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ancino\Desktop\"/>
    </mc:Choice>
  </mc:AlternateContent>
  <xr:revisionPtr revIDLastSave="0" documentId="8_{3E7D8A89-1849-4FE4-8675-EADE94AB8F82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35" r:id="rId8"/>
    <sheet name="8" sheetId="136" r:id="rId9"/>
    <sheet name="9" sheetId="137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47" r:id="rId33"/>
    <sheet name="33" sheetId="110" r:id="rId34"/>
    <sheet name="34" sheetId="111" r:id="rId35"/>
    <sheet name="34_1" sheetId="112" r:id="rId36"/>
    <sheet name="34_2" sheetId="113" r:id="rId37"/>
    <sheet name="35" sheetId="35" r:id="rId38"/>
    <sheet name="35_1" sheetId="126" r:id="rId39"/>
    <sheet name="35_2" sheetId="128" r:id="rId40"/>
    <sheet name="36" sheetId="36" r:id="rId41"/>
    <sheet name="37" sheetId="37" r:id="rId42"/>
    <sheet name="38" sheetId="38" r:id="rId43"/>
    <sheet name="39" sheetId="39" r:id="rId44"/>
    <sheet name="40" sheetId="40" r:id="rId45"/>
    <sheet name="41" sheetId="41" r:id="rId46"/>
    <sheet name="42_1" sheetId="42" r:id="rId47"/>
    <sheet name="42_2" sheetId="51" r:id="rId48"/>
    <sheet name="42_3" sheetId="125" r:id="rId49"/>
    <sheet name="43" sheetId="43" r:id="rId50"/>
    <sheet name="44" sheetId="44" r:id="rId51"/>
    <sheet name="45" sheetId="139" r:id="rId52"/>
    <sheet name="46 " sheetId="46" r:id="rId53"/>
    <sheet name="47_1" sheetId="54" r:id="rId54"/>
    <sheet name="47_2" sheetId="47" r:id="rId55"/>
    <sheet name="47_3" sheetId="123" r:id="rId56"/>
    <sheet name="47_4" sheetId="124" r:id="rId57"/>
    <sheet name="47_5" sheetId="48" r:id="rId58"/>
    <sheet name="47_6" sheetId="148" r:id="rId59"/>
    <sheet name="48" sheetId="50" r:id="rId60"/>
  </sheets>
  <definedNames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'20'!$A$5:$R$20</definedName>
    <definedName name="_xlnm.Print_Area" localSheetId="21">'21 '!$A$4:$R$19</definedName>
    <definedName name="_xlnm.Print_Area" localSheetId="22">'22'!$A$1:$R$19</definedName>
    <definedName name="_xlnm.Print_Area" localSheetId="23">'23'!$A$1:$R$19</definedName>
    <definedName name="_xlnm.Print_Area" localSheetId="24">'24'!$A$1:$R$19</definedName>
    <definedName name="_xlnm.Print_Area" localSheetId="25">'25'!$A$1:$R$19</definedName>
    <definedName name="_xlnm.Print_Area" localSheetId="26">'26'!$A$1:$R$19</definedName>
    <definedName name="_xlnm.Print_Area" localSheetId="27">'27'!$A$1:$R$19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'33'!$A$1:$N$38</definedName>
    <definedName name="_xlnm.Print_Area" localSheetId="34">'34'!$A$1:$N$37</definedName>
    <definedName name="_xlnm.Print_Area" localSheetId="35">'34_1'!$A$1:$N$37</definedName>
    <definedName name="_xlnm.Print_Area" localSheetId="36">'34_2'!$A$1:$N$22</definedName>
    <definedName name="_xlnm.Print_Area" localSheetId="37">'35'!$A$1:$E$31</definedName>
    <definedName name="_xlnm.Print_Area" localSheetId="40">'36'!$A$1:$E$40</definedName>
    <definedName name="_xlnm.Print_Area" localSheetId="41">'37'!$A$1:$F$40</definedName>
    <definedName name="_xlnm.Print_Area" localSheetId="42">'38'!$A$1:$E$41</definedName>
    <definedName name="_xlnm.Print_Area" localSheetId="43">'39'!$A$1:$E$41</definedName>
    <definedName name="_xlnm.Print_Area" localSheetId="44">'40'!$A$1:$E$41</definedName>
    <definedName name="_xlnm.Print_Area" localSheetId="45">'41'!$A$1:$E$40</definedName>
    <definedName name="_xlnm.Print_Area" localSheetId="46">'42_1'!$A$1:$E$41</definedName>
    <definedName name="_xlnm.Print_Area" localSheetId="49">'43'!$A$1:$E$25</definedName>
    <definedName name="_xlnm.Print_Area" localSheetId="50">'44'!$A$1:$H$25</definedName>
    <definedName name="_xlnm.Print_Area" localSheetId="51">'45'!$A$1:$I$18</definedName>
    <definedName name="_xlnm.Print_Area" localSheetId="52">'46 '!#REF!</definedName>
    <definedName name="_xlnm.Print_Area" localSheetId="53">'47_1'!$A$4:$I$35</definedName>
    <definedName name="_xlnm.Print_Area" localSheetId="54">'47_2'!$A$4:$I$35</definedName>
    <definedName name="_xlnm.Print_Area" localSheetId="55">'47_3'!$A$4:$I$35</definedName>
    <definedName name="_xlnm.Print_Area" localSheetId="56">'47_4'!$A$4:$I$35</definedName>
    <definedName name="_xlnm.Print_Area" localSheetId="57">'47_5'!#REF!</definedName>
    <definedName name="_xlnm.Print_Area" localSheetId="58">'47_6'!#REF!</definedName>
    <definedName name="_xlnm.Print_Area" localSheetId="59">'48'!$A$4:$I$19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8" i="121" l="1"/>
  <c r="M97" i="121" s="1"/>
  <c r="L98" i="121"/>
  <c r="K98" i="121"/>
  <c r="J98" i="121"/>
  <c r="I98" i="121"/>
  <c r="I97" i="121" s="1"/>
  <c r="H98" i="121"/>
  <c r="H97" i="121" s="1"/>
  <c r="G98" i="121"/>
  <c r="F98" i="121"/>
  <c r="F97" i="121" s="1"/>
  <c r="E98" i="121"/>
  <c r="E97" i="121" s="1"/>
  <c r="D98" i="121"/>
  <c r="N98" i="121" s="1"/>
  <c r="N97" i="121" s="1"/>
  <c r="C98" i="121"/>
  <c r="B98" i="121"/>
  <c r="M96" i="121"/>
  <c r="L96" i="121"/>
  <c r="K96" i="121"/>
  <c r="J96" i="121"/>
  <c r="I96" i="121"/>
  <c r="H96" i="121"/>
  <c r="G96" i="121"/>
  <c r="F96" i="121"/>
  <c r="E96" i="121"/>
  <c r="D96" i="121"/>
  <c r="N96" i="121" s="1"/>
  <c r="C96" i="121"/>
  <c r="B96" i="121"/>
  <c r="M95" i="121"/>
  <c r="L95" i="121"/>
  <c r="K95" i="121"/>
  <c r="J95" i="121"/>
  <c r="I95" i="121"/>
  <c r="H95" i="121"/>
  <c r="G95" i="121"/>
  <c r="F95" i="121"/>
  <c r="E95" i="121"/>
  <c r="D95" i="121"/>
  <c r="C95" i="121"/>
  <c r="B95" i="121"/>
  <c r="M94" i="121"/>
  <c r="L94" i="121"/>
  <c r="K94" i="121"/>
  <c r="J94" i="121"/>
  <c r="I94" i="121"/>
  <c r="H94" i="121"/>
  <c r="G94" i="121"/>
  <c r="F94" i="121"/>
  <c r="N94" i="121" s="1"/>
  <c r="E94" i="121"/>
  <c r="D94" i="121"/>
  <c r="C94" i="121"/>
  <c r="B94" i="121"/>
  <c r="M93" i="121"/>
  <c r="L93" i="121"/>
  <c r="K93" i="121"/>
  <c r="J93" i="121"/>
  <c r="I93" i="121"/>
  <c r="H93" i="121"/>
  <c r="G93" i="121"/>
  <c r="F93" i="121"/>
  <c r="E93" i="121"/>
  <c r="D93" i="121"/>
  <c r="C93" i="121"/>
  <c r="B93" i="121"/>
  <c r="N93" i="121" s="1"/>
  <c r="M92" i="121"/>
  <c r="L92" i="121"/>
  <c r="K92" i="121"/>
  <c r="J92" i="121"/>
  <c r="I92" i="121"/>
  <c r="H92" i="121"/>
  <c r="G92" i="121"/>
  <c r="F92" i="121"/>
  <c r="E92" i="121"/>
  <c r="D92" i="121"/>
  <c r="N92" i="121" s="1"/>
  <c r="C92" i="121"/>
  <c r="B92" i="121"/>
  <c r="M91" i="121"/>
  <c r="L91" i="121"/>
  <c r="K91" i="121"/>
  <c r="J91" i="121"/>
  <c r="J89" i="121" s="1"/>
  <c r="I91" i="121"/>
  <c r="H91" i="121"/>
  <c r="G91" i="121"/>
  <c r="F91" i="121"/>
  <c r="E91" i="121"/>
  <c r="D91" i="121"/>
  <c r="C91" i="121"/>
  <c r="B91" i="121"/>
  <c r="B89" i="121" s="1"/>
  <c r="M90" i="121"/>
  <c r="L90" i="121"/>
  <c r="L89" i="121" s="1"/>
  <c r="K90" i="121"/>
  <c r="J90" i="121"/>
  <c r="I90" i="121"/>
  <c r="H90" i="121"/>
  <c r="H89" i="121" s="1"/>
  <c r="G90" i="121"/>
  <c r="F90" i="121"/>
  <c r="F89" i="121" s="1"/>
  <c r="E90" i="121"/>
  <c r="D90" i="121"/>
  <c r="N90" i="121" s="1"/>
  <c r="C90" i="121"/>
  <c r="B90" i="121"/>
  <c r="M88" i="121"/>
  <c r="L88" i="121"/>
  <c r="K88" i="121"/>
  <c r="J88" i="121"/>
  <c r="I88" i="121"/>
  <c r="H88" i="121"/>
  <c r="G88" i="121"/>
  <c r="F88" i="121"/>
  <c r="N88" i="121" s="1"/>
  <c r="E88" i="121"/>
  <c r="D88" i="121"/>
  <c r="C88" i="121"/>
  <c r="B88" i="121"/>
  <c r="M87" i="121"/>
  <c r="L87" i="121"/>
  <c r="K87" i="121"/>
  <c r="J87" i="121"/>
  <c r="I87" i="121"/>
  <c r="H87" i="121"/>
  <c r="G87" i="121"/>
  <c r="F87" i="121"/>
  <c r="E87" i="121"/>
  <c r="D87" i="121"/>
  <c r="C87" i="121"/>
  <c r="B87" i="121"/>
  <c r="N87" i="121" s="1"/>
  <c r="M86" i="121"/>
  <c r="L86" i="121"/>
  <c r="K86" i="121"/>
  <c r="J86" i="121"/>
  <c r="I86" i="121"/>
  <c r="H86" i="121"/>
  <c r="G86" i="121"/>
  <c r="F86" i="121"/>
  <c r="E86" i="121"/>
  <c r="D86" i="121"/>
  <c r="C86" i="121"/>
  <c r="B86" i="121"/>
  <c r="M85" i="121"/>
  <c r="L85" i="121"/>
  <c r="K85" i="121"/>
  <c r="J85" i="121"/>
  <c r="I85" i="121"/>
  <c r="H85" i="121"/>
  <c r="G85" i="121"/>
  <c r="F85" i="121"/>
  <c r="E85" i="121"/>
  <c r="D85" i="121"/>
  <c r="C85" i="121"/>
  <c r="B85" i="121"/>
  <c r="N85" i="121" s="1"/>
  <c r="M84" i="121"/>
  <c r="L84" i="121"/>
  <c r="K84" i="121"/>
  <c r="J84" i="121"/>
  <c r="I84" i="121"/>
  <c r="H84" i="121"/>
  <c r="G84" i="121"/>
  <c r="F84" i="121"/>
  <c r="N84" i="121" s="1"/>
  <c r="E84" i="121"/>
  <c r="D84" i="121"/>
  <c r="C84" i="121"/>
  <c r="B84" i="121"/>
  <c r="M83" i="121"/>
  <c r="L83" i="121"/>
  <c r="K83" i="121"/>
  <c r="J83" i="121"/>
  <c r="I83" i="121"/>
  <c r="H83" i="121"/>
  <c r="G83" i="121"/>
  <c r="F83" i="121"/>
  <c r="E83" i="121"/>
  <c r="D83" i="121"/>
  <c r="C83" i="121"/>
  <c r="B83" i="121"/>
  <c r="N83" i="121" s="1"/>
  <c r="M82" i="121"/>
  <c r="L82" i="121"/>
  <c r="K82" i="121"/>
  <c r="J82" i="121"/>
  <c r="I82" i="121"/>
  <c r="H82" i="121"/>
  <c r="G82" i="121"/>
  <c r="F82" i="121"/>
  <c r="E82" i="121"/>
  <c r="D82" i="121"/>
  <c r="N82" i="121" s="1"/>
  <c r="C82" i="121"/>
  <c r="B82" i="121"/>
  <c r="M81" i="121"/>
  <c r="L81" i="121"/>
  <c r="K81" i="121"/>
  <c r="J81" i="121"/>
  <c r="I81" i="121"/>
  <c r="H81" i="121"/>
  <c r="G81" i="121"/>
  <c r="F81" i="121"/>
  <c r="E81" i="121"/>
  <c r="D81" i="121"/>
  <c r="C81" i="121"/>
  <c r="B81" i="121"/>
  <c r="N81" i="121" s="1"/>
  <c r="M80" i="121"/>
  <c r="L80" i="121"/>
  <c r="K80" i="121"/>
  <c r="J80" i="121"/>
  <c r="I80" i="121"/>
  <c r="H80" i="121"/>
  <c r="G80" i="121"/>
  <c r="F80" i="121"/>
  <c r="N80" i="121" s="1"/>
  <c r="E80" i="121"/>
  <c r="D80" i="121"/>
  <c r="C80" i="121"/>
  <c r="B80" i="121"/>
  <c r="M79" i="121"/>
  <c r="L79" i="121"/>
  <c r="K79" i="121"/>
  <c r="J79" i="121"/>
  <c r="I79" i="121"/>
  <c r="H79" i="121"/>
  <c r="G79" i="121"/>
  <c r="F79" i="121"/>
  <c r="E79" i="121"/>
  <c r="D79" i="121"/>
  <c r="C79" i="121"/>
  <c r="B79" i="121"/>
  <c r="N79" i="121" s="1"/>
  <c r="M78" i="121"/>
  <c r="L78" i="121"/>
  <c r="K78" i="121"/>
  <c r="J78" i="121"/>
  <c r="I78" i="121"/>
  <c r="H78" i="121"/>
  <c r="G78" i="121"/>
  <c r="F78" i="121"/>
  <c r="E78" i="121"/>
  <c r="D78" i="121"/>
  <c r="C78" i="121"/>
  <c r="B78" i="121"/>
  <c r="M77" i="121"/>
  <c r="L77" i="121"/>
  <c r="K77" i="121"/>
  <c r="J77" i="121"/>
  <c r="I77" i="121"/>
  <c r="H77" i="121"/>
  <c r="G77" i="121"/>
  <c r="F77" i="121"/>
  <c r="E77" i="121"/>
  <c r="D77" i="121"/>
  <c r="C77" i="121"/>
  <c r="B77" i="121"/>
  <c r="N77" i="121" s="1"/>
  <c r="M76" i="121"/>
  <c r="L76" i="121"/>
  <c r="K76" i="121"/>
  <c r="J76" i="121"/>
  <c r="I76" i="121"/>
  <c r="H76" i="121"/>
  <c r="G76" i="121"/>
  <c r="F76" i="121"/>
  <c r="N76" i="121" s="1"/>
  <c r="E76" i="121"/>
  <c r="D76" i="121"/>
  <c r="C76" i="121"/>
  <c r="B76" i="121"/>
  <c r="M75" i="121"/>
  <c r="L75" i="121"/>
  <c r="K75" i="121"/>
  <c r="J75" i="121"/>
  <c r="I75" i="121"/>
  <c r="H75" i="121"/>
  <c r="G75" i="121"/>
  <c r="F75" i="121"/>
  <c r="E75" i="121"/>
  <c r="D75" i="121"/>
  <c r="C75" i="121"/>
  <c r="B75" i="121"/>
  <c r="N75" i="121" s="1"/>
  <c r="M74" i="121"/>
  <c r="L74" i="121"/>
  <c r="K74" i="121"/>
  <c r="J74" i="121"/>
  <c r="I74" i="121"/>
  <c r="H74" i="121"/>
  <c r="G74" i="121"/>
  <c r="F74" i="121"/>
  <c r="E74" i="121"/>
  <c r="D74" i="121"/>
  <c r="N74" i="121" s="1"/>
  <c r="C74" i="121"/>
  <c r="B74" i="121"/>
  <c r="M73" i="121"/>
  <c r="L73" i="121"/>
  <c r="K73" i="121"/>
  <c r="J73" i="121"/>
  <c r="I73" i="121"/>
  <c r="H73" i="121"/>
  <c r="G73" i="121"/>
  <c r="F73" i="121"/>
  <c r="E73" i="121"/>
  <c r="D73" i="121"/>
  <c r="C73" i="121"/>
  <c r="B73" i="121"/>
  <c r="N73" i="121" s="1"/>
  <c r="M72" i="121"/>
  <c r="L72" i="121"/>
  <c r="K72" i="121"/>
  <c r="J72" i="121"/>
  <c r="I72" i="121"/>
  <c r="H72" i="121"/>
  <c r="G72" i="121"/>
  <c r="F72" i="121"/>
  <c r="N72" i="121" s="1"/>
  <c r="E72" i="121"/>
  <c r="D72" i="121"/>
  <c r="C72" i="121"/>
  <c r="B72" i="121"/>
  <c r="M71" i="121"/>
  <c r="L71" i="121"/>
  <c r="L70" i="121" s="1"/>
  <c r="K71" i="121"/>
  <c r="J71" i="121"/>
  <c r="J70" i="121" s="1"/>
  <c r="I71" i="121"/>
  <c r="H71" i="121"/>
  <c r="H70" i="121" s="1"/>
  <c r="G71" i="121"/>
  <c r="F71" i="121"/>
  <c r="E71" i="121"/>
  <c r="D71" i="121"/>
  <c r="D70" i="121" s="1"/>
  <c r="C71" i="121"/>
  <c r="B71" i="121"/>
  <c r="B70" i="121" s="1"/>
  <c r="M69" i="121"/>
  <c r="L69" i="121"/>
  <c r="K69" i="121"/>
  <c r="J69" i="121"/>
  <c r="I69" i="121"/>
  <c r="H69" i="121"/>
  <c r="G69" i="121"/>
  <c r="F69" i="121"/>
  <c r="E69" i="121"/>
  <c r="D69" i="121"/>
  <c r="N69" i="121" s="1"/>
  <c r="C69" i="121"/>
  <c r="B69" i="121"/>
  <c r="M68" i="121"/>
  <c r="L68" i="121"/>
  <c r="K68" i="121"/>
  <c r="J68" i="121"/>
  <c r="I68" i="121"/>
  <c r="H68" i="121"/>
  <c r="G68" i="121"/>
  <c r="F68" i="121"/>
  <c r="E68" i="121"/>
  <c r="D68" i="121"/>
  <c r="C68" i="121"/>
  <c r="B68" i="121"/>
  <c r="N68" i="121" s="1"/>
  <c r="M67" i="121"/>
  <c r="L67" i="121"/>
  <c r="K67" i="121"/>
  <c r="J67" i="121"/>
  <c r="I67" i="121"/>
  <c r="H67" i="121"/>
  <c r="G67" i="121"/>
  <c r="F67" i="121"/>
  <c r="N67" i="121" s="1"/>
  <c r="E67" i="121"/>
  <c r="D67" i="121"/>
  <c r="C67" i="121"/>
  <c r="B67" i="121"/>
  <c r="M66" i="121"/>
  <c r="L66" i="121"/>
  <c r="K66" i="121"/>
  <c r="J66" i="121"/>
  <c r="J64" i="121" s="1"/>
  <c r="I66" i="121"/>
  <c r="H66" i="121"/>
  <c r="G66" i="121"/>
  <c r="F66" i="121"/>
  <c r="E66" i="121"/>
  <c r="D66" i="121"/>
  <c r="C66" i="121"/>
  <c r="B66" i="121"/>
  <c r="B64" i="121" s="1"/>
  <c r="M65" i="121"/>
  <c r="L65" i="121"/>
  <c r="K65" i="121"/>
  <c r="J65" i="121"/>
  <c r="I65" i="121"/>
  <c r="H65" i="121"/>
  <c r="G65" i="121"/>
  <c r="F65" i="121"/>
  <c r="E65" i="121"/>
  <c r="D65" i="121"/>
  <c r="C65" i="121"/>
  <c r="B65" i="121"/>
  <c r="M63" i="121"/>
  <c r="L63" i="121"/>
  <c r="K63" i="121"/>
  <c r="J63" i="121"/>
  <c r="I63" i="121"/>
  <c r="H63" i="121"/>
  <c r="G63" i="121"/>
  <c r="N63" i="121" s="1"/>
  <c r="F63" i="121"/>
  <c r="E63" i="121"/>
  <c r="D63" i="121"/>
  <c r="C63" i="121"/>
  <c r="B63" i="121"/>
  <c r="M62" i="121"/>
  <c r="L62" i="121"/>
  <c r="K62" i="121"/>
  <c r="J62" i="121"/>
  <c r="I62" i="121"/>
  <c r="H62" i="121"/>
  <c r="G62" i="121"/>
  <c r="F62" i="121"/>
  <c r="E62" i="121"/>
  <c r="D62" i="121"/>
  <c r="C62" i="121"/>
  <c r="N62" i="121" s="1"/>
  <c r="B62" i="121"/>
  <c r="M61" i="121"/>
  <c r="L61" i="121"/>
  <c r="K61" i="121"/>
  <c r="J61" i="121"/>
  <c r="I61" i="121"/>
  <c r="H61" i="121"/>
  <c r="G61" i="121"/>
  <c r="N61" i="121" s="1"/>
  <c r="F61" i="121"/>
  <c r="E61" i="121"/>
  <c r="D61" i="121"/>
  <c r="C61" i="121"/>
  <c r="B61" i="121"/>
  <c r="M60" i="121"/>
  <c r="L60" i="121"/>
  <c r="K60" i="121"/>
  <c r="J60" i="121"/>
  <c r="I60" i="121"/>
  <c r="H60" i="121"/>
  <c r="G60" i="121"/>
  <c r="F60" i="121"/>
  <c r="E60" i="121"/>
  <c r="D60" i="121"/>
  <c r="C60" i="121"/>
  <c r="N60" i="121" s="1"/>
  <c r="B60" i="121"/>
  <c r="M59" i="121"/>
  <c r="L59" i="121"/>
  <c r="K59" i="121"/>
  <c r="J59" i="121"/>
  <c r="I59" i="121"/>
  <c r="H59" i="121"/>
  <c r="G59" i="121"/>
  <c r="N59" i="121" s="1"/>
  <c r="F59" i="121"/>
  <c r="E59" i="121"/>
  <c r="D59" i="121"/>
  <c r="C59" i="121"/>
  <c r="B59" i="121"/>
  <c r="M58" i="121"/>
  <c r="L58" i="121"/>
  <c r="K58" i="121"/>
  <c r="K56" i="121" s="1"/>
  <c r="J58" i="121"/>
  <c r="I58" i="121"/>
  <c r="H58" i="121"/>
  <c r="G58" i="121"/>
  <c r="F58" i="121"/>
  <c r="E58" i="121"/>
  <c r="D58" i="121"/>
  <c r="C58" i="121"/>
  <c r="C56" i="121" s="1"/>
  <c r="B58" i="121"/>
  <c r="M57" i="121"/>
  <c r="L57" i="121"/>
  <c r="K57" i="121"/>
  <c r="J57" i="121"/>
  <c r="I57" i="121"/>
  <c r="H57" i="121"/>
  <c r="G57" i="121"/>
  <c r="G56" i="121" s="1"/>
  <c r="F57" i="121"/>
  <c r="E57" i="121"/>
  <c r="D57" i="121"/>
  <c r="C57" i="121"/>
  <c r="B57" i="121"/>
  <c r="M55" i="121"/>
  <c r="L55" i="121"/>
  <c r="L54" i="121" s="1"/>
  <c r="K55" i="121"/>
  <c r="J55" i="121"/>
  <c r="I55" i="121"/>
  <c r="H55" i="121"/>
  <c r="H54" i="121" s="1"/>
  <c r="G55" i="121"/>
  <c r="F55" i="121"/>
  <c r="F54" i="121" s="1"/>
  <c r="E55" i="121"/>
  <c r="D55" i="121"/>
  <c r="D54" i="121" s="1"/>
  <c r="C55" i="121"/>
  <c r="B55" i="121"/>
  <c r="M53" i="121"/>
  <c r="L53" i="121"/>
  <c r="K53" i="121"/>
  <c r="J53" i="121"/>
  <c r="I53" i="121"/>
  <c r="H53" i="121"/>
  <c r="G53" i="121"/>
  <c r="F53" i="121"/>
  <c r="N53" i="121" s="1"/>
  <c r="E53" i="121"/>
  <c r="D53" i="121"/>
  <c r="C53" i="121"/>
  <c r="B53" i="121"/>
  <c r="M52" i="121"/>
  <c r="L52" i="121"/>
  <c r="K52" i="121"/>
  <c r="J52" i="121"/>
  <c r="I52" i="121"/>
  <c r="H52" i="121"/>
  <c r="G52" i="121"/>
  <c r="F52" i="121"/>
  <c r="E52" i="121"/>
  <c r="D52" i="121"/>
  <c r="C52" i="121"/>
  <c r="B52" i="121"/>
  <c r="N52" i="121" s="1"/>
  <c r="M51" i="121"/>
  <c r="L51" i="121"/>
  <c r="K51" i="121"/>
  <c r="J51" i="121"/>
  <c r="I51" i="121"/>
  <c r="H51" i="121"/>
  <c r="G51" i="121"/>
  <c r="F51" i="121"/>
  <c r="E51" i="121"/>
  <c r="D51" i="121"/>
  <c r="N51" i="121" s="1"/>
  <c r="C51" i="121"/>
  <c r="B51" i="121"/>
  <c r="M50" i="121"/>
  <c r="L50" i="121"/>
  <c r="K50" i="121"/>
  <c r="J50" i="121"/>
  <c r="I50" i="121"/>
  <c r="H50" i="121"/>
  <c r="G50" i="121"/>
  <c r="F50" i="121"/>
  <c r="E50" i="121"/>
  <c r="D50" i="121"/>
  <c r="C50" i="121"/>
  <c r="B50" i="121"/>
  <c r="N50" i="121" s="1"/>
  <c r="M49" i="121"/>
  <c r="L49" i="121"/>
  <c r="K49" i="121"/>
  <c r="J49" i="121"/>
  <c r="I49" i="121"/>
  <c r="H49" i="121"/>
  <c r="G49" i="121"/>
  <c r="F49" i="121"/>
  <c r="N49" i="121" s="1"/>
  <c r="E49" i="121"/>
  <c r="D49" i="121"/>
  <c r="C49" i="121"/>
  <c r="B49" i="121"/>
  <c r="M48" i="121"/>
  <c r="L48" i="121"/>
  <c r="K48" i="121"/>
  <c r="J48" i="121"/>
  <c r="I48" i="121"/>
  <c r="H48" i="121"/>
  <c r="G48" i="121"/>
  <c r="F48" i="121"/>
  <c r="E48" i="121"/>
  <c r="D48" i="121"/>
  <c r="C48" i="121"/>
  <c r="B48" i="121"/>
  <c r="N48" i="121" s="1"/>
  <c r="M47" i="121"/>
  <c r="L47" i="121"/>
  <c r="K47" i="121"/>
  <c r="J47" i="121"/>
  <c r="I47" i="121"/>
  <c r="H47" i="121"/>
  <c r="G47" i="121"/>
  <c r="F47" i="121"/>
  <c r="N47" i="121" s="1"/>
  <c r="E47" i="121"/>
  <c r="D47" i="121"/>
  <c r="C47" i="121"/>
  <c r="B47" i="121"/>
  <c r="M46" i="121"/>
  <c r="L46" i="121"/>
  <c r="K46" i="121"/>
  <c r="J46" i="121"/>
  <c r="J44" i="121" s="1"/>
  <c r="I46" i="121"/>
  <c r="H46" i="121"/>
  <c r="G46" i="121"/>
  <c r="F46" i="121"/>
  <c r="E46" i="121"/>
  <c r="D46" i="121"/>
  <c r="C46" i="121"/>
  <c r="B46" i="121"/>
  <c r="N46" i="121" s="1"/>
  <c r="M45" i="121"/>
  <c r="M44" i="121" s="1"/>
  <c r="L45" i="121"/>
  <c r="L44" i="121" s="1"/>
  <c r="K45" i="121"/>
  <c r="J45" i="121"/>
  <c r="I45" i="121"/>
  <c r="I44" i="121" s="1"/>
  <c r="H45" i="121"/>
  <c r="G45" i="121"/>
  <c r="F45" i="121"/>
  <c r="F44" i="121" s="1"/>
  <c r="E45" i="121"/>
  <c r="E44" i="121" s="1"/>
  <c r="D45" i="121"/>
  <c r="D44" i="121" s="1"/>
  <c r="C45" i="121"/>
  <c r="B45" i="121"/>
  <c r="M43" i="121"/>
  <c r="L43" i="121"/>
  <c r="K43" i="121"/>
  <c r="J43" i="121"/>
  <c r="I43" i="121"/>
  <c r="H43" i="121"/>
  <c r="G43" i="121"/>
  <c r="F43" i="121"/>
  <c r="E43" i="121"/>
  <c r="D43" i="121"/>
  <c r="N43" i="121" s="1"/>
  <c r="C43" i="121"/>
  <c r="B43" i="121"/>
  <c r="M42" i="121"/>
  <c r="L42" i="121"/>
  <c r="K42" i="121"/>
  <c r="J42" i="121"/>
  <c r="I42" i="121"/>
  <c r="H42" i="121"/>
  <c r="G42" i="121"/>
  <c r="F42" i="121"/>
  <c r="E42" i="121"/>
  <c r="D42" i="121"/>
  <c r="C42" i="121"/>
  <c r="B42" i="121"/>
  <c r="N42" i="121" s="1"/>
  <c r="M41" i="121"/>
  <c r="L41" i="121"/>
  <c r="K41" i="121"/>
  <c r="J41" i="121"/>
  <c r="I41" i="121"/>
  <c r="H41" i="121"/>
  <c r="G41" i="121"/>
  <c r="F41" i="121"/>
  <c r="N41" i="121" s="1"/>
  <c r="E41" i="121"/>
  <c r="D41" i="121"/>
  <c r="C41" i="121"/>
  <c r="B41" i="121"/>
  <c r="M40" i="121"/>
  <c r="L40" i="121"/>
  <c r="K40" i="121"/>
  <c r="J40" i="121"/>
  <c r="I40" i="121"/>
  <c r="H40" i="121"/>
  <c r="G40" i="121"/>
  <c r="F40" i="121"/>
  <c r="E40" i="121"/>
  <c r="D40" i="121"/>
  <c r="C40" i="121"/>
  <c r="B40" i="121"/>
  <c r="N40" i="121" s="1"/>
  <c r="M39" i="121"/>
  <c r="L39" i="121"/>
  <c r="K39" i="121"/>
  <c r="J39" i="121"/>
  <c r="I39" i="121"/>
  <c r="H39" i="121"/>
  <c r="G39" i="121"/>
  <c r="F39" i="121"/>
  <c r="E39" i="121"/>
  <c r="D39" i="121"/>
  <c r="N39" i="121" s="1"/>
  <c r="C39" i="121"/>
  <c r="B39" i="121"/>
  <c r="M38" i="121"/>
  <c r="L38" i="121"/>
  <c r="K38" i="121"/>
  <c r="J38" i="121"/>
  <c r="I38" i="121"/>
  <c r="H38" i="121"/>
  <c r="G38" i="121"/>
  <c r="F38" i="121"/>
  <c r="E38" i="121"/>
  <c r="D38" i="121"/>
  <c r="C38" i="121"/>
  <c r="B38" i="121"/>
  <c r="M37" i="121"/>
  <c r="L37" i="121"/>
  <c r="K37" i="121"/>
  <c r="J37" i="121"/>
  <c r="I37" i="121"/>
  <c r="H37" i="121"/>
  <c r="G37" i="121"/>
  <c r="F37" i="121"/>
  <c r="E37" i="121"/>
  <c r="D37" i="121"/>
  <c r="N37" i="121" s="1"/>
  <c r="C37" i="121"/>
  <c r="B37" i="121"/>
  <c r="M36" i="121"/>
  <c r="L36" i="121"/>
  <c r="K36" i="121"/>
  <c r="J36" i="121"/>
  <c r="I36" i="121"/>
  <c r="H36" i="121"/>
  <c r="G36" i="121"/>
  <c r="F36" i="121"/>
  <c r="E36" i="121"/>
  <c r="D36" i="121"/>
  <c r="C36" i="121"/>
  <c r="B36" i="121"/>
  <c r="N36" i="121" s="1"/>
  <c r="M35" i="121"/>
  <c r="L35" i="121"/>
  <c r="K35" i="121"/>
  <c r="J35" i="121"/>
  <c r="I35" i="121"/>
  <c r="H35" i="121"/>
  <c r="G35" i="121"/>
  <c r="F35" i="121"/>
  <c r="E35" i="121"/>
  <c r="D35" i="121"/>
  <c r="N35" i="121" s="1"/>
  <c r="C35" i="121"/>
  <c r="B35" i="121"/>
  <c r="M34" i="121"/>
  <c r="L34" i="121"/>
  <c r="K34" i="121"/>
  <c r="J34" i="121"/>
  <c r="J31" i="121" s="1"/>
  <c r="I34" i="121"/>
  <c r="H34" i="121"/>
  <c r="G34" i="121"/>
  <c r="F34" i="121"/>
  <c r="E34" i="121"/>
  <c r="D34" i="121"/>
  <c r="C34" i="121"/>
  <c r="B34" i="121"/>
  <c r="B31" i="121" s="1"/>
  <c r="M33" i="121"/>
  <c r="L33" i="121"/>
  <c r="K33" i="121"/>
  <c r="J33" i="121"/>
  <c r="I33" i="121"/>
  <c r="H33" i="121"/>
  <c r="G33" i="121"/>
  <c r="F33" i="121"/>
  <c r="E33" i="121"/>
  <c r="D33" i="121"/>
  <c r="N33" i="121" s="1"/>
  <c r="C33" i="121"/>
  <c r="B33" i="121"/>
  <c r="M32" i="121"/>
  <c r="M31" i="121" s="1"/>
  <c r="L32" i="121"/>
  <c r="L31" i="121" s="1"/>
  <c r="K32" i="121"/>
  <c r="J32" i="121"/>
  <c r="I32" i="121"/>
  <c r="I31" i="121" s="1"/>
  <c r="H32" i="121"/>
  <c r="G32" i="121"/>
  <c r="F32" i="121"/>
  <c r="E32" i="121"/>
  <c r="N32" i="121" s="1"/>
  <c r="D32" i="121"/>
  <c r="D31" i="121" s="1"/>
  <c r="C32" i="121"/>
  <c r="B32" i="121"/>
  <c r="M30" i="121"/>
  <c r="L30" i="121"/>
  <c r="K30" i="121"/>
  <c r="J30" i="121"/>
  <c r="I30" i="121"/>
  <c r="H30" i="121"/>
  <c r="G30" i="121"/>
  <c r="F30" i="121"/>
  <c r="N30" i="121" s="1"/>
  <c r="E30" i="121"/>
  <c r="D30" i="121"/>
  <c r="C30" i="121"/>
  <c r="B30" i="121"/>
  <c r="M29" i="121"/>
  <c r="L29" i="121"/>
  <c r="K29" i="121"/>
  <c r="J29" i="121"/>
  <c r="I29" i="121"/>
  <c r="H29" i="121"/>
  <c r="G29" i="121"/>
  <c r="F29" i="121"/>
  <c r="E29" i="121"/>
  <c r="D29" i="121"/>
  <c r="C29" i="121"/>
  <c r="B29" i="121"/>
  <c r="N29" i="121" s="1"/>
  <c r="M28" i="121"/>
  <c r="L28" i="121"/>
  <c r="K28" i="121"/>
  <c r="J28" i="121"/>
  <c r="I28" i="121"/>
  <c r="H28" i="121"/>
  <c r="G28" i="121"/>
  <c r="G26" i="121" s="1"/>
  <c r="F28" i="121"/>
  <c r="F26" i="121" s="1"/>
  <c r="E28" i="121"/>
  <c r="D28" i="121"/>
  <c r="C28" i="121"/>
  <c r="N28" i="121" s="1"/>
  <c r="B28" i="121"/>
  <c r="M27" i="121"/>
  <c r="L27" i="121"/>
  <c r="K27" i="121"/>
  <c r="K26" i="121" s="1"/>
  <c r="J27" i="121"/>
  <c r="J26" i="121" s="1"/>
  <c r="I27" i="121"/>
  <c r="H27" i="121"/>
  <c r="G27" i="121"/>
  <c r="F27" i="121"/>
  <c r="E27" i="121"/>
  <c r="D27" i="121"/>
  <c r="C27" i="121"/>
  <c r="C26" i="121" s="1"/>
  <c r="B27" i="121"/>
  <c r="B26" i="121" s="1"/>
  <c r="M25" i="121"/>
  <c r="L25" i="121"/>
  <c r="K25" i="121"/>
  <c r="J25" i="121"/>
  <c r="I25" i="121"/>
  <c r="H25" i="121"/>
  <c r="G25" i="121"/>
  <c r="F25" i="121"/>
  <c r="N25" i="121" s="1"/>
  <c r="E25" i="121"/>
  <c r="D25" i="121"/>
  <c r="C25" i="121"/>
  <c r="B25" i="121"/>
  <c r="M24" i="121"/>
  <c r="L24" i="121"/>
  <c r="K24" i="121"/>
  <c r="J24" i="121"/>
  <c r="I24" i="121"/>
  <c r="H24" i="121"/>
  <c r="G24" i="121"/>
  <c r="F24" i="121"/>
  <c r="E24" i="121"/>
  <c r="D24" i="121"/>
  <c r="C24" i="121"/>
  <c r="B24" i="121"/>
  <c r="N24" i="121" s="1"/>
  <c r="M23" i="121"/>
  <c r="L23" i="121"/>
  <c r="K23" i="121"/>
  <c r="J23" i="121"/>
  <c r="I23" i="121"/>
  <c r="H23" i="121"/>
  <c r="G23" i="121"/>
  <c r="F23" i="121"/>
  <c r="N23" i="121" s="1"/>
  <c r="E23" i="121"/>
  <c r="D23" i="121"/>
  <c r="C23" i="121"/>
  <c r="B23" i="121"/>
  <c r="M22" i="121"/>
  <c r="L22" i="121"/>
  <c r="K22" i="121"/>
  <c r="J22" i="121"/>
  <c r="I22" i="121"/>
  <c r="H22" i="121"/>
  <c r="G22" i="121"/>
  <c r="F22" i="121"/>
  <c r="E22" i="121"/>
  <c r="D22" i="121"/>
  <c r="C22" i="121"/>
  <c r="B22" i="121"/>
  <c r="N22" i="121" s="1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M20" i="121"/>
  <c r="L20" i="121"/>
  <c r="K20" i="121"/>
  <c r="J20" i="121"/>
  <c r="I20" i="121"/>
  <c r="H20" i="121"/>
  <c r="G20" i="121"/>
  <c r="F20" i="121"/>
  <c r="E20" i="121"/>
  <c r="D20" i="121"/>
  <c r="C20" i="121"/>
  <c r="B20" i="121"/>
  <c r="N20" i="121" s="1"/>
  <c r="M19" i="121"/>
  <c r="L19" i="121"/>
  <c r="K19" i="121"/>
  <c r="J19" i="121"/>
  <c r="I19" i="121"/>
  <c r="H19" i="121"/>
  <c r="G19" i="121"/>
  <c r="F19" i="121"/>
  <c r="N19" i="121" s="1"/>
  <c r="E19" i="121"/>
  <c r="D19" i="121"/>
  <c r="C19" i="121"/>
  <c r="B19" i="121"/>
  <c r="M18" i="121"/>
  <c r="L18" i="121"/>
  <c r="K18" i="121"/>
  <c r="J18" i="121"/>
  <c r="I18" i="121"/>
  <c r="H18" i="121"/>
  <c r="G18" i="121"/>
  <c r="F18" i="121"/>
  <c r="E18" i="121"/>
  <c r="D18" i="121"/>
  <c r="C18" i="121"/>
  <c r="B18" i="121"/>
  <c r="N18" i="121" s="1"/>
  <c r="M17" i="121"/>
  <c r="L17" i="121"/>
  <c r="K17" i="121"/>
  <c r="J17" i="121"/>
  <c r="I17" i="121"/>
  <c r="H17" i="121"/>
  <c r="G17" i="121"/>
  <c r="F17" i="121"/>
  <c r="E17" i="121"/>
  <c r="D17" i="121"/>
  <c r="N17" i="121" s="1"/>
  <c r="C17" i="121"/>
  <c r="B17" i="121"/>
  <c r="M16" i="121"/>
  <c r="L16" i="121"/>
  <c r="K16" i="121"/>
  <c r="J16" i="121"/>
  <c r="I16" i="121"/>
  <c r="H16" i="121"/>
  <c r="G16" i="121"/>
  <c r="F16" i="121"/>
  <c r="E16" i="121"/>
  <c r="D16" i="121"/>
  <c r="C16" i="121"/>
  <c r="B16" i="121"/>
  <c r="N16" i="121" s="1"/>
  <c r="M15" i="121"/>
  <c r="L15" i="121"/>
  <c r="K15" i="121"/>
  <c r="J15" i="121"/>
  <c r="I15" i="121"/>
  <c r="H15" i="121"/>
  <c r="G15" i="121"/>
  <c r="F15" i="121"/>
  <c r="N15" i="121" s="1"/>
  <c r="E15" i="121"/>
  <c r="D15" i="121"/>
  <c r="C15" i="121"/>
  <c r="B15" i="121"/>
  <c r="M14" i="121"/>
  <c r="L14" i="121"/>
  <c r="K14" i="121"/>
  <c r="J14" i="121"/>
  <c r="I14" i="121"/>
  <c r="H14" i="121"/>
  <c r="G14" i="121"/>
  <c r="F14" i="121"/>
  <c r="E14" i="121"/>
  <c r="D14" i="121"/>
  <c r="C14" i="121"/>
  <c r="B14" i="121"/>
  <c r="N14" i="121" s="1"/>
  <c r="M13" i="121"/>
  <c r="L13" i="121"/>
  <c r="K13" i="121"/>
  <c r="J13" i="121"/>
  <c r="I13" i="121"/>
  <c r="H13" i="121"/>
  <c r="G13" i="121"/>
  <c r="F13" i="121"/>
  <c r="F11" i="121" s="1"/>
  <c r="E13" i="121"/>
  <c r="D13" i="121"/>
  <c r="C13" i="121"/>
  <c r="B13" i="121"/>
  <c r="M12" i="121"/>
  <c r="L12" i="121"/>
  <c r="L11" i="121" s="1"/>
  <c r="K12" i="121"/>
  <c r="J12" i="121"/>
  <c r="J11" i="121" s="1"/>
  <c r="I12" i="121"/>
  <c r="H12" i="121"/>
  <c r="H11" i="121" s="1"/>
  <c r="G12" i="121"/>
  <c r="F12" i="121"/>
  <c r="E12" i="121"/>
  <c r="D12" i="121"/>
  <c r="D11" i="121" s="1"/>
  <c r="C12" i="121"/>
  <c r="B12" i="121"/>
  <c r="N12" i="121" s="1"/>
  <c r="M10" i="121"/>
  <c r="L10" i="121"/>
  <c r="K10" i="121"/>
  <c r="J10" i="121"/>
  <c r="I10" i="121"/>
  <c r="H10" i="121"/>
  <c r="G10" i="121"/>
  <c r="F10" i="121"/>
  <c r="N10" i="121" s="1"/>
  <c r="E10" i="121"/>
  <c r="D10" i="121"/>
  <c r="C10" i="121"/>
  <c r="B10" i="121"/>
  <c r="M9" i="121"/>
  <c r="L9" i="121"/>
  <c r="K9" i="121"/>
  <c r="J9" i="121"/>
  <c r="I9" i="121"/>
  <c r="H9" i="121"/>
  <c r="G9" i="121"/>
  <c r="F9" i="121"/>
  <c r="E9" i="121"/>
  <c r="D9" i="121"/>
  <c r="C9" i="121"/>
  <c r="B9" i="121"/>
  <c r="N9" i="121" s="1"/>
  <c r="M8" i="121"/>
  <c r="L8" i="121"/>
  <c r="K8" i="121"/>
  <c r="J8" i="121"/>
  <c r="I8" i="121"/>
  <c r="H8" i="121"/>
  <c r="G8" i="121"/>
  <c r="F8" i="121"/>
  <c r="E8" i="121"/>
  <c r="D8" i="121"/>
  <c r="C8" i="121"/>
  <c r="B8" i="121"/>
  <c r="M7" i="121"/>
  <c r="L7" i="121"/>
  <c r="K7" i="121"/>
  <c r="J7" i="121"/>
  <c r="J5" i="121" s="1"/>
  <c r="I7" i="121"/>
  <c r="H7" i="121"/>
  <c r="G7" i="121"/>
  <c r="F7" i="121"/>
  <c r="E7" i="121"/>
  <c r="D7" i="121"/>
  <c r="C7" i="121"/>
  <c r="B7" i="121"/>
  <c r="N7" i="121" s="1"/>
  <c r="M6" i="121"/>
  <c r="L6" i="121"/>
  <c r="K6" i="121"/>
  <c r="J6" i="121"/>
  <c r="I6" i="121"/>
  <c r="H6" i="121"/>
  <c r="G6" i="121"/>
  <c r="F6" i="121"/>
  <c r="F5" i="121" s="1"/>
  <c r="E6" i="121"/>
  <c r="D6" i="121"/>
  <c r="C6" i="121"/>
  <c r="B6" i="121"/>
  <c r="L97" i="121"/>
  <c r="K97" i="121"/>
  <c r="J97" i="121"/>
  <c r="G97" i="121"/>
  <c r="D97" i="121"/>
  <c r="C97" i="121"/>
  <c r="B97" i="121"/>
  <c r="N95" i="121"/>
  <c r="M89" i="121"/>
  <c r="K89" i="121"/>
  <c r="I89" i="121"/>
  <c r="G89" i="121"/>
  <c r="E89" i="121"/>
  <c r="C89" i="121"/>
  <c r="N86" i="121"/>
  <c r="N78" i="121"/>
  <c r="M70" i="121"/>
  <c r="K70" i="121"/>
  <c r="I70" i="121"/>
  <c r="G70" i="121"/>
  <c r="E70" i="121"/>
  <c r="C70" i="121"/>
  <c r="N65" i="121"/>
  <c r="M64" i="121"/>
  <c r="L64" i="121"/>
  <c r="K64" i="121"/>
  <c r="I64" i="121"/>
  <c r="H64" i="121"/>
  <c r="G64" i="121"/>
  <c r="F64" i="121"/>
  <c r="E64" i="121"/>
  <c r="D64" i="121"/>
  <c r="C64" i="121"/>
  <c r="N57" i="121"/>
  <c r="M56" i="121"/>
  <c r="L56" i="121"/>
  <c r="J56" i="121"/>
  <c r="I56" i="121"/>
  <c r="H56" i="121"/>
  <c r="F56" i="121"/>
  <c r="E56" i="121"/>
  <c r="D56" i="121"/>
  <c r="B56" i="121"/>
  <c r="N55" i="121"/>
  <c r="N54" i="121" s="1"/>
  <c r="M54" i="121"/>
  <c r="K54" i="121"/>
  <c r="J54" i="121"/>
  <c r="I54" i="121"/>
  <c r="G54" i="121"/>
  <c r="E54" i="121"/>
  <c r="C54" i="121"/>
  <c r="B54" i="121"/>
  <c r="K44" i="121"/>
  <c r="H44" i="121"/>
  <c r="G44" i="121"/>
  <c r="C44" i="121"/>
  <c r="N38" i="121"/>
  <c r="K31" i="121"/>
  <c r="H31" i="121"/>
  <c r="G31" i="121"/>
  <c r="C31" i="121"/>
  <c r="M26" i="121"/>
  <c r="L26" i="121"/>
  <c r="I26" i="121"/>
  <c r="H26" i="121"/>
  <c r="E26" i="121"/>
  <c r="D26" i="121"/>
  <c r="N21" i="121"/>
  <c r="N13" i="121"/>
  <c r="M11" i="121"/>
  <c r="K11" i="121"/>
  <c r="I11" i="121"/>
  <c r="G11" i="121"/>
  <c r="E11" i="121"/>
  <c r="C11" i="121"/>
  <c r="N8" i="121"/>
  <c r="M5" i="121"/>
  <c r="L5" i="121"/>
  <c r="K5" i="121"/>
  <c r="I5" i="121"/>
  <c r="H5" i="121"/>
  <c r="G5" i="121"/>
  <c r="E5" i="121"/>
  <c r="D5" i="121"/>
  <c r="C5" i="121"/>
  <c r="B29" i="1"/>
  <c r="E91" i="122"/>
  <c r="E90" i="122"/>
  <c r="E89" i="122"/>
  <c r="E88" i="122"/>
  <c r="E87" i="122"/>
  <c r="E86" i="122"/>
  <c r="E85" i="122"/>
  <c r="E84" i="122"/>
  <c r="E83" i="122"/>
  <c r="E82" i="122"/>
  <c r="E81" i="122"/>
  <c r="E80" i="122"/>
  <c r="E79" i="122"/>
  <c r="E78" i="122"/>
  <c r="E77" i="122"/>
  <c r="E76" i="122"/>
  <c r="E75" i="122"/>
  <c r="E74" i="122"/>
  <c r="D91" i="122"/>
  <c r="D90" i="122"/>
  <c r="D89" i="122"/>
  <c r="D88" i="122"/>
  <c r="D87" i="122"/>
  <c r="D86" i="122"/>
  <c r="D85" i="122"/>
  <c r="D84" i="122"/>
  <c r="D83" i="122"/>
  <c r="D82" i="122"/>
  <c r="D81" i="122"/>
  <c r="D80" i="122"/>
  <c r="D79" i="122"/>
  <c r="D78" i="122"/>
  <c r="D77" i="122"/>
  <c r="D76" i="122"/>
  <c r="D75" i="122"/>
  <c r="D74" i="122"/>
  <c r="E72" i="122"/>
  <c r="E71" i="122"/>
  <c r="E70" i="122"/>
  <c r="E69" i="122"/>
  <c r="E13" i="122"/>
  <c r="E12" i="122"/>
  <c r="E11" i="122"/>
  <c r="F11" i="122" s="1"/>
  <c r="D69" i="122"/>
  <c r="D13" i="122"/>
  <c r="D12" i="122"/>
  <c r="D11" i="122"/>
  <c r="C102" i="122"/>
  <c r="C99" i="122"/>
  <c r="C98" i="122"/>
  <c r="C97" i="122"/>
  <c r="C96" i="122"/>
  <c r="C95" i="122"/>
  <c r="C94" i="122"/>
  <c r="C91" i="122"/>
  <c r="C90" i="122"/>
  <c r="C89" i="122"/>
  <c r="C88" i="122"/>
  <c r="C87" i="122"/>
  <c r="C86" i="122"/>
  <c r="C85" i="122"/>
  <c r="C84" i="122"/>
  <c r="C83" i="122"/>
  <c r="C82" i="122"/>
  <c r="C81" i="122"/>
  <c r="C80" i="122"/>
  <c r="C79" i="122"/>
  <c r="C78" i="122"/>
  <c r="C77" i="122"/>
  <c r="C76" i="122"/>
  <c r="C75" i="122"/>
  <c r="C72" i="122"/>
  <c r="C71" i="122"/>
  <c r="C70" i="122"/>
  <c r="C69" i="122"/>
  <c r="C66" i="122"/>
  <c r="C65" i="122"/>
  <c r="C64" i="122"/>
  <c r="C63" i="122"/>
  <c r="C62" i="122"/>
  <c r="C61" i="122"/>
  <c r="C56" i="122"/>
  <c r="C55" i="122"/>
  <c r="C54" i="122"/>
  <c r="C53" i="122"/>
  <c r="C52" i="122"/>
  <c r="C51" i="122"/>
  <c r="C50" i="122"/>
  <c r="C49" i="122"/>
  <c r="C46" i="122"/>
  <c r="C45" i="122"/>
  <c r="C44" i="122"/>
  <c r="C43" i="122"/>
  <c r="C42" i="122"/>
  <c r="C41" i="122"/>
  <c r="C40" i="122"/>
  <c r="C39" i="122"/>
  <c r="C38" i="122"/>
  <c r="C37" i="122"/>
  <c r="C36" i="122"/>
  <c r="C33" i="122"/>
  <c r="C32" i="122"/>
  <c r="C31" i="122"/>
  <c r="C28" i="122"/>
  <c r="C27" i="122"/>
  <c r="C26" i="122"/>
  <c r="C25" i="122"/>
  <c r="C24" i="122"/>
  <c r="C23" i="122"/>
  <c r="C22" i="122"/>
  <c r="C21" i="122"/>
  <c r="C20" i="122"/>
  <c r="C19" i="122"/>
  <c r="C18" i="122"/>
  <c r="C17" i="122"/>
  <c r="C16" i="122"/>
  <c r="C13" i="122"/>
  <c r="C12" i="122"/>
  <c r="C11" i="122"/>
  <c r="C10" i="122"/>
  <c r="D9" i="122"/>
  <c r="F9" i="122" s="1"/>
  <c r="E9" i="122"/>
  <c r="D10" i="122"/>
  <c r="E10" i="122"/>
  <c r="F10" i="122"/>
  <c r="F12" i="122"/>
  <c r="N99" i="137"/>
  <c r="M99" i="137"/>
  <c r="L99" i="137"/>
  <c r="K99" i="137"/>
  <c r="J99" i="137"/>
  <c r="I99" i="137"/>
  <c r="H99" i="137"/>
  <c r="G99" i="137"/>
  <c r="F99" i="137"/>
  <c r="E99" i="137"/>
  <c r="D99" i="137"/>
  <c r="C99" i="137"/>
  <c r="B99" i="137"/>
  <c r="N99" i="136"/>
  <c r="M99" i="136"/>
  <c r="L99" i="136"/>
  <c r="K99" i="136"/>
  <c r="J99" i="136"/>
  <c r="I99" i="136"/>
  <c r="H99" i="136"/>
  <c r="G99" i="136"/>
  <c r="F99" i="136"/>
  <c r="E99" i="136"/>
  <c r="D99" i="136"/>
  <c r="C99" i="136"/>
  <c r="B99" i="136"/>
  <c r="N97" i="137"/>
  <c r="M97" i="137"/>
  <c r="L97" i="137"/>
  <c r="K97" i="137"/>
  <c r="J97" i="137"/>
  <c r="I97" i="137"/>
  <c r="H97" i="137"/>
  <c r="G97" i="137"/>
  <c r="F97" i="137"/>
  <c r="E97" i="137"/>
  <c r="D97" i="137"/>
  <c r="C97" i="137"/>
  <c r="N89" i="137"/>
  <c r="M89" i="137"/>
  <c r="L89" i="137"/>
  <c r="K89" i="137"/>
  <c r="J89" i="137"/>
  <c r="I89" i="137"/>
  <c r="H89" i="137"/>
  <c r="G89" i="137"/>
  <c r="F89" i="137"/>
  <c r="E89" i="137"/>
  <c r="D89" i="137"/>
  <c r="C89" i="137"/>
  <c r="N70" i="137"/>
  <c r="M70" i="137"/>
  <c r="L70" i="137"/>
  <c r="K70" i="137"/>
  <c r="J70" i="137"/>
  <c r="I70" i="137"/>
  <c r="H70" i="137"/>
  <c r="G70" i="137"/>
  <c r="F70" i="137"/>
  <c r="E70" i="137"/>
  <c r="D70" i="137"/>
  <c r="C70" i="137"/>
  <c r="N64" i="137"/>
  <c r="M64" i="137"/>
  <c r="L64" i="137"/>
  <c r="K64" i="137"/>
  <c r="J64" i="137"/>
  <c r="I64" i="137"/>
  <c r="H64" i="137"/>
  <c r="G64" i="137"/>
  <c r="F64" i="137"/>
  <c r="E64" i="137"/>
  <c r="D64" i="137"/>
  <c r="C64" i="137"/>
  <c r="N56" i="137"/>
  <c r="M56" i="137"/>
  <c r="L56" i="137"/>
  <c r="K56" i="137"/>
  <c r="J56" i="137"/>
  <c r="I56" i="137"/>
  <c r="H56" i="137"/>
  <c r="G56" i="137"/>
  <c r="F56" i="137"/>
  <c r="E56" i="137"/>
  <c r="D56" i="137"/>
  <c r="C56" i="137"/>
  <c r="N54" i="137"/>
  <c r="M54" i="137"/>
  <c r="L54" i="137"/>
  <c r="K54" i="137"/>
  <c r="J54" i="137"/>
  <c r="I54" i="137"/>
  <c r="H54" i="137"/>
  <c r="G54" i="137"/>
  <c r="F54" i="137"/>
  <c r="E54" i="137"/>
  <c r="D54" i="137"/>
  <c r="C54" i="137"/>
  <c r="N44" i="137"/>
  <c r="M44" i="137"/>
  <c r="L44" i="137"/>
  <c r="K44" i="137"/>
  <c r="J44" i="137"/>
  <c r="I44" i="137"/>
  <c r="H44" i="137"/>
  <c r="G44" i="137"/>
  <c r="F44" i="137"/>
  <c r="E44" i="137"/>
  <c r="D44" i="137"/>
  <c r="C44" i="137"/>
  <c r="N31" i="137"/>
  <c r="M31" i="137"/>
  <c r="L31" i="137"/>
  <c r="K31" i="137"/>
  <c r="J31" i="137"/>
  <c r="I31" i="137"/>
  <c r="H31" i="137"/>
  <c r="G31" i="137"/>
  <c r="F31" i="137"/>
  <c r="E31" i="137"/>
  <c r="D31" i="137"/>
  <c r="C31" i="137"/>
  <c r="N26" i="137"/>
  <c r="M26" i="137"/>
  <c r="L26" i="137"/>
  <c r="K26" i="137"/>
  <c r="J26" i="137"/>
  <c r="I26" i="137"/>
  <c r="H26" i="137"/>
  <c r="G26" i="137"/>
  <c r="F26" i="137"/>
  <c r="E26" i="137"/>
  <c r="D26" i="137"/>
  <c r="C26" i="137"/>
  <c r="N11" i="137"/>
  <c r="M11" i="137"/>
  <c r="L11" i="137"/>
  <c r="K11" i="137"/>
  <c r="J11" i="137"/>
  <c r="I11" i="137"/>
  <c r="H11" i="137"/>
  <c r="G11" i="137"/>
  <c r="F11" i="137"/>
  <c r="E11" i="137"/>
  <c r="D11" i="137"/>
  <c r="C11" i="137"/>
  <c r="N5" i="137"/>
  <c r="M5" i="137"/>
  <c r="L5" i="137"/>
  <c r="K5" i="137"/>
  <c r="J5" i="137"/>
  <c r="I5" i="137"/>
  <c r="H5" i="137"/>
  <c r="G5" i="137"/>
  <c r="F5" i="137"/>
  <c r="E5" i="137"/>
  <c r="D5" i="137"/>
  <c r="C5" i="137"/>
  <c r="M97" i="136"/>
  <c r="L97" i="136"/>
  <c r="K97" i="136"/>
  <c r="J97" i="136"/>
  <c r="I97" i="136"/>
  <c r="H97" i="136"/>
  <c r="G97" i="136"/>
  <c r="F97" i="136"/>
  <c r="E97" i="136"/>
  <c r="D97" i="136"/>
  <c r="C97" i="136"/>
  <c r="M89" i="136"/>
  <c r="L89" i="136"/>
  <c r="K89" i="136"/>
  <c r="J89" i="136"/>
  <c r="I89" i="136"/>
  <c r="H89" i="136"/>
  <c r="G89" i="136"/>
  <c r="F89" i="136"/>
  <c r="E89" i="136"/>
  <c r="D89" i="136"/>
  <c r="C89" i="136"/>
  <c r="M70" i="136"/>
  <c r="L70" i="136"/>
  <c r="K70" i="136"/>
  <c r="J70" i="136"/>
  <c r="I70" i="136"/>
  <c r="H70" i="136"/>
  <c r="G70" i="136"/>
  <c r="F70" i="136"/>
  <c r="E70" i="136"/>
  <c r="D70" i="136"/>
  <c r="C70" i="136"/>
  <c r="M64" i="136"/>
  <c r="L64" i="136"/>
  <c r="K64" i="136"/>
  <c r="J64" i="136"/>
  <c r="I64" i="136"/>
  <c r="H64" i="136"/>
  <c r="G64" i="136"/>
  <c r="F64" i="136"/>
  <c r="E64" i="136"/>
  <c r="D64" i="136"/>
  <c r="C64" i="136"/>
  <c r="M56" i="136"/>
  <c r="L56" i="136"/>
  <c r="K56" i="136"/>
  <c r="J56" i="136"/>
  <c r="I56" i="136"/>
  <c r="H56" i="136"/>
  <c r="G56" i="136"/>
  <c r="F56" i="136"/>
  <c r="E56" i="136"/>
  <c r="D56" i="136"/>
  <c r="C56" i="136"/>
  <c r="M54" i="136"/>
  <c r="L54" i="136"/>
  <c r="K54" i="136"/>
  <c r="J54" i="136"/>
  <c r="I54" i="136"/>
  <c r="H54" i="136"/>
  <c r="G54" i="136"/>
  <c r="F54" i="136"/>
  <c r="E54" i="136"/>
  <c r="D54" i="136"/>
  <c r="C54" i="136"/>
  <c r="M44" i="136"/>
  <c r="L44" i="136"/>
  <c r="K44" i="136"/>
  <c r="J44" i="136"/>
  <c r="I44" i="136"/>
  <c r="H44" i="136"/>
  <c r="G44" i="136"/>
  <c r="F44" i="136"/>
  <c r="E44" i="136"/>
  <c r="D44" i="136"/>
  <c r="C44" i="136"/>
  <c r="M31" i="136"/>
  <c r="L31" i="136"/>
  <c r="K31" i="136"/>
  <c r="J31" i="136"/>
  <c r="I31" i="136"/>
  <c r="H31" i="136"/>
  <c r="G31" i="136"/>
  <c r="F31" i="136"/>
  <c r="E31" i="136"/>
  <c r="D31" i="136"/>
  <c r="C31" i="136"/>
  <c r="M26" i="136"/>
  <c r="L26" i="136"/>
  <c r="K26" i="136"/>
  <c r="J26" i="136"/>
  <c r="I26" i="136"/>
  <c r="H26" i="136"/>
  <c r="G26" i="136"/>
  <c r="F26" i="136"/>
  <c r="E26" i="136"/>
  <c r="D26" i="136"/>
  <c r="C26" i="136"/>
  <c r="M11" i="136"/>
  <c r="L11" i="136"/>
  <c r="K11" i="136"/>
  <c r="J11" i="136"/>
  <c r="I11" i="136"/>
  <c r="H11" i="136"/>
  <c r="G11" i="136"/>
  <c r="F11" i="136"/>
  <c r="E11" i="136"/>
  <c r="D11" i="136"/>
  <c r="C11" i="136"/>
  <c r="M5" i="136"/>
  <c r="L5" i="136"/>
  <c r="K5" i="136"/>
  <c r="J5" i="136"/>
  <c r="I5" i="136"/>
  <c r="H5" i="136"/>
  <c r="G5" i="136"/>
  <c r="F5" i="136"/>
  <c r="E5" i="136"/>
  <c r="D5" i="136"/>
  <c r="C5" i="136"/>
  <c r="N98" i="137"/>
  <c r="N96" i="137"/>
  <c r="N95" i="137"/>
  <c r="E98" i="122" s="1"/>
  <c r="N94" i="137"/>
  <c r="E97" i="122" s="1"/>
  <c r="N93" i="137"/>
  <c r="E96" i="122" s="1"/>
  <c r="N92" i="137"/>
  <c r="N91" i="137"/>
  <c r="E94" i="122" s="1"/>
  <c r="N90" i="137"/>
  <c r="N88" i="137"/>
  <c r="N87" i="137"/>
  <c r="N86" i="137"/>
  <c r="N85" i="137"/>
  <c r="N84" i="137"/>
  <c r="N83" i="137"/>
  <c r="N82" i="137"/>
  <c r="N81" i="137"/>
  <c r="N80" i="137"/>
  <c r="N79" i="137"/>
  <c r="N78" i="137"/>
  <c r="N77" i="137"/>
  <c r="N76" i="137"/>
  <c r="N75" i="137"/>
  <c r="N74" i="137"/>
  <c r="N73" i="137"/>
  <c r="N72" i="137"/>
  <c r="N71" i="137"/>
  <c r="N69" i="137"/>
  <c r="N68" i="137"/>
  <c r="N67" i="137"/>
  <c r="N66" i="137"/>
  <c r="N65" i="137"/>
  <c r="N63" i="137"/>
  <c r="N62" i="137"/>
  <c r="N61" i="137"/>
  <c r="E64" i="122" s="1"/>
  <c r="N60" i="137"/>
  <c r="N59" i="137"/>
  <c r="N58" i="137"/>
  <c r="N57" i="137"/>
  <c r="N55" i="137"/>
  <c r="N53" i="137"/>
  <c r="E56" i="122" s="1"/>
  <c r="N52" i="137"/>
  <c r="N51" i="137"/>
  <c r="E54" i="122" s="1"/>
  <c r="N50" i="137"/>
  <c r="E53" i="122" s="1"/>
  <c r="N49" i="137"/>
  <c r="N48" i="137"/>
  <c r="N47" i="137"/>
  <c r="N46" i="137"/>
  <c r="E49" i="122" s="1"/>
  <c r="N45" i="137"/>
  <c r="N43" i="137"/>
  <c r="N42" i="137"/>
  <c r="N41" i="137"/>
  <c r="N40" i="137"/>
  <c r="N39" i="137"/>
  <c r="N38" i="137"/>
  <c r="E41" i="122" s="1"/>
  <c r="N37" i="137"/>
  <c r="E40" i="122" s="1"/>
  <c r="N36" i="137"/>
  <c r="N35" i="137"/>
  <c r="E38" i="122" s="1"/>
  <c r="N34" i="137"/>
  <c r="E37" i="122" s="1"/>
  <c r="N33" i="137"/>
  <c r="N32" i="137"/>
  <c r="N30" i="137"/>
  <c r="N29" i="137"/>
  <c r="E32" i="122" s="1"/>
  <c r="N28" i="137"/>
  <c r="N27" i="137"/>
  <c r="N25" i="137"/>
  <c r="N24" i="137"/>
  <c r="N23" i="137"/>
  <c r="N22" i="137"/>
  <c r="E25" i="122" s="1"/>
  <c r="N21" i="137"/>
  <c r="E24" i="122" s="1"/>
  <c r="N20" i="137"/>
  <c r="N19" i="137"/>
  <c r="N18" i="137"/>
  <c r="E21" i="122" s="1"/>
  <c r="N17" i="137"/>
  <c r="N16" i="137"/>
  <c r="N15" i="137"/>
  <c r="N14" i="137"/>
  <c r="N13" i="137"/>
  <c r="E16" i="122" s="1"/>
  <c r="N12" i="137"/>
  <c r="N10" i="137"/>
  <c r="N9" i="137"/>
  <c r="N8" i="137"/>
  <c r="N7" i="137"/>
  <c r="N6" i="137"/>
  <c r="N98" i="136"/>
  <c r="N97" i="136" s="1"/>
  <c r="N96" i="136"/>
  <c r="N95" i="136"/>
  <c r="D98" i="122" s="1"/>
  <c r="N94" i="136"/>
  <c r="N93" i="136"/>
  <c r="N92" i="136"/>
  <c r="D95" i="122" s="1"/>
  <c r="N91" i="136"/>
  <c r="N89" i="136" s="1"/>
  <c r="N90" i="136"/>
  <c r="N88" i="136"/>
  <c r="N87" i="136"/>
  <c r="N86" i="136"/>
  <c r="N85" i="136"/>
  <c r="N84" i="136"/>
  <c r="N83" i="136"/>
  <c r="N82" i="136"/>
  <c r="N81" i="136"/>
  <c r="N80" i="136"/>
  <c r="N79" i="136"/>
  <c r="N78" i="136"/>
  <c r="N77" i="136"/>
  <c r="N76" i="136"/>
  <c r="N75" i="136"/>
  <c r="N74" i="136"/>
  <c r="N73" i="136"/>
  <c r="N72" i="136"/>
  <c r="N71" i="136"/>
  <c r="N70" i="136" s="1"/>
  <c r="N69" i="136"/>
  <c r="N68" i="136"/>
  <c r="D71" i="122" s="1"/>
  <c r="N67" i="136"/>
  <c r="D70" i="122" s="1"/>
  <c r="N66" i="136"/>
  <c r="N65" i="136"/>
  <c r="N64" i="136" s="1"/>
  <c r="N63" i="136"/>
  <c r="N62" i="136"/>
  <c r="N61" i="136"/>
  <c r="N60" i="136"/>
  <c r="D63" i="122" s="1"/>
  <c r="N59" i="136"/>
  <c r="D62" i="122" s="1"/>
  <c r="N58" i="136"/>
  <c r="N57" i="136"/>
  <c r="N56" i="136" s="1"/>
  <c r="N55" i="136"/>
  <c r="N54" i="136" s="1"/>
  <c r="N53" i="136"/>
  <c r="N52" i="136"/>
  <c r="D55" i="122" s="1"/>
  <c r="N51" i="136"/>
  <c r="D54" i="122" s="1"/>
  <c r="N50" i="136"/>
  <c r="N49" i="136"/>
  <c r="N48" i="136"/>
  <c r="N47" i="136"/>
  <c r="D50" i="122" s="1"/>
  <c r="N46" i="136"/>
  <c r="N45" i="136"/>
  <c r="N44" i="136"/>
  <c r="N43" i="136"/>
  <c r="N42" i="136"/>
  <c r="N41" i="136"/>
  <c r="N40" i="136"/>
  <c r="N39" i="136"/>
  <c r="N38" i="136"/>
  <c r="N37" i="136"/>
  <c r="N36" i="136"/>
  <c r="D39" i="122" s="1"/>
  <c r="N35" i="136"/>
  <c r="D38" i="122" s="1"/>
  <c r="N34" i="136"/>
  <c r="N33" i="136"/>
  <c r="N32" i="136"/>
  <c r="N30" i="136"/>
  <c r="N29" i="136"/>
  <c r="N28" i="136"/>
  <c r="D31" i="122" s="1"/>
  <c r="N27" i="136"/>
  <c r="N26" i="136" s="1"/>
  <c r="N25" i="136"/>
  <c r="N24" i="136"/>
  <c r="N23" i="136"/>
  <c r="D26" i="122" s="1"/>
  <c r="N22" i="136"/>
  <c r="N21" i="136"/>
  <c r="N20" i="136"/>
  <c r="N19" i="136"/>
  <c r="D22" i="122" s="1"/>
  <c r="N18" i="136"/>
  <c r="N17" i="136"/>
  <c r="N16" i="136"/>
  <c r="N15" i="136"/>
  <c r="N14" i="136"/>
  <c r="N13" i="136"/>
  <c r="N12" i="136"/>
  <c r="N11" i="136" s="1"/>
  <c r="N10" i="136"/>
  <c r="N9" i="136"/>
  <c r="N8" i="136"/>
  <c r="N7" i="136"/>
  <c r="N5" i="136" s="1"/>
  <c r="N6" i="136"/>
  <c r="N98" i="135"/>
  <c r="N96" i="135"/>
  <c r="N95" i="135"/>
  <c r="N94" i="135"/>
  <c r="N93" i="135"/>
  <c r="N92" i="135"/>
  <c r="N91" i="135"/>
  <c r="N90" i="135"/>
  <c r="N88" i="135"/>
  <c r="N87" i="135"/>
  <c r="N86" i="135"/>
  <c r="N85" i="135"/>
  <c r="N84" i="135"/>
  <c r="N83" i="135"/>
  <c r="N82" i="135"/>
  <c r="N81" i="135"/>
  <c r="N80" i="135"/>
  <c r="N79" i="135"/>
  <c r="N78" i="135"/>
  <c r="N77" i="135"/>
  <c r="N76" i="135"/>
  <c r="N75" i="135"/>
  <c r="N74" i="135"/>
  <c r="N73" i="135"/>
  <c r="N72" i="135"/>
  <c r="N70" i="135" s="1"/>
  <c r="N69" i="135"/>
  <c r="N68" i="135"/>
  <c r="N64" i="135" s="1"/>
  <c r="N67" i="135"/>
  <c r="N66" i="135"/>
  <c r="N63" i="135"/>
  <c r="N62" i="135"/>
  <c r="N61" i="135"/>
  <c r="N60" i="135"/>
  <c r="N59" i="135"/>
  <c r="N58" i="135"/>
  <c r="N53" i="135"/>
  <c r="N52" i="135"/>
  <c r="N51" i="135"/>
  <c r="N50" i="135"/>
  <c r="N49" i="135"/>
  <c r="N48" i="135"/>
  <c r="N47" i="135"/>
  <c r="N46" i="135"/>
  <c r="N44" i="135" s="1"/>
  <c r="N43" i="135"/>
  <c r="N42" i="135"/>
  <c r="N41" i="135"/>
  <c r="N40" i="135"/>
  <c r="N39" i="135"/>
  <c r="N38" i="135"/>
  <c r="N37" i="135"/>
  <c r="N36" i="135"/>
  <c r="N35" i="135"/>
  <c r="N34" i="135"/>
  <c r="N31" i="135" s="1"/>
  <c r="N33" i="135"/>
  <c r="N30" i="135"/>
  <c r="N29" i="135"/>
  <c r="N26" i="135" s="1"/>
  <c r="N28" i="135"/>
  <c r="N25" i="135"/>
  <c r="N24" i="135"/>
  <c r="N23" i="135"/>
  <c r="N22" i="135"/>
  <c r="N21" i="135"/>
  <c r="N20" i="135"/>
  <c r="N19" i="135"/>
  <c r="N18" i="135"/>
  <c r="N11" i="135" s="1"/>
  <c r="N17" i="135"/>
  <c r="N16" i="135"/>
  <c r="N15" i="135"/>
  <c r="N14" i="135"/>
  <c r="N13" i="135"/>
  <c r="N10" i="135"/>
  <c r="N9" i="135"/>
  <c r="N8" i="135"/>
  <c r="N7" i="135"/>
  <c r="M99" i="135"/>
  <c r="L99" i="135"/>
  <c r="K99" i="135"/>
  <c r="J99" i="135"/>
  <c r="I99" i="135"/>
  <c r="H99" i="135"/>
  <c r="G99" i="135"/>
  <c r="F99" i="135"/>
  <c r="E99" i="135"/>
  <c r="D99" i="135"/>
  <c r="C99" i="135"/>
  <c r="M97" i="135"/>
  <c r="L97" i="135"/>
  <c r="K97" i="135"/>
  <c r="J97" i="135"/>
  <c r="I97" i="135"/>
  <c r="H97" i="135"/>
  <c r="G97" i="135"/>
  <c r="F97" i="135"/>
  <c r="E97" i="135"/>
  <c r="D97" i="135"/>
  <c r="C97" i="135"/>
  <c r="M89" i="135"/>
  <c r="L89" i="135"/>
  <c r="K89" i="135"/>
  <c r="J89" i="135"/>
  <c r="I89" i="135"/>
  <c r="H89" i="135"/>
  <c r="G89" i="135"/>
  <c r="F89" i="135"/>
  <c r="E89" i="135"/>
  <c r="D89" i="135"/>
  <c r="C89" i="135"/>
  <c r="M70" i="135"/>
  <c r="L70" i="135"/>
  <c r="K70" i="135"/>
  <c r="J70" i="135"/>
  <c r="I70" i="135"/>
  <c r="H70" i="135"/>
  <c r="G70" i="135"/>
  <c r="F70" i="135"/>
  <c r="E70" i="135"/>
  <c r="D70" i="135"/>
  <c r="C70" i="135"/>
  <c r="M64" i="135"/>
  <c r="L64" i="135"/>
  <c r="K64" i="135"/>
  <c r="J64" i="135"/>
  <c r="I64" i="135"/>
  <c r="H64" i="135"/>
  <c r="G64" i="135"/>
  <c r="F64" i="135"/>
  <c r="E64" i="135"/>
  <c r="D64" i="135"/>
  <c r="C64" i="135"/>
  <c r="N56" i="135"/>
  <c r="M56" i="135"/>
  <c r="L56" i="135"/>
  <c r="K56" i="135"/>
  <c r="J56" i="135"/>
  <c r="I56" i="135"/>
  <c r="H56" i="135"/>
  <c r="G56" i="135"/>
  <c r="F56" i="135"/>
  <c r="E56" i="135"/>
  <c r="D56" i="135"/>
  <c r="C56" i="135"/>
  <c r="N54" i="135"/>
  <c r="M54" i="135"/>
  <c r="L54" i="135"/>
  <c r="K54" i="135"/>
  <c r="J54" i="135"/>
  <c r="I54" i="135"/>
  <c r="H54" i="135"/>
  <c r="G54" i="135"/>
  <c r="F54" i="135"/>
  <c r="E54" i="135"/>
  <c r="D54" i="135"/>
  <c r="C54" i="135"/>
  <c r="M44" i="135"/>
  <c r="L44" i="135"/>
  <c r="K44" i="135"/>
  <c r="J44" i="135"/>
  <c r="I44" i="135"/>
  <c r="H44" i="135"/>
  <c r="G44" i="135"/>
  <c r="F44" i="135"/>
  <c r="E44" i="135"/>
  <c r="D44" i="135"/>
  <c r="C44" i="135"/>
  <c r="M31" i="135"/>
  <c r="L31" i="135"/>
  <c r="K31" i="135"/>
  <c r="J31" i="135"/>
  <c r="I31" i="135"/>
  <c r="H31" i="135"/>
  <c r="G31" i="135"/>
  <c r="F31" i="135"/>
  <c r="E31" i="135"/>
  <c r="D31" i="135"/>
  <c r="C31" i="135"/>
  <c r="M26" i="135"/>
  <c r="L26" i="135"/>
  <c r="K26" i="135"/>
  <c r="J26" i="135"/>
  <c r="I26" i="135"/>
  <c r="H26" i="135"/>
  <c r="G26" i="135"/>
  <c r="F26" i="135"/>
  <c r="E26" i="135"/>
  <c r="D26" i="135"/>
  <c r="C26" i="135"/>
  <c r="M11" i="135"/>
  <c r="L11" i="135"/>
  <c r="K11" i="135"/>
  <c r="J11" i="135"/>
  <c r="I11" i="135"/>
  <c r="H11" i="135"/>
  <c r="G11" i="135"/>
  <c r="F11" i="135"/>
  <c r="E11" i="135"/>
  <c r="D11" i="135"/>
  <c r="C11" i="135"/>
  <c r="N5" i="135"/>
  <c r="M5" i="135"/>
  <c r="L5" i="135"/>
  <c r="K5" i="135"/>
  <c r="J5" i="135"/>
  <c r="I5" i="135"/>
  <c r="H5" i="135"/>
  <c r="G5" i="135"/>
  <c r="F5" i="135"/>
  <c r="E5" i="135"/>
  <c r="D5" i="135"/>
  <c r="C5" i="135"/>
  <c r="D40" i="122"/>
  <c r="D41" i="122"/>
  <c r="E39" i="122"/>
  <c r="E27" i="122"/>
  <c r="E26" i="122"/>
  <c r="D27" i="122"/>
  <c r="D25" i="122"/>
  <c r="E28" i="122"/>
  <c r="B70" i="136"/>
  <c r="B70" i="137"/>
  <c r="F69" i="122"/>
  <c r="B70" i="135"/>
  <c r="E66" i="122"/>
  <c r="E65" i="122"/>
  <c r="E63" i="122"/>
  <c r="B56" i="135"/>
  <c r="N57" i="135"/>
  <c r="C60" i="122" s="1"/>
  <c r="B56" i="137"/>
  <c r="E60" i="122"/>
  <c r="D66" i="122"/>
  <c r="D65" i="122"/>
  <c r="D64" i="122"/>
  <c r="B56" i="136"/>
  <c r="D60" i="122"/>
  <c r="D32" i="122"/>
  <c r="B97" i="137"/>
  <c r="E99" i="122"/>
  <c r="E95" i="122"/>
  <c r="B89" i="137"/>
  <c r="E68" i="122"/>
  <c r="B64" i="137"/>
  <c r="B54" i="137"/>
  <c r="E55" i="122"/>
  <c r="E52" i="122"/>
  <c r="E51" i="122"/>
  <c r="E50" i="122"/>
  <c r="B44" i="137"/>
  <c r="E46" i="122"/>
  <c r="E45" i="122"/>
  <c r="E44" i="122"/>
  <c r="E43" i="122"/>
  <c r="E42" i="122"/>
  <c r="E35" i="122"/>
  <c r="B31" i="137"/>
  <c r="E33" i="122"/>
  <c r="E31" i="122"/>
  <c r="B26" i="137"/>
  <c r="E23" i="122"/>
  <c r="E22" i="122"/>
  <c r="E20" i="122"/>
  <c r="E19" i="122"/>
  <c r="E18" i="122"/>
  <c r="E17" i="122"/>
  <c r="B11" i="137"/>
  <c r="B5" i="137"/>
  <c r="B97" i="136"/>
  <c r="D99" i="122"/>
  <c r="D97" i="122"/>
  <c r="D96" i="122"/>
  <c r="D94" i="122"/>
  <c r="B89" i="136"/>
  <c r="D72" i="122"/>
  <c r="D68" i="122"/>
  <c r="B64" i="136"/>
  <c r="B54" i="136"/>
  <c r="D56" i="122"/>
  <c r="D52" i="122"/>
  <c r="D51" i="122"/>
  <c r="D49" i="122"/>
  <c r="D48" i="122"/>
  <c r="B44" i="136"/>
  <c r="D46" i="122"/>
  <c r="D45" i="122"/>
  <c r="D44" i="122"/>
  <c r="D43" i="122"/>
  <c r="D42" i="122"/>
  <c r="D37" i="122"/>
  <c r="D36" i="122"/>
  <c r="D35" i="122"/>
  <c r="B31" i="136"/>
  <c r="D33" i="122"/>
  <c r="B26" i="136"/>
  <c r="D28" i="122"/>
  <c r="D24" i="122"/>
  <c r="D23" i="122"/>
  <c r="D21" i="122"/>
  <c r="D20" i="122"/>
  <c r="D19" i="122"/>
  <c r="D17" i="122"/>
  <c r="D16" i="122"/>
  <c r="D15" i="122"/>
  <c r="B11" i="136"/>
  <c r="B5" i="136"/>
  <c r="D101" i="122"/>
  <c r="D100" i="122" s="1"/>
  <c r="D53" i="122"/>
  <c r="B31" i="135"/>
  <c r="N6" i="135"/>
  <c r="C9" i="122" s="1"/>
  <c r="N27" i="135"/>
  <c r="C30" i="122" s="1"/>
  <c r="B26" i="135"/>
  <c r="B11" i="135"/>
  <c r="D34" i="40"/>
  <c r="C34" i="40"/>
  <c r="B34" i="40"/>
  <c r="E34" i="40" l="1"/>
  <c r="N89" i="121"/>
  <c r="D89" i="121"/>
  <c r="D99" i="121" s="1"/>
  <c r="N91" i="121"/>
  <c r="N70" i="121"/>
  <c r="F70" i="121"/>
  <c r="F99" i="121" s="1"/>
  <c r="N71" i="121"/>
  <c r="N66" i="121"/>
  <c r="N64" i="121" s="1"/>
  <c r="N58" i="121"/>
  <c r="N56" i="121" s="1"/>
  <c r="N44" i="121"/>
  <c r="B44" i="121"/>
  <c r="N45" i="121"/>
  <c r="N34" i="121"/>
  <c r="N31" i="121" s="1"/>
  <c r="F31" i="121"/>
  <c r="E31" i="121"/>
  <c r="E99" i="121" s="1"/>
  <c r="N27" i="121"/>
  <c r="N26" i="121" s="1"/>
  <c r="C99" i="121"/>
  <c r="K99" i="121"/>
  <c r="N11" i="121"/>
  <c r="M99" i="121"/>
  <c r="B11" i="121"/>
  <c r="G99" i="121"/>
  <c r="J99" i="121"/>
  <c r="L99" i="121"/>
  <c r="H99" i="121"/>
  <c r="I99" i="121"/>
  <c r="B5" i="121"/>
  <c r="N6" i="121"/>
  <c r="N5" i="121" s="1"/>
  <c r="F13" i="122"/>
  <c r="E48" i="122"/>
  <c r="E47" i="122" s="1"/>
  <c r="E93" i="122"/>
  <c r="D58" i="122"/>
  <c r="D57" i="122" s="1"/>
  <c r="N31" i="136"/>
  <c r="D30" i="122"/>
  <c r="F75" i="122"/>
  <c r="F76" i="122"/>
  <c r="F49" i="122"/>
  <c r="F37" i="122"/>
  <c r="F32" i="122"/>
  <c r="F39" i="122"/>
  <c r="F40" i="122"/>
  <c r="F41" i="122"/>
  <c r="F99" i="122"/>
  <c r="F25" i="122"/>
  <c r="F26" i="122"/>
  <c r="F27" i="122"/>
  <c r="F86" i="122"/>
  <c r="F43" i="122"/>
  <c r="F98" i="122"/>
  <c r="F50" i="122"/>
  <c r="F53" i="122"/>
  <c r="F55" i="122"/>
  <c r="F44" i="122"/>
  <c r="F45" i="122"/>
  <c r="F46" i="122"/>
  <c r="F51" i="122"/>
  <c r="F96" i="122"/>
  <c r="F60" i="122"/>
  <c r="F80" i="122"/>
  <c r="F56" i="122"/>
  <c r="F22" i="122"/>
  <c r="F31" i="122"/>
  <c r="F52" i="122"/>
  <c r="F23" i="122"/>
  <c r="F24" i="122"/>
  <c r="F33" i="122"/>
  <c r="F38" i="122"/>
  <c r="F54" i="122"/>
  <c r="F42" i="122"/>
  <c r="F65" i="122"/>
  <c r="F28" i="122"/>
  <c r="F97" i="122"/>
  <c r="F94" i="122"/>
  <c r="F95" i="122"/>
  <c r="E62" i="122"/>
  <c r="F62" i="122" s="1"/>
  <c r="E58" i="122"/>
  <c r="E101" i="122"/>
  <c r="D67" i="122"/>
  <c r="E36" i="122"/>
  <c r="E15" i="122"/>
  <c r="E30" i="122"/>
  <c r="E67" i="122"/>
  <c r="D8" i="122"/>
  <c r="D93" i="122"/>
  <c r="D29" i="122"/>
  <c r="E92" i="122"/>
  <c r="E61" i="122"/>
  <c r="D34" i="122"/>
  <c r="D47" i="122"/>
  <c r="D61" i="122"/>
  <c r="D59" i="122" s="1"/>
  <c r="D18" i="122"/>
  <c r="D14" i="122" s="1"/>
  <c r="C8" i="122"/>
  <c r="B99" i="121" l="1"/>
  <c r="N99" i="121"/>
  <c r="C29" i="122"/>
  <c r="F81" i="122"/>
  <c r="F91" i="122"/>
  <c r="F84" i="122"/>
  <c r="F90" i="122"/>
  <c r="F78" i="122"/>
  <c r="F83" i="122"/>
  <c r="F89" i="122"/>
  <c r="F77" i="122"/>
  <c r="F85" i="122"/>
  <c r="F82" i="122"/>
  <c r="F88" i="122"/>
  <c r="F87" i="122"/>
  <c r="F79" i="122"/>
  <c r="E100" i="122"/>
  <c r="E57" i="122"/>
  <c r="E34" i="122"/>
  <c r="F36" i="122"/>
  <c r="E29" i="122"/>
  <c r="F30" i="122"/>
  <c r="F29" i="122" s="1"/>
  <c r="E14" i="122"/>
  <c r="E8" i="122"/>
  <c r="F8" i="122"/>
  <c r="D92" i="122"/>
  <c r="E59" i="122"/>
  <c r="I18" i="124"/>
  <c r="H18" i="124"/>
  <c r="G18" i="124"/>
  <c r="F18" i="124"/>
  <c r="E18" i="124"/>
  <c r="D18" i="124"/>
  <c r="C18" i="124"/>
  <c r="B18" i="124"/>
  <c r="J17" i="124"/>
  <c r="J16" i="124"/>
  <c r="J15" i="124"/>
  <c r="J14" i="124"/>
  <c r="J13" i="124"/>
  <c r="J12" i="124"/>
  <c r="J11" i="124"/>
  <c r="J10" i="124"/>
  <c r="J9" i="124"/>
  <c r="J8" i="124"/>
  <c r="J7" i="124"/>
  <c r="J18" i="124" s="1"/>
  <c r="J6" i="124"/>
  <c r="I35" i="124"/>
  <c r="H35" i="124"/>
  <c r="G35" i="124"/>
  <c r="F35" i="124"/>
  <c r="E35" i="124"/>
  <c r="D35" i="124"/>
  <c r="C35" i="124"/>
  <c r="B35" i="124"/>
  <c r="J34" i="124"/>
  <c r="J33" i="124"/>
  <c r="J32" i="124"/>
  <c r="J31" i="124"/>
  <c r="J30" i="124"/>
  <c r="J29" i="124"/>
  <c r="J28" i="124"/>
  <c r="J27" i="124"/>
  <c r="J26" i="124"/>
  <c r="J25" i="124"/>
  <c r="J24" i="124"/>
  <c r="J23" i="124"/>
  <c r="I18" i="48"/>
  <c r="H18" i="48"/>
  <c r="G18" i="48"/>
  <c r="F18" i="48"/>
  <c r="E18" i="48"/>
  <c r="D18" i="48"/>
  <c r="C18" i="48"/>
  <c r="B18" i="48"/>
  <c r="J17" i="48"/>
  <c r="J16" i="48"/>
  <c r="J15" i="48"/>
  <c r="J14" i="48"/>
  <c r="J13" i="48"/>
  <c r="J12" i="48"/>
  <c r="J11" i="48"/>
  <c r="J10" i="48"/>
  <c r="J9" i="48"/>
  <c r="J8" i="48"/>
  <c r="J7" i="48"/>
  <c r="J6" i="48"/>
  <c r="I35" i="48"/>
  <c r="H35" i="48"/>
  <c r="G35" i="48"/>
  <c r="F35" i="48"/>
  <c r="E35" i="48"/>
  <c r="D35" i="48"/>
  <c r="C35" i="48"/>
  <c r="B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I18" i="148"/>
  <c r="H18" i="148"/>
  <c r="G18" i="148"/>
  <c r="F18" i="148"/>
  <c r="E18" i="148"/>
  <c r="D18" i="148"/>
  <c r="C18" i="148"/>
  <c r="B18" i="148"/>
  <c r="J17" i="148"/>
  <c r="M19" i="46" s="1"/>
  <c r="J16" i="148"/>
  <c r="M18" i="46" s="1"/>
  <c r="J15" i="148"/>
  <c r="M17" i="46" s="1"/>
  <c r="J14" i="148"/>
  <c r="M16" i="46" s="1"/>
  <c r="J13" i="148"/>
  <c r="M15" i="46" s="1"/>
  <c r="J12" i="148"/>
  <c r="M14" i="46" s="1"/>
  <c r="J11" i="148"/>
  <c r="M13" i="46" s="1"/>
  <c r="J10" i="148"/>
  <c r="M12" i="46" s="1"/>
  <c r="J9" i="148"/>
  <c r="J8" i="148"/>
  <c r="M10" i="46" s="1"/>
  <c r="J7" i="148"/>
  <c r="M9" i="46" s="1"/>
  <c r="J6" i="148"/>
  <c r="M8" i="46" s="1"/>
  <c r="M20" i="46" l="1"/>
  <c r="J18" i="148"/>
  <c r="M11" i="46"/>
  <c r="J35" i="48"/>
  <c r="J18" i="48"/>
  <c r="J35" i="124"/>
  <c r="I17" i="139"/>
  <c r="H17" i="139"/>
  <c r="G17" i="139"/>
  <c r="F17" i="139"/>
  <c r="E17" i="139"/>
  <c r="D17" i="139"/>
  <c r="C17" i="139"/>
  <c r="B17" i="139"/>
  <c r="J17" i="139" s="1"/>
  <c r="J16" i="139"/>
  <c r="J15" i="139"/>
  <c r="J14" i="139"/>
  <c r="J13" i="139"/>
  <c r="J12" i="139"/>
  <c r="J11" i="139"/>
  <c r="J10" i="139"/>
  <c r="J9" i="139"/>
  <c r="J8" i="139"/>
  <c r="J7" i="139"/>
  <c r="J6" i="139"/>
  <c r="J5" i="139"/>
  <c r="R17" i="101"/>
  <c r="R16" i="101"/>
  <c r="R15" i="101"/>
  <c r="R14" i="101"/>
  <c r="R13" i="101"/>
  <c r="R12" i="101"/>
  <c r="R11" i="101"/>
  <c r="R16" i="105"/>
  <c r="R15" i="105"/>
  <c r="R14" i="105"/>
  <c r="R13" i="105"/>
  <c r="R18" i="104"/>
  <c r="R17" i="104"/>
  <c r="R16" i="104"/>
  <c r="R18" i="103"/>
  <c r="R17" i="103"/>
  <c r="R16" i="103"/>
  <c r="R15" i="103"/>
  <c r="R14" i="103"/>
  <c r="R13" i="103"/>
  <c r="R12" i="103"/>
  <c r="R11" i="103"/>
  <c r="R10" i="103"/>
  <c r="R9" i="103"/>
  <c r="R18" i="102"/>
  <c r="R17" i="102"/>
  <c r="R16" i="102"/>
  <c r="R18" i="75"/>
  <c r="R17" i="75"/>
  <c r="R16" i="75"/>
  <c r="R15" i="75"/>
  <c r="R14" i="75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18" i="97"/>
  <c r="N17" i="97"/>
  <c r="N16" i="97"/>
  <c r="N15" i="97"/>
  <c r="N14" i="97"/>
  <c r="N13" i="97"/>
  <c r="N12" i="97"/>
  <c r="N11" i="97"/>
  <c r="N10" i="97"/>
  <c r="N9" i="97"/>
  <c r="N8" i="97"/>
  <c r="N18" i="96"/>
  <c r="N17" i="96"/>
  <c r="N16" i="96"/>
  <c r="N15" i="96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18" i="94"/>
  <c r="N16" i="94"/>
  <c r="M19" i="113" l="1"/>
  <c r="L19" i="113"/>
  <c r="K19" i="113"/>
  <c r="J19" i="113"/>
  <c r="I19" i="113"/>
  <c r="H19" i="113"/>
  <c r="G19" i="113"/>
  <c r="F19" i="113"/>
  <c r="E19" i="113"/>
  <c r="D19" i="113"/>
  <c r="C19" i="113"/>
  <c r="N18" i="113"/>
  <c r="N17" i="113"/>
  <c r="N16" i="113"/>
  <c r="N15" i="113"/>
  <c r="N14" i="113"/>
  <c r="N13" i="113"/>
  <c r="N12" i="113"/>
  <c r="N11" i="113"/>
  <c r="N10" i="113"/>
  <c r="N9" i="113"/>
  <c r="N8" i="113"/>
  <c r="N7" i="113"/>
  <c r="N6" i="113"/>
  <c r="M37" i="112"/>
  <c r="L37" i="112"/>
  <c r="K37" i="112"/>
  <c r="J37" i="112"/>
  <c r="I37" i="112"/>
  <c r="H37" i="112"/>
  <c r="G37" i="112"/>
  <c r="F37" i="112"/>
  <c r="E37" i="112"/>
  <c r="D37" i="112"/>
  <c r="C37" i="112"/>
  <c r="N36" i="112"/>
  <c r="N35" i="112"/>
  <c r="N34" i="112"/>
  <c r="N33" i="112"/>
  <c r="N32" i="112"/>
  <c r="N31" i="112"/>
  <c r="N30" i="112"/>
  <c r="N29" i="112"/>
  <c r="N28" i="112"/>
  <c r="N27" i="112"/>
  <c r="N26" i="112"/>
  <c r="N25" i="112"/>
  <c r="N24" i="112"/>
  <c r="M19" i="112"/>
  <c r="L19" i="112"/>
  <c r="K19" i="112"/>
  <c r="J19" i="112"/>
  <c r="I19" i="112"/>
  <c r="H19" i="112"/>
  <c r="G19" i="112"/>
  <c r="F19" i="112"/>
  <c r="E19" i="112"/>
  <c r="D19" i="112"/>
  <c r="C19" i="112"/>
  <c r="N18" i="112"/>
  <c r="N17" i="112"/>
  <c r="N16" i="112"/>
  <c r="N15" i="112"/>
  <c r="N14" i="112"/>
  <c r="N13" i="112"/>
  <c r="N12" i="112"/>
  <c r="N11" i="112"/>
  <c r="N10" i="112"/>
  <c r="N9" i="112"/>
  <c r="N8" i="112"/>
  <c r="N7" i="112"/>
  <c r="N6" i="112"/>
  <c r="N36" i="111"/>
  <c r="N35" i="111"/>
  <c r="N34" i="111"/>
  <c r="N33" i="111"/>
  <c r="N32" i="111"/>
  <c r="N31" i="111"/>
  <c r="N30" i="111"/>
  <c r="N29" i="111"/>
  <c r="N28" i="111"/>
  <c r="N27" i="111"/>
  <c r="N26" i="111"/>
  <c r="N25" i="111"/>
  <c r="N24" i="111"/>
  <c r="N18" i="111"/>
  <c r="N17" i="111"/>
  <c r="N16" i="111"/>
  <c r="N15" i="111"/>
  <c r="N14" i="111"/>
  <c r="N13" i="111"/>
  <c r="N12" i="111"/>
  <c r="N11" i="111"/>
  <c r="N10" i="111"/>
  <c r="N9" i="111"/>
  <c r="N8" i="111"/>
  <c r="N7" i="111"/>
  <c r="N6" i="111"/>
  <c r="N37" i="110"/>
  <c r="N36" i="110"/>
  <c r="N35" i="110"/>
  <c r="N34" i="110"/>
  <c r="N33" i="110"/>
  <c r="N32" i="110"/>
  <c r="N31" i="110"/>
  <c r="N30" i="110"/>
  <c r="N29" i="110"/>
  <c r="N28" i="110"/>
  <c r="N27" i="110"/>
  <c r="N26" i="110"/>
  <c r="N25" i="110"/>
  <c r="M19" i="110"/>
  <c r="L19" i="110"/>
  <c r="K19" i="110"/>
  <c r="J19" i="110"/>
  <c r="I19" i="110"/>
  <c r="H19" i="110"/>
  <c r="G19" i="110"/>
  <c r="F19" i="110"/>
  <c r="E19" i="110"/>
  <c r="D19" i="110"/>
  <c r="C19" i="110"/>
  <c r="N18" i="110"/>
  <c r="N17" i="110"/>
  <c r="N16" i="110"/>
  <c r="N15" i="110"/>
  <c r="N14" i="110"/>
  <c r="N13" i="110"/>
  <c r="N12" i="110"/>
  <c r="N11" i="110"/>
  <c r="N10" i="110"/>
  <c r="N9" i="110"/>
  <c r="N8" i="110"/>
  <c r="N7" i="110"/>
  <c r="N6" i="110"/>
  <c r="M38" i="147"/>
  <c r="L38" i="147"/>
  <c r="K38" i="147"/>
  <c r="J38" i="147"/>
  <c r="I38" i="147"/>
  <c r="H38" i="147"/>
  <c r="G38" i="147"/>
  <c r="F38" i="147"/>
  <c r="E38" i="147"/>
  <c r="D38" i="147"/>
  <c r="C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18" i="147"/>
  <c r="N17" i="147"/>
  <c r="N16" i="147"/>
  <c r="N15" i="147"/>
  <c r="N14" i="147"/>
  <c r="N13" i="147"/>
  <c r="N12" i="147"/>
  <c r="N11" i="147"/>
  <c r="N10" i="147"/>
  <c r="N9" i="147"/>
  <c r="N8" i="147"/>
  <c r="N7" i="147"/>
  <c r="N6" i="147"/>
  <c r="M37" i="109"/>
  <c r="L37" i="109"/>
  <c r="K37" i="109"/>
  <c r="J37" i="109"/>
  <c r="I37" i="109"/>
  <c r="H37" i="109"/>
  <c r="G37" i="109"/>
  <c r="F37" i="109"/>
  <c r="E37" i="109"/>
  <c r="D37" i="109"/>
  <c r="C37" i="109"/>
  <c r="M19" i="109"/>
  <c r="L19" i="109"/>
  <c r="K19" i="109"/>
  <c r="J19" i="109"/>
  <c r="I19" i="109"/>
  <c r="H19" i="109"/>
  <c r="G19" i="109"/>
  <c r="F19" i="109"/>
  <c r="E19" i="109"/>
  <c r="D19" i="109"/>
  <c r="C19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N36" i="108"/>
  <c r="N35" i="108"/>
  <c r="N34" i="108"/>
  <c r="N33" i="108"/>
  <c r="N32" i="108"/>
  <c r="N31" i="108"/>
  <c r="N30" i="108"/>
  <c r="N29" i="108"/>
  <c r="N28" i="108"/>
  <c r="N27" i="108"/>
  <c r="N26" i="108"/>
  <c r="N25" i="108"/>
  <c r="M19" i="108"/>
  <c r="L19" i="108"/>
  <c r="K19" i="108"/>
  <c r="J19" i="108"/>
  <c r="I19" i="108"/>
  <c r="H19" i="108"/>
  <c r="G19" i="108"/>
  <c r="F19" i="108"/>
  <c r="E19" i="108"/>
  <c r="D19" i="108"/>
  <c r="C19" i="108"/>
  <c r="N18" i="108"/>
  <c r="N17" i="108"/>
  <c r="N16" i="108"/>
  <c r="N15" i="108"/>
  <c r="N14" i="108"/>
  <c r="N13" i="108"/>
  <c r="N12" i="108"/>
  <c r="N11" i="108"/>
  <c r="N10" i="108"/>
  <c r="N9" i="108"/>
  <c r="N8" i="108"/>
  <c r="N7" i="108"/>
  <c r="N6" i="108"/>
  <c r="M39" i="107"/>
  <c r="L39" i="107"/>
  <c r="K39" i="107"/>
  <c r="J39" i="107"/>
  <c r="I39" i="107"/>
  <c r="H39" i="107"/>
  <c r="G39" i="107"/>
  <c r="F39" i="107"/>
  <c r="E39" i="107"/>
  <c r="D39" i="107"/>
  <c r="C39" i="107"/>
  <c r="M19" i="107"/>
  <c r="L19" i="107"/>
  <c r="K19" i="107"/>
  <c r="J19" i="107"/>
  <c r="I19" i="107"/>
  <c r="H19" i="107"/>
  <c r="G19" i="107"/>
  <c r="F19" i="107"/>
  <c r="E19" i="107"/>
  <c r="D19" i="107"/>
  <c r="C19" i="107"/>
  <c r="N38" i="107"/>
  <c r="N37" i="107"/>
  <c r="N36" i="107"/>
  <c r="N35" i="107"/>
  <c r="N34" i="107"/>
  <c r="N33" i="107"/>
  <c r="N32" i="107"/>
  <c r="N31" i="107"/>
  <c r="N30" i="107"/>
  <c r="N29" i="107"/>
  <c r="N28" i="107"/>
  <c r="N27" i="107"/>
  <c r="N26" i="107"/>
  <c r="N18" i="107"/>
  <c r="N17" i="107"/>
  <c r="N16" i="107"/>
  <c r="N15" i="107"/>
  <c r="N14" i="107"/>
  <c r="N13" i="107"/>
  <c r="N12" i="107"/>
  <c r="N11" i="107"/>
  <c r="N10" i="107"/>
  <c r="N9" i="107"/>
  <c r="N8" i="107"/>
  <c r="N7" i="107"/>
  <c r="N6" i="107"/>
  <c r="M37" i="106"/>
  <c r="L37" i="106"/>
  <c r="K37" i="106"/>
  <c r="J37" i="106"/>
  <c r="I37" i="106"/>
  <c r="H37" i="106"/>
  <c r="G37" i="106"/>
  <c r="F37" i="106"/>
  <c r="E37" i="106"/>
  <c r="D37" i="106"/>
  <c r="C37" i="106"/>
  <c r="N36" i="106"/>
  <c r="N35" i="106"/>
  <c r="N34" i="106"/>
  <c r="N33" i="106"/>
  <c r="N32" i="106"/>
  <c r="N31" i="106"/>
  <c r="N30" i="106"/>
  <c r="N29" i="106"/>
  <c r="N28" i="106"/>
  <c r="N27" i="106"/>
  <c r="N26" i="106"/>
  <c r="N25" i="106"/>
  <c r="N24" i="106"/>
  <c r="N18" i="106"/>
  <c r="N17" i="106"/>
  <c r="N16" i="106"/>
  <c r="N15" i="106"/>
  <c r="N14" i="106"/>
  <c r="N13" i="106"/>
  <c r="N12" i="106"/>
  <c r="N11" i="106"/>
  <c r="N10" i="106"/>
  <c r="N9" i="106"/>
  <c r="N8" i="106"/>
  <c r="N7" i="106"/>
  <c r="N6" i="106"/>
  <c r="M19" i="106"/>
  <c r="L19" i="106"/>
  <c r="K19" i="106"/>
  <c r="J19" i="106"/>
  <c r="I19" i="106"/>
  <c r="H19" i="106"/>
  <c r="G19" i="106"/>
  <c r="F19" i="106"/>
  <c r="E19" i="106"/>
  <c r="D19" i="106"/>
  <c r="C19" i="106"/>
  <c r="B38" i="147" l="1"/>
  <c r="N38" i="147" s="1"/>
  <c r="N24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N5" i="147"/>
  <c r="Q18" i="100"/>
  <c r="Q19" i="89" s="1"/>
  <c r="P18" i="100"/>
  <c r="P19" i="89" s="1"/>
  <c r="O18" i="100"/>
  <c r="O19" i="89" s="1"/>
  <c r="N18" i="100"/>
  <c r="N19" i="89" s="1"/>
  <c r="M18" i="100"/>
  <c r="M19" i="89" s="1"/>
  <c r="L18" i="100"/>
  <c r="L19" i="89" s="1"/>
  <c r="K18" i="100"/>
  <c r="K19" i="89" s="1"/>
  <c r="J18" i="100"/>
  <c r="J19" i="89" s="1"/>
  <c r="I18" i="100"/>
  <c r="I19" i="89" s="1"/>
  <c r="H18" i="100"/>
  <c r="H19" i="89" s="1"/>
  <c r="G18" i="100"/>
  <c r="G19" i="89" s="1"/>
  <c r="F18" i="100"/>
  <c r="F19" i="89" s="1"/>
  <c r="E18" i="100"/>
  <c r="E19" i="89" s="1"/>
  <c r="D18" i="100"/>
  <c r="D19" i="89" s="1"/>
  <c r="C18" i="100"/>
  <c r="C19" i="89" s="1"/>
  <c r="B18" i="100"/>
  <c r="B19" i="89" s="1"/>
  <c r="Q17" i="100"/>
  <c r="Q18" i="89" s="1"/>
  <c r="P17" i="100"/>
  <c r="P18" i="89" s="1"/>
  <c r="O17" i="100"/>
  <c r="O18" i="89" s="1"/>
  <c r="N17" i="100"/>
  <c r="N18" i="89" s="1"/>
  <c r="M17" i="100"/>
  <c r="M18" i="89" s="1"/>
  <c r="L17" i="100"/>
  <c r="L18" i="89" s="1"/>
  <c r="K17" i="100"/>
  <c r="K18" i="89" s="1"/>
  <c r="J17" i="100"/>
  <c r="J18" i="89" s="1"/>
  <c r="I17" i="100"/>
  <c r="I18" i="89" s="1"/>
  <c r="H17" i="100"/>
  <c r="H18" i="89" s="1"/>
  <c r="G17" i="100"/>
  <c r="G18" i="89" s="1"/>
  <c r="F17" i="100"/>
  <c r="F18" i="89" s="1"/>
  <c r="E17" i="100"/>
  <c r="E18" i="89" s="1"/>
  <c r="D17" i="100"/>
  <c r="D18" i="89" s="1"/>
  <c r="C17" i="100"/>
  <c r="C18" i="89" s="1"/>
  <c r="B17" i="100"/>
  <c r="B18" i="89" s="1"/>
  <c r="Q16" i="100"/>
  <c r="Q17" i="89" s="1"/>
  <c r="P16" i="100"/>
  <c r="P17" i="89" s="1"/>
  <c r="O16" i="100"/>
  <c r="O17" i="89" s="1"/>
  <c r="N16" i="100"/>
  <c r="N17" i="89" s="1"/>
  <c r="M16" i="100"/>
  <c r="M17" i="89" s="1"/>
  <c r="L16" i="100"/>
  <c r="L17" i="89" s="1"/>
  <c r="K16" i="100"/>
  <c r="K17" i="89" s="1"/>
  <c r="J16" i="100"/>
  <c r="J17" i="89" s="1"/>
  <c r="I16" i="100"/>
  <c r="I17" i="89" s="1"/>
  <c r="H16" i="100"/>
  <c r="H17" i="89" s="1"/>
  <c r="G16" i="100"/>
  <c r="G17" i="89" s="1"/>
  <c r="F16" i="100"/>
  <c r="F17" i="89" s="1"/>
  <c r="E16" i="100"/>
  <c r="E17" i="89" s="1"/>
  <c r="D16" i="100"/>
  <c r="D17" i="89" s="1"/>
  <c r="C16" i="100"/>
  <c r="C17" i="89" s="1"/>
  <c r="B16" i="100"/>
  <c r="Q15" i="100"/>
  <c r="Q16" i="89" s="1"/>
  <c r="P15" i="100"/>
  <c r="P16" i="89" s="1"/>
  <c r="O15" i="100"/>
  <c r="O16" i="89" s="1"/>
  <c r="N15" i="100"/>
  <c r="N16" i="89" s="1"/>
  <c r="M15" i="100"/>
  <c r="M16" i="89" s="1"/>
  <c r="L15" i="100"/>
  <c r="L16" i="89" s="1"/>
  <c r="K15" i="100"/>
  <c r="K16" i="89" s="1"/>
  <c r="J15" i="100"/>
  <c r="J16" i="89" s="1"/>
  <c r="I15" i="100"/>
  <c r="I16" i="89" s="1"/>
  <c r="H15" i="100"/>
  <c r="H16" i="89" s="1"/>
  <c r="G15" i="100"/>
  <c r="G16" i="89" s="1"/>
  <c r="F15" i="100"/>
  <c r="F16" i="89" s="1"/>
  <c r="E15" i="100"/>
  <c r="E16" i="89" s="1"/>
  <c r="D15" i="100"/>
  <c r="D16" i="89" s="1"/>
  <c r="C15" i="100"/>
  <c r="C16" i="89" s="1"/>
  <c r="B15" i="100"/>
  <c r="Q14" i="100"/>
  <c r="Q15" i="89" s="1"/>
  <c r="P14" i="100"/>
  <c r="P15" i="89" s="1"/>
  <c r="O14" i="100"/>
  <c r="O15" i="89" s="1"/>
  <c r="N14" i="100"/>
  <c r="N15" i="89" s="1"/>
  <c r="M14" i="100"/>
  <c r="M15" i="89" s="1"/>
  <c r="L14" i="100"/>
  <c r="L15" i="89" s="1"/>
  <c r="K14" i="100"/>
  <c r="K15" i="89" s="1"/>
  <c r="J14" i="100"/>
  <c r="J15" i="89" s="1"/>
  <c r="I14" i="100"/>
  <c r="I15" i="89" s="1"/>
  <c r="H14" i="100"/>
  <c r="H15" i="89" s="1"/>
  <c r="G14" i="100"/>
  <c r="G15" i="89" s="1"/>
  <c r="F14" i="100"/>
  <c r="F15" i="89" s="1"/>
  <c r="E14" i="100"/>
  <c r="E15" i="89" s="1"/>
  <c r="D14" i="100"/>
  <c r="D15" i="89" s="1"/>
  <c r="C14" i="100"/>
  <c r="C15" i="89" s="1"/>
  <c r="B14" i="100"/>
  <c r="Q13" i="100"/>
  <c r="Q14" i="89" s="1"/>
  <c r="P13" i="100"/>
  <c r="P14" i="89" s="1"/>
  <c r="O13" i="100"/>
  <c r="O14" i="89" s="1"/>
  <c r="N13" i="100"/>
  <c r="N14" i="89" s="1"/>
  <c r="M13" i="100"/>
  <c r="M14" i="89" s="1"/>
  <c r="L13" i="100"/>
  <c r="L14" i="89" s="1"/>
  <c r="K13" i="100"/>
  <c r="K14" i="89" s="1"/>
  <c r="J13" i="100"/>
  <c r="J14" i="89" s="1"/>
  <c r="I13" i="100"/>
  <c r="I14" i="89" s="1"/>
  <c r="H13" i="100"/>
  <c r="H14" i="89" s="1"/>
  <c r="G13" i="100"/>
  <c r="G14" i="89" s="1"/>
  <c r="F13" i="100"/>
  <c r="F14" i="89" s="1"/>
  <c r="E13" i="100"/>
  <c r="E14" i="89" s="1"/>
  <c r="D13" i="100"/>
  <c r="D14" i="89" s="1"/>
  <c r="C13" i="100"/>
  <c r="C14" i="89" s="1"/>
  <c r="B13" i="100"/>
  <c r="B14" i="89" s="1"/>
  <c r="Q12" i="100"/>
  <c r="Q13" i="89" s="1"/>
  <c r="P12" i="100"/>
  <c r="P13" i="89" s="1"/>
  <c r="O12" i="100"/>
  <c r="O13" i="89" s="1"/>
  <c r="N12" i="100"/>
  <c r="N13" i="89" s="1"/>
  <c r="M12" i="100"/>
  <c r="M13" i="89" s="1"/>
  <c r="L12" i="100"/>
  <c r="L13" i="89" s="1"/>
  <c r="K12" i="100"/>
  <c r="K13" i="89" s="1"/>
  <c r="J12" i="100"/>
  <c r="J13" i="89" s="1"/>
  <c r="I12" i="100"/>
  <c r="I13" i="89" s="1"/>
  <c r="H12" i="100"/>
  <c r="H13" i="89" s="1"/>
  <c r="G12" i="100"/>
  <c r="G13" i="89" s="1"/>
  <c r="F12" i="100"/>
  <c r="F13" i="89" s="1"/>
  <c r="E12" i="100"/>
  <c r="E13" i="89" s="1"/>
  <c r="D12" i="100"/>
  <c r="D13" i="89" s="1"/>
  <c r="C12" i="100"/>
  <c r="C13" i="89" s="1"/>
  <c r="B12" i="100"/>
  <c r="Q11" i="100"/>
  <c r="Q12" i="89" s="1"/>
  <c r="P11" i="100"/>
  <c r="P12" i="89" s="1"/>
  <c r="O11" i="100"/>
  <c r="O12" i="89" s="1"/>
  <c r="N11" i="100"/>
  <c r="N12" i="89" s="1"/>
  <c r="M11" i="100"/>
  <c r="M12" i="89" s="1"/>
  <c r="L11" i="100"/>
  <c r="L12" i="89" s="1"/>
  <c r="K11" i="100"/>
  <c r="K12" i="89" s="1"/>
  <c r="J11" i="100"/>
  <c r="J12" i="89" s="1"/>
  <c r="I11" i="100"/>
  <c r="I12" i="89" s="1"/>
  <c r="H11" i="100"/>
  <c r="H12" i="89" s="1"/>
  <c r="G11" i="100"/>
  <c r="G12" i="89" s="1"/>
  <c r="F11" i="100"/>
  <c r="F12" i="89" s="1"/>
  <c r="E11" i="100"/>
  <c r="E12" i="89" s="1"/>
  <c r="D11" i="100"/>
  <c r="D12" i="89" s="1"/>
  <c r="C11" i="100"/>
  <c r="C12" i="89" s="1"/>
  <c r="B11" i="100"/>
  <c r="Q10" i="100"/>
  <c r="Q11" i="89" s="1"/>
  <c r="P10" i="100"/>
  <c r="P11" i="89" s="1"/>
  <c r="O10" i="100"/>
  <c r="O11" i="89" s="1"/>
  <c r="N10" i="100"/>
  <c r="N11" i="89" s="1"/>
  <c r="M10" i="100"/>
  <c r="M11" i="89" s="1"/>
  <c r="L10" i="100"/>
  <c r="L11" i="89" s="1"/>
  <c r="K10" i="100"/>
  <c r="K11" i="89" s="1"/>
  <c r="J10" i="100"/>
  <c r="J11" i="89" s="1"/>
  <c r="I10" i="100"/>
  <c r="I11" i="89" s="1"/>
  <c r="H10" i="100"/>
  <c r="H11" i="89" s="1"/>
  <c r="G10" i="100"/>
  <c r="G11" i="89" s="1"/>
  <c r="F10" i="100"/>
  <c r="F11" i="89" s="1"/>
  <c r="E10" i="100"/>
  <c r="E11" i="89" s="1"/>
  <c r="D10" i="100"/>
  <c r="D11" i="89" s="1"/>
  <c r="C10" i="100"/>
  <c r="C11" i="89" s="1"/>
  <c r="B10" i="100"/>
  <c r="B11" i="89" s="1"/>
  <c r="Q9" i="100"/>
  <c r="Q10" i="89" s="1"/>
  <c r="P9" i="100"/>
  <c r="P10" i="89" s="1"/>
  <c r="O9" i="100"/>
  <c r="O10" i="89" s="1"/>
  <c r="N9" i="100"/>
  <c r="N10" i="89" s="1"/>
  <c r="M9" i="100"/>
  <c r="M10" i="89" s="1"/>
  <c r="L9" i="100"/>
  <c r="L10" i="89" s="1"/>
  <c r="K9" i="100"/>
  <c r="K10" i="89" s="1"/>
  <c r="J9" i="100"/>
  <c r="J10" i="89" s="1"/>
  <c r="I9" i="100"/>
  <c r="I10" i="89" s="1"/>
  <c r="H9" i="100"/>
  <c r="H10" i="89" s="1"/>
  <c r="G9" i="100"/>
  <c r="G10" i="89" s="1"/>
  <c r="F9" i="100"/>
  <c r="F10" i="89" s="1"/>
  <c r="E9" i="100"/>
  <c r="E10" i="89" s="1"/>
  <c r="D9" i="100"/>
  <c r="D10" i="89" s="1"/>
  <c r="C9" i="100"/>
  <c r="C10" i="89" s="1"/>
  <c r="B9" i="100"/>
  <c r="B10" i="89" s="1"/>
  <c r="Q8" i="100"/>
  <c r="Q9" i="89" s="1"/>
  <c r="P8" i="100"/>
  <c r="P9" i="89" s="1"/>
  <c r="O8" i="100"/>
  <c r="O9" i="89" s="1"/>
  <c r="N8" i="100"/>
  <c r="N9" i="89" s="1"/>
  <c r="M8" i="100"/>
  <c r="M9" i="89" s="1"/>
  <c r="L8" i="100"/>
  <c r="L9" i="89" s="1"/>
  <c r="K8" i="100"/>
  <c r="K9" i="89" s="1"/>
  <c r="J8" i="100"/>
  <c r="J9" i="89" s="1"/>
  <c r="I8" i="100"/>
  <c r="I9" i="89" s="1"/>
  <c r="H8" i="100"/>
  <c r="H9" i="89" s="1"/>
  <c r="G8" i="100"/>
  <c r="G9" i="89" s="1"/>
  <c r="F8" i="100"/>
  <c r="F9" i="89" s="1"/>
  <c r="E8" i="100"/>
  <c r="E9" i="89" s="1"/>
  <c r="D8" i="100"/>
  <c r="D9" i="89" s="1"/>
  <c r="C8" i="100"/>
  <c r="C9" i="89" s="1"/>
  <c r="B8" i="100"/>
  <c r="B9" i="89" s="1"/>
  <c r="Q7" i="100"/>
  <c r="Q8" i="89" s="1"/>
  <c r="P7" i="100"/>
  <c r="P8" i="89" s="1"/>
  <c r="O7" i="100"/>
  <c r="O8" i="89" s="1"/>
  <c r="N7" i="100"/>
  <c r="N8" i="89" s="1"/>
  <c r="M7" i="100"/>
  <c r="M8" i="89" s="1"/>
  <c r="L7" i="100"/>
  <c r="L8" i="89" s="1"/>
  <c r="K7" i="100"/>
  <c r="K8" i="89" s="1"/>
  <c r="J7" i="100"/>
  <c r="J8" i="89" s="1"/>
  <c r="I7" i="100"/>
  <c r="I8" i="89" s="1"/>
  <c r="H7" i="100"/>
  <c r="H8" i="89" s="1"/>
  <c r="G7" i="100"/>
  <c r="G8" i="89" s="1"/>
  <c r="F7" i="100"/>
  <c r="F8" i="89" s="1"/>
  <c r="E7" i="100"/>
  <c r="E8" i="89" s="1"/>
  <c r="D7" i="100"/>
  <c r="D8" i="89" s="1"/>
  <c r="C7" i="100"/>
  <c r="C8" i="89" s="1"/>
  <c r="B7" i="100"/>
  <c r="B8" i="89" s="1"/>
  <c r="Q6" i="100"/>
  <c r="Q7" i="89" s="1"/>
  <c r="P6" i="100"/>
  <c r="P7" i="89" s="1"/>
  <c r="O6" i="100"/>
  <c r="O7" i="89" s="1"/>
  <c r="N6" i="100"/>
  <c r="N7" i="89" s="1"/>
  <c r="M6" i="100"/>
  <c r="M7" i="89" s="1"/>
  <c r="L6" i="100"/>
  <c r="L7" i="89" s="1"/>
  <c r="K6" i="100"/>
  <c r="K7" i="89" s="1"/>
  <c r="J6" i="100"/>
  <c r="J7" i="89" s="1"/>
  <c r="I6" i="100"/>
  <c r="I7" i="89" s="1"/>
  <c r="H6" i="100"/>
  <c r="H7" i="89" s="1"/>
  <c r="G6" i="100"/>
  <c r="G7" i="89" s="1"/>
  <c r="F6" i="100"/>
  <c r="F7" i="89" s="1"/>
  <c r="E6" i="100"/>
  <c r="E7" i="89" s="1"/>
  <c r="D6" i="100"/>
  <c r="D7" i="89" s="1"/>
  <c r="C6" i="100"/>
  <c r="C7" i="89" s="1"/>
  <c r="B6" i="100"/>
  <c r="B7" i="89" s="1"/>
  <c r="Q5" i="100"/>
  <c r="Q6" i="89" s="1"/>
  <c r="P5" i="100"/>
  <c r="P6" i="89" s="1"/>
  <c r="O5" i="100"/>
  <c r="O6" i="89" s="1"/>
  <c r="N5" i="100"/>
  <c r="N6" i="89" s="1"/>
  <c r="M5" i="100"/>
  <c r="M6" i="89" s="1"/>
  <c r="L5" i="100"/>
  <c r="L6" i="89" s="1"/>
  <c r="K5" i="100"/>
  <c r="K6" i="89" s="1"/>
  <c r="J5" i="100"/>
  <c r="J6" i="89" s="1"/>
  <c r="J20" i="89" s="1"/>
  <c r="I5" i="100"/>
  <c r="I6" i="89" s="1"/>
  <c r="H5" i="100"/>
  <c r="H6" i="89" s="1"/>
  <c r="G5" i="100"/>
  <c r="G6" i="89" s="1"/>
  <c r="F5" i="100"/>
  <c r="F6" i="89" s="1"/>
  <c r="E5" i="100"/>
  <c r="E6" i="89" s="1"/>
  <c r="D5" i="100"/>
  <c r="D6" i="89" s="1"/>
  <c r="C5" i="100"/>
  <c r="C6" i="89" s="1"/>
  <c r="J19" i="101"/>
  <c r="J19" i="105"/>
  <c r="J19" i="104"/>
  <c r="J19" i="103"/>
  <c r="J19" i="102"/>
  <c r="J19" i="75"/>
  <c r="G44" i="65"/>
  <c r="G43" i="65"/>
  <c r="G42" i="65"/>
  <c r="G41" i="65"/>
  <c r="G40" i="65"/>
  <c r="G39" i="65"/>
  <c r="G38" i="65"/>
  <c r="G37" i="65"/>
  <c r="G36" i="65"/>
  <c r="G35" i="65"/>
  <c r="G34" i="65"/>
  <c r="F46" i="65"/>
  <c r="F45" i="65"/>
  <c r="F44" i="65"/>
  <c r="F43" i="65"/>
  <c r="F42" i="65"/>
  <c r="F41" i="65"/>
  <c r="F40" i="65"/>
  <c r="F39" i="65"/>
  <c r="F38" i="65"/>
  <c r="F37" i="65"/>
  <c r="F36" i="65"/>
  <c r="E46" i="65"/>
  <c r="E45" i="65"/>
  <c r="E44" i="65"/>
  <c r="E43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C44" i="65"/>
  <c r="C46" i="65"/>
  <c r="M18" i="99"/>
  <c r="M20" i="92" s="1"/>
  <c r="L18" i="99"/>
  <c r="L20" i="92" s="1"/>
  <c r="K18" i="99"/>
  <c r="K20" i="92" s="1"/>
  <c r="J18" i="99"/>
  <c r="J20" i="92" s="1"/>
  <c r="I18" i="99"/>
  <c r="I20" i="92" s="1"/>
  <c r="H18" i="99"/>
  <c r="H20" i="92" s="1"/>
  <c r="G18" i="99"/>
  <c r="G20" i="92" s="1"/>
  <c r="F18" i="99"/>
  <c r="F20" i="92" s="1"/>
  <c r="E18" i="99"/>
  <c r="E20" i="92" s="1"/>
  <c r="D18" i="99"/>
  <c r="D20" i="92" s="1"/>
  <c r="C18" i="99"/>
  <c r="C20" i="92" s="1"/>
  <c r="B18" i="99"/>
  <c r="M17" i="99"/>
  <c r="M19" i="92" s="1"/>
  <c r="L17" i="99"/>
  <c r="L19" i="92" s="1"/>
  <c r="K17" i="99"/>
  <c r="K19" i="92" s="1"/>
  <c r="J17" i="99"/>
  <c r="J19" i="92" s="1"/>
  <c r="I17" i="99"/>
  <c r="I19" i="92" s="1"/>
  <c r="H17" i="99"/>
  <c r="H19" i="92" s="1"/>
  <c r="G17" i="99"/>
  <c r="G19" i="92" s="1"/>
  <c r="F17" i="99"/>
  <c r="F19" i="92" s="1"/>
  <c r="E17" i="99"/>
  <c r="E19" i="92" s="1"/>
  <c r="D17" i="99"/>
  <c r="D19" i="92" s="1"/>
  <c r="C17" i="99"/>
  <c r="C19" i="92" s="1"/>
  <c r="B17" i="99"/>
  <c r="M16" i="99"/>
  <c r="M18" i="92" s="1"/>
  <c r="L16" i="99"/>
  <c r="L18" i="92" s="1"/>
  <c r="K16" i="99"/>
  <c r="K18" i="92" s="1"/>
  <c r="J16" i="99"/>
  <c r="J18" i="92" s="1"/>
  <c r="I16" i="99"/>
  <c r="I18" i="92" s="1"/>
  <c r="H16" i="99"/>
  <c r="H18" i="92" s="1"/>
  <c r="G16" i="99"/>
  <c r="G18" i="92" s="1"/>
  <c r="F16" i="99"/>
  <c r="F18" i="92" s="1"/>
  <c r="E16" i="99"/>
  <c r="E18" i="92" s="1"/>
  <c r="D16" i="99"/>
  <c r="D18" i="92" s="1"/>
  <c r="C16" i="99"/>
  <c r="C18" i="92" s="1"/>
  <c r="B16" i="99"/>
  <c r="R19" i="89" l="1"/>
  <c r="R18" i="89"/>
  <c r="R7" i="89"/>
  <c r="R8" i="89"/>
  <c r="R9" i="89"/>
  <c r="R10" i="89"/>
  <c r="R11" i="89"/>
  <c r="R14" i="89"/>
  <c r="R11" i="100"/>
  <c r="R14" i="100"/>
  <c r="R16" i="100"/>
  <c r="J19" i="100"/>
  <c r="B15" i="89"/>
  <c r="R15" i="89" s="1"/>
  <c r="B17" i="89"/>
  <c r="R17" i="89" s="1"/>
  <c r="B18" i="92"/>
  <c r="N16" i="99"/>
  <c r="B20" i="92"/>
  <c r="N18" i="99"/>
  <c r="B19" i="92"/>
  <c r="N17" i="99"/>
  <c r="R15" i="100"/>
  <c r="R13" i="100"/>
  <c r="R17" i="100"/>
  <c r="B12" i="89"/>
  <c r="R12" i="89" s="1"/>
  <c r="B16" i="89"/>
  <c r="R16" i="89" s="1"/>
  <c r="R12" i="100"/>
  <c r="B13" i="89"/>
  <c r="R13" i="89" s="1"/>
  <c r="H44" i="65"/>
  <c r="N19" i="147"/>
  <c r="L19" i="46"/>
  <c r="L18" i="46"/>
  <c r="L17" i="46"/>
  <c r="L16" i="46"/>
  <c r="L15" i="46"/>
  <c r="L14" i="46"/>
  <c r="L13" i="46"/>
  <c r="L12" i="46"/>
  <c r="L11" i="46"/>
  <c r="L10" i="46"/>
  <c r="L9" i="46"/>
  <c r="L8" i="46"/>
  <c r="J19" i="46"/>
  <c r="J18" i="46"/>
  <c r="J17" i="46"/>
  <c r="J16" i="46"/>
  <c r="J15" i="46"/>
  <c r="J14" i="46"/>
  <c r="J13" i="46"/>
  <c r="J12" i="46"/>
  <c r="J11" i="46"/>
  <c r="J10" i="46"/>
  <c r="J9" i="46"/>
  <c r="J8" i="46"/>
  <c r="I35" i="123"/>
  <c r="J34" i="123"/>
  <c r="H19" i="46" s="1"/>
  <c r="J33" i="123"/>
  <c r="H18" i="46" s="1"/>
  <c r="J32" i="123"/>
  <c r="H17" i="46" s="1"/>
  <c r="J31" i="123"/>
  <c r="H16" i="46" s="1"/>
  <c r="J30" i="123"/>
  <c r="H15" i="46" s="1"/>
  <c r="J29" i="123"/>
  <c r="H14" i="46" s="1"/>
  <c r="J28" i="123"/>
  <c r="H13" i="46" s="1"/>
  <c r="J27" i="123"/>
  <c r="H12" i="46" s="1"/>
  <c r="J26" i="123"/>
  <c r="H11" i="46" s="1"/>
  <c r="J25" i="123"/>
  <c r="H10" i="46" s="1"/>
  <c r="J24" i="123"/>
  <c r="H9" i="46" s="1"/>
  <c r="J23" i="123"/>
  <c r="H8" i="46" s="1"/>
  <c r="I35" i="47"/>
  <c r="J34" i="47"/>
  <c r="F19" i="46" s="1"/>
  <c r="J33" i="47"/>
  <c r="F18" i="46" s="1"/>
  <c r="J32" i="47"/>
  <c r="F17" i="46" s="1"/>
  <c r="J31" i="47"/>
  <c r="F16" i="46" s="1"/>
  <c r="J30" i="47"/>
  <c r="F15" i="46" s="1"/>
  <c r="J29" i="47"/>
  <c r="F14" i="46" s="1"/>
  <c r="J28" i="47"/>
  <c r="F13" i="46" s="1"/>
  <c r="J27" i="47"/>
  <c r="F12" i="46" s="1"/>
  <c r="J26" i="47"/>
  <c r="F11" i="46" s="1"/>
  <c r="J25" i="47"/>
  <c r="F10" i="46" s="1"/>
  <c r="J24" i="47"/>
  <c r="F9" i="46" s="1"/>
  <c r="J23" i="47"/>
  <c r="F8" i="46" s="1"/>
  <c r="I19" i="50"/>
  <c r="K19" i="46"/>
  <c r="K18" i="46"/>
  <c r="K17" i="46"/>
  <c r="K16" i="46"/>
  <c r="K15" i="46"/>
  <c r="K14" i="46"/>
  <c r="K13" i="46"/>
  <c r="K12" i="46"/>
  <c r="K11" i="46"/>
  <c r="K10" i="46"/>
  <c r="K9" i="46"/>
  <c r="I19" i="46"/>
  <c r="I18" i="46"/>
  <c r="I17" i="46"/>
  <c r="I16" i="46"/>
  <c r="I15" i="46"/>
  <c r="I14" i="46"/>
  <c r="I13" i="46"/>
  <c r="I12" i="46"/>
  <c r="I11" i="46"/>
  <c r="I10" i="46"/>
  <c r="I9" i="46"/>
  <c r="I18" i="123"/>
  <c r="J17" i="123"/>
  <c r="G19" i="46" s="1"/>
  <c r="J16" i="123"/>
  <c r="G18" i="46" s="1"/>
  <c r="J15" i="123"/>
  <c r="G17" i="46" s="1"/>
  <c r="J14" i="123"/>
  <c r="G16" i="46" s="1"/>
  <c r="J13" i="123"/>
  <c r="G15" i="46" s="1"/>
  <c r="J12" i="123"/>
  <c r="G14" i="46" s="1"/>
  <c r="J11" i="123"/>
  <c r="G13" i="46" s="1"/>
  <c r="J10" i="123"/>
  <c r="G12" i="46" s="1"/>
  <c r="J9" i="123"/>
  <c r="G11" i="46" s="1"/>
  <c r="J8" i="123"/>
  <c r="G10" i="46" s="1"/>
  <c r="J7" i="123"/>
  <c r="G9" i="46" s="1"/>
  <c r="J6" i="123"/>
  <c r="G8" i="46" s="1"/>
  <c r="I18" i="47"/>
  <c r="J17" i="47"/>
  <c r="E19" i="46" s="1"/>
  <c r="J16" i="47"/>
  <c r="E18" i="46" s="1"/>
  <c r="J15" i="47"/>
  <c r="E17" i="46" s="1"/>
  <c r="J14" i="47"/>
  <c r="E16" i="46" s="1"/>
  <c r="J13" i="47"/>
  <c r="E15" i="46" s="1"/>
  <c r="J12" i="47"/>
  <c r="E14" i="46" s="1"/>
  <c r="J11" i="47"/>
  <c r="E13" i="46" s="1"/>
  <c r="J10" i="47"/>
  <c r="E12" i="46" s="1"/>
  <c r="J9" i="47"/>
  <c r="E11" i="46" s="1"/>
  <c r="J8" i="47"/>
  <c r="E10" i="46" s="1"/>
  <c r="J7" i="47"/>
  <c r="J6" i="47"/>
  <c r="E8" i="46" s="1"/>
  <c r="I35" i="54"/>
  <c r="J34" i="54"/>
  <c r="D19" i="46" s="1"/>
  <c r="J33" i="54"/>
  <c r="D18" i="46" s="1"/>
  <c r="J32" i="54"/>
  <c r="D17" i="46" s="1"/>
  <c r="J31" i="54"/>
  <c r="D16" i="46" s="1"/>
  <c r="J30" i="54"/>
  <c r="D15" i="46" s="1"/>
  <c r="J29" i="54"/>
  <c r="D14" i="46" s="1"/>
  <c r="J28" i="54"/>
  <c r="D13" i="46" s="1"/>
  <c r="J27" i="54"/>
  <c r="D12" i="46" s="1"/>
  <c r="J26" i="54"/>
  <c r="D11" i="46" s="1"/>
  <c r="J25" i="54"/>
  <c r="D10" i="46" s="1"/>
  <c r="J24" i="54"/>
  <c r="D9" i="46" s="1"/>
  <c r="J23" i="54"/>
  <c r="D8" i="46" s="1"/>
  <c r="J17" i="54"/>
  <c r="C19" i="46" s="1"/>
  <c r="J16" i="54"/>
  <c r="C18" i="46" s="1"/>
  <c r="J15" i="54"/>
  <c r="C17" i="46" s="1"/>
  <c r="J14" i="54"/>
  <c r="C16" i="46" s="1"/>
  <c r="J13" i="54"/>
  <c r="C15" i="46" s="1"/>
  <c r="J12" i="54"/>
  <c r="C14" i="46" s="1"/>
  <c r="J11" i="54"/>
  <c r="C13" i="46" s="1"/>
  <c r="J10" i="54"/>
  <c r="C12" i="46" s="1"/>
  <c r="J9" i="54"/>
  <c r="C11" i="46" s="1"/>
  <c r="J8" i="54"/>
  <c r="C10" i="46" s="1"/>
  <c r="J7" i="54"/>
  <c r="C9" i="46" s="1"/>
  <c r="J6" i="54"/>
  <c r="C8" i="46" s="1"/>
  <c r="I18" i="54"/>
  <c r="I17" i="44"/>
  <c r="H17" i="44"/>
  <c r="G17" i="44"/>
  <c r="F17" i="44"/>
  <c r="E17" i="44"/>
  <c r="J17" i="44" s="1"/>
  <c r="D17" i="44"/>
  <c r="C17" i="44"/>
  <c r="B17" i="44"/>
  <c r="J16" i="44"/>
  <c r="J15" i="44"/>
  <c r="J14" i="44"/>
  <c r="J13" i="44"/>
  <c r="J12" i="44"/>
  <c r="J11" i="44"/>
  <c r="J10" i="44"/>
  <c r="J9" i="44"/>
  <c r="J8" i="44"/>
  <c r="J7" i="44"/>
  <c r="J6" i="44"/>
  <c r="J5" i="44"/>
  <c r="N10" i="46" l="1"/>
  <c r="N18" i="46"/>
  <c r="N12" i="46"/>
  <c r="N13" i="46"/>
  <c r="N11" i="46"/>
  <c r="N15" i="46"/>
  <c r="N8" i="46"/>
  <c r="N9" i="46"/>
  <c r="N17" i="46"/>
  <c r="N16" i="46"/>
  <c r="N14" i="46"/>
  <c r="N19" i="46"/>
  <c r="K8" i="46"/>
  <c r="I8" i="46"/>
  <c r="J35" i="123"/>
  <c r="J18" i="123"/>
  <c r="J35" i="47"/>
  <c r="J18" i="47"/>
  <c r="E9" i="46"/>
  <c r="J35" i="54"/>
  <c r="J18" i="54"/>
  <c r="F21" i="122" l="1"/>
  <c r="F20" i="122"/>
  <c r="B44" i="135"/>
  <c r="B97" i="135"/>
  <c r="B89" i="135"/>
  <c r="N71" i="135"/>
  <c r="F72" i="122"/>
  <c r="F71" i="122"/>
  <c r="F70" i="122"/>
  <c r="N65" i="135"/>
  <c r="C68" i="122" s="1"/>
  <c r="F68" i="122" s="1"/>
  <c r="B64" i="135"/>
  <c r="F66" i="122"/>
  <c r="F64" i="122"/>
  <c r="F63" i="122"/>
  <c r="N55" i="135"/>
  <c r="C58" i="122" s="1"/>
  <c r="B54" i="135"/>
  <c r="N45" i="135"/>
  <c r="C48" i="122" s="1"/>
  <c r="N32" i="135"/>
  <c r="C35" i="122" s="1"/>
  <c r="F19" i="122"/>
  <c r="F18" i="122"/>
  <c r="F17" i="122"/>
  <c r="F16" i="122"/>
  <c r="N12" i="135"/>
  <c r="C15" i="122" s="1"/>
  <c r="F15" i="122" s="1"/>
  <c r="B5" i="135"/>
  <c r="C21" i="58"/>
  <c r="C12" i="58"/>
  <c r="F14" i="122" l="1"/>
  <c r="C57" i="122"/>
  <c r="F58" i="122"/>
  <c r="F57" i="122" s="1"/>
  <c r="C34" i="122"/>
  <c r="F35" i="122"/>
  <c r="F34" i="122" s="1"/>
  <c r="C47" i="122"/>
  <c r="F48" i="122"/>
  <c r="F47" i="122" s="1"/>
  <c r="F67" i="122"/>
  <c r="C74" i="122"/>
  <c r="B99" i="135"/>
  <c r="C67" i="122"/>
  <c r="C14" i="122"/>
  <c r="C101" i="122" l="1"/>
  <c r="C100" i="122" s="1"/>
  <c r="N97" i="135"/>
  <c r="N89" i="135"/>
  <c r="N99" i="135" s="1"/>
  <c r="C59" i="122"/>
  <c r="F61" i="122"/>
  <c r="F59" i="122" s="1"/>
  <c r="D73" i="122"/>
  <c r="E73" i="122"/>
  <c r="E102" i="122" s="1"/>
  <c r="F74" i="122"/>
  <c r="F73" i="122" s="1"/>
  <c r="F102" i="122" s="1"/>
  <c r="C73" i="122"/>
  <c r="F101" i="122"/>
  <c r="F100" i="122" s="1"/>
  <c r="C93" i="122"/>
  <c r="D102" i="122" l="1"/>
  <c r="C92" i="122"/>
  <c r="F93" i="122"/>
  <c r="F92" i="122" s="1"/>
  <c r="D23" i="57"/>
  <c r="E21" i="65" l="1"/>
  <c r="N23" i="112"/>
  <c r="K20" i="46"/>
  <c r="B18" i="123"/>
  <c r="C18" i="123"/>
  <c r="D18" i="123"/>
  <c r="E18" i="123"/>
  <c r="F18" i="123"/>
  <c r="G18" i="123"/>
  <c r="H18" i="123"/>
  <c r="H20" i="46"/>
  <c r="B35" i="123"/>
  <c r="C35" i="123"/>
  <c r="D35" i="123"/>
  <c r="E35" i="123"/>
  <c r="F35" i="123"/>
  <c r="G35" i="123"/>
  <c r="H35" i="123"/>
  <c r="E20" i="46"/>
  <c r="B18" i="47"/>
  <c r="C18" i="47"/>
  <c r="D18" i="47"/>
  <c r="E18" i="47"/>
  <c r="F18" i="47"/>
  <c r="G18" i="47"/>
  <c r="H18" i="47"/>
  <c r="B35" i="47"/>
  <c r="C35" i="47"/>
  <c r="D35" i="47"/>
  <c r="E35" i="47"/>
  <c r="F35" i="47"/>
  <c r="G35" i="47"/>
  <c r="H35" i="47"/>
  <c r="B18" i="54"/>
  <c r="C18" i="54"/>
  <c r="D18" i="54"/>
  <c r="E18" i="54"/>
  <c r="F18" i="54"/>
  <c r="G18" i="54"/>
  <c r="H18" i="54"/>
  <c r="B35" i="54"/>
  <c r="C35" i="54"/>
  <c r="D35" i="54"/>
  <c r="E35" i="54"/>
  <c r="F35" i="54"/>
  <c r="G35" i="54"/>
  <c r="H35" i="54"/>
  <c r="L20" i="46"/>
  <c r="J20" i="46"/>
  <c r="B9" i="43"/>
  <c r="B15" i="43"/>
  <c r="C15" i="43" s="1"/>
  <c r="B17" i="43"/>
  <c r="C17" i="43" s="1"/>
  <c r="D6" i="125"/>
  <c r="D7" i="125"/>
  <c r="D8" i="125"/>
  <c r="D9" i="125"/>
  <c r="E9" i="125" s="1"/>
  <c r="D10" i="125"/>
  <c r="D11" i="125"/>
  <c r="E11" i="125" s="1"/>
  <c r="D12" i="125"/>
  <c r="E12" i="125" s="1"/>
  <c r="D13" i="125"/>
  <c r="D14" i="125"/>
  <c r="D15" i="125"/>
  <c r="D16" i="125"/>
  <c r="D17" i="125"/>
  <c r="E5" i="51"/>
  <c r="E6" i="51"/>
  <c r="E7" i="51"/>
  <c r="E8" i="51"/>
  <c r="E9" i="51"/>
  <c r="E10" i="51"/>
  <c r="E11" i="51"/>
  <c r="E12" i="51"/>
  <c r="E13" i="51"/>
  <c r="E14" i="51"/>
  <c r="E15" i="51"/>
  <c r="E16" i="51"/>
  <c r="B17" i="51"/>
  <c r="B22" i="35" s="1"/>
  <c r="C17" i="51"/>
  <c r="C22" i="35" s="1"/>
  <c r="D17" i="51"/>
  <c r="D22" i="35" s="1"/>
  <c r="E22" i="51"/>
  <c r="E23" i="51"/>
  <c r="E24" i="51"/>
  <c r="E25" i="51"/>
  <c r="E26" i="51"/>
  <c r="E27" i="51"/>
  <c r="E28" i="51"/>
  <c r="E29" i="51"/>
  <c r="E30" i="51"/>
  <c r="E31" i="51"/>
  <c r="E32" i="51"/>
  <c r="E33" i="51"/>
  <c r="B34" i="51"/>
  <c r="B23" i="35" s="1"/>
  <c r="C34" i="51"/>
  <c r="C23" i="35" s="1"/>
  <c r="D34" i="51"/>
  <c r="E5" i="42"/>
  <c r="E6" i="42"/>
  <c r="E7" i="42"/>
  <c r="E8" i="42"/>
  <c r="E9" i="42"/>
  <c r="E10" i="42"/>
  <c r="E11" i="42"/>
  <c r="E12" i="42"/>
  <c r="E13" i="42"/>
  <c r="E14" i="42"/>
  <c r="E15" i="42"/>
  <c r="E16" i="42"/>
  <c r="B17" i="42"/>
  <c r="B20" i="35" s="1"/>
  <c r="C17" i="42"/>
  <c r="C20" i="35" s="1"/>
  <c r="D17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B34" i="42"/>
  <c r="B21" i="35" s="1"/>
  <c r="C34" i="42"/>
  <c r="C21" i="35" s="1"/>
  <c r="D34" i="42"/>
  <c r="D21" i="35" s="1"/>
  <c r="E5" i="41"/>
  <c r="E6" i="41"/>
  <c r="E7" i="41"/>
  <c r="E8" i="41"/>
  <c r="E9" i="41"/>
  <c r="E10" i="41"/>
  <c r="E11" i="41"/>
  <c r="E12" i="41"/>
  <c r="E13" i="41"/>
  <c r="E14" i="41"/>
  <c r="E15" i="41"/>
  <c r="E16" i="41"/>
  <c r="B17" i="41"/>
  <c r="B18" i="35" s="1"/>
  <c r="C17" i="41"/>
  <c r="C18" i="35" s="1"/>
  <c r="D17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B34" i="41"/>
  <c r="C34" i="41"/>
  <c r="C19" i="35" s="1"/>
  <c r="D34" i="41"/>
  <c r="D19" i="35" s="1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B16" i="35" s="1"/>
  <c r="C17" i="40"/>
  <c r="C16" i="35" s="1"/>
  <c r="D17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B17" i="35"/>
  <c r="D17" i="35"/>
  <c r="E5" i="39"/>
  <c r="E6" i="39"/>
  <c r="E7" i="39"/>
  <c r="E8" i="39"/>
  <c r="E9" i="39"/>
  <c r="E10" i="39"/>
  <c r="E11" i="39"/>
  <c r="E12" i="39"/>
  <c r="E13" i="39"/>
  <c r="E14" i="39"/>
  <c r="E15" i="39"/>
  <c r="E16" i="39"/>
  <c r="B17" i="39"/>
  <c r="C17" i="39"/>
  <c r="D17" i="39"/>
  <c r="D14" i="35" s="1"/>
  <c r="E22" i="39"/>
  <c r="E23" i="39"/>
  <c r="E24" i="39"/>
  <c r="E25" i="39"/>
  <c r="E26" i="39"/>
  <c r="E27" i="39"/>
  <c r="E28" i="39"/>
  <c r="E29" i="39"/>
  <c r="E30" i="39"/>
  <c r="E31" i="39"/>
  <c r="E32" i="39"/>
  <c r="E33" i="39"/>
  <c r="B34" i="39"/>
  <c r="B15" i="35" s="1"/>
  <c r="C34" i="39"/>
  <c r="C15" i="35" s="1"/>
  <c r="D34" i="39"/>
  <c r="E5" i="38"/>
  <c r="E6" i="38"/>
  <c r="E7" i="38"/>
  <c r="E8" i="38"/>
  <c r="E9" i="38"/>
  <c r="E10" i="38"/>
  <c r="E11" i="38"/>
  <c r="E12" i="38"/>
  <c r="E13" i="38"/>
  <c r="E14" i="38"/>
  <c r="E15" i="38"/>
  <c r="E16" i="38"/>
  <c r="B17" i="38"/>
  <c r="B12" i="35" s="1"/>
  <c r="C17" i="38"/>
  <c r="C12" i="35" s="1"/>
  <c r="D17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B34" i="38"/>
  <c r="B13" i="35" s="1"/>
  <c r="C34" i="38"/>
  <c r="C13" i="35" s="1"/>
  <c r="D34" i="38"/>
  <c r="E5" i="37"/>
  <c r="E6" i="37"/>
  <c r="E7" i="37"/>
  <c r="E8" i="37"/>
  <c r="E9" i="37"/>
  <c r="E10" i="37"/>
  <c r="E11" i="37"/>
  <c r="E12" i="37"/>
  <c r="E13" i="37"/>
  <c r="E14" i="37"/>
  <c r="E15" i="37"/>
  <c r="E16" i="37"/>
  <c r="B17" i="37"/>
  <c r="B10" i="35" s="1"/>
  <c r="C17" i="37"/>
  <c r="C10" i="35" s="1"/>
  <c r="D17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B34" i="37"/>
  <c r="B11" i="35" s="1"/>
  <c r="C34" i="37"/>
  <c r="C11" i="35" s="1"/>
  <c r="D34" i="37"/>
  <c r="E5" i="36"/>
  <c r="E6" i="36"/>
  <c r="E7" i="36"/>
  <c r="E8" i="36"/>
  <c r="E9" i="36"/>
  <c r="E10" i="36"/>
  <c r="E11" i="36"/>
  <c r="E12" i="36"/>
  <c r="E13" i="36"/>
  <c r="E14" i="36"/>
  <c r="E15" i="36"/>
  <c r="E16" i="36"/>
  <c r="B17" i="36"/>
  <c r="B8" i="35" s="1"/>
  <c r="C17" i="36"/>
  <c r="C8" i="35" s="1"/>
  <c r="D17" i="36"/>
  <c r="D8" i="35" s="1"/>
  <c r="E22" i="36"/>
  <c r="E23" i="36"/>
  <c r="E24" i="36"/>
  <c r="E25" i="36"/>
  <c r="E26" i="36"/>
  <c r="E27" i="36"/>
  <c r="E28" i="36"/>
  <c r="E29" i="36"/>
  <c r="E30" i="36"/>
  <c r="E31" i="36"/>
  <c r="E32" i="36"/>
  <c r="E33" i="36"/>
  <c r="B34" i="36"/>
  <c r="B9" i="35" s="1"/>
  <c r="C34" i="36"/>
  <c r="C9" i="35" s="1"/>
  <c r="D34" i="36"/>
  <c r="D9" i="35" s="1"/>
  <c r="D10" i="35"/>
  <c r="D11" i="35"/>
  <c r="D12" i="35"/>
  <c r="D13" i="35"/>
  <c r="B14" i="35"/>
  <c r="C14" i="35"/>
  <c r="D15" i="35"/>
  <c r="D16" i="35"/>
  <c r="C17" i="35"/>
  <c r="D18" i="35"/>
  <c r="B19" i="35"/>
  <c r="D20" i="35"/>
  <c r="D23" i="35"/>
  <c r="N5" i="113"/>
  <c r="B19" i="113"/>
  <c r="N5" i="112"/>
  <c r="B19" i="112"/>
  <c r="N19" i="112" s="1"/>
  <c r="B37" i="112"/>
  <c r="N37" i="112" s="1"/>
  <c r="N5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B37" i="111"/>
  <c r="C37" i="111"/>
  <c r="D37" i="111"/>
  <c r="E37" i="111"/>
  <c r="F37" i="111"/>
  <c r="G37" i="111"/>
  <c r="H37" i="111"/>
  <c r="I37" i="111"/>
  <c r="J37" i="111"/>
  <c r="K37" i="111"/>
  <c r="L37" i="111"/>
  <c r="M37" i="111"/>
  <c r="N5" i="110"/>
  <c r="B19" i="110"/>
  <c r="N19" i="110" s="1"/>
  <c r="N24" i="110"/>
  <c r="B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B19" i="109"/>
  <c r="N19" i="109" s="1"/>
  <c r="N23" i="109"/>
  <c r="B37" i="109"/>
  <c r="N37" i="109" s="1"/>
  <c r="N5" i="108"/>
  <c r="B19" i="108"/>
  <c r="N19" i="108" s="1"/>
  <c r="N24" i="108"/>
  <c r="B38" i="108"/>
  <c r="N38" i="108" s="1"/>
  <c r="N5" i="107"/>
  <c r="B19" i="107"/>
  <c r="N19" i="107" s="1"/>
  <c r="N25" i="107"/>
  <c r="B39" i="107"/>
  <c r="N39" i="107" s="1"/>
  <c r="N5" i="106"/>
  <c r="B19" i="106"/>
  <c r="N19" i="106" s="1"/>
  <c r="N23" i="106"/>
  <c r="B37" i="106"/>
  <c r="N37" i="106" s="1"/>
  <c r="B5" i="100"/>
  <c r="B6" i="89" s="1"/>
  <c r="R5" i="101"/>
  <c r="R6" i="101"/>
  <c r="R7" i="101"/>
  <c r="R8" i="101"/>
  <c r="R9" i="101"/>
  <c r="R10" i="101"/>
  <c r="R18" i="101"/>
  <c r="B19" i="101"/>
  <c r="C19" i="101"/>
  <c r="D19" i="101"/>
  <c r="E19" i="101"/>
  <c r="F19" i="101"/>
  <c r="G19" i="101"/>
  <c r="H19" i="101"/>
  <c r="I19" i="101"/>
  <c r="K19" i="101"/>
  <c r="L19" i="101"/>
  <c r="M19" i="101"/>
  <c r="N19" i="101"/>
  <c r="O19" i="101"/>
  <c r="P19" i="101"/>
  <c r="Q19" i="101"/>
  <c r="R5" i="105"/>
  <c r="R6" i="105"/>
  <c r="R7" i="105"/>
  <c r="R8" i="105"/>
  <c r="R9" i="105"/>
  <c r="R10" i="105"/>
  <c r="R11" i="105"/>
  <c r="R12" i="105"/>
  <c r="R17" i="105"/>
  <c r="R18" i="105"/>
  <c r="B19" i="105"/>
  <c r="C19" i="105"/>
  <c r="D19" i="105"/>
  <c r="E19" i="105"/>
  <c r="F19" i="105"/>
  <c r="G19" i="105"/>
  <c r="H19" i="105"/>
  <c r="I19" i="105"/>
  <c r="K19" i="105"/>
  <c r="L19" i="105"/>
  <c r="M19" i="105"/>
  <c r="N19" i="105"/>
  <c r="O19" i="105"/>
  <c r="P19" i="105"/>
  <c r="Q19" i="105"/>
  <c r="R5" i="104"/>
  <c r="R6" i="104"/>
  <c r="R7" i="104"/>
  <c r="R8" i="104"/>
  <c r="R9" i="104"/>
  <c r="R10" i="104"/>
  <c r="R11" i="104"/>
  <c r="R12" i="104"/>
  <c r="R13" i="104"/>
  <c r="R14" i="104"/>
  <c r="R15" i="104"/>
  <c r="B19" i="104"/>
  <c r="C19" i="104"/>
  <c r="D19" i="104"/>
  <c r="E19" i="104"/>
  <c r="F19" i="104"/>
  <c r="G19" i="104"/>
  <c r="H19" i="104"/>
  <c r="I19" i="104"/>
  <c r="K19" i="104"/>
  <c r="L19" i="104"/>
  <c r="M19" i="104"/>
  <c r="N19" i="104"/>
  <c r="O19" i="104"/>
  <c r="P19" i="104"/>
  <c r="Q19" i="104"/>
  <c r="R5" i="103"/>
  <c r="R6" i="103"/>
  <c r="R7" i="103"/>
  <c r="R8" i="103"/>
  <c r="B19" i="103"/>
  <c r="C19" i="103"/>
  <c r="D19" i="103"/>
  <c r="E19" i="103"/>
  <c r="F19" i="103"/>
  <c r="G19" i="103"/>
  <c r="H19" i="103"/>
  <c r="I19" i="103"/>
  <c r="K19" i="103"/>
  <c r="L19" i="103"/>
  <c r="M19" i="103"/>
  <c r="N19" i="103"/>
  <c r="O19" i="103"/>
  <c r="P19" i="103"/>
  <c r="Q19" i="103"/>
  <c r="R5" i="75"/>
  <c r="R6" i="75"/>
  <c r="R7" i="75"/>
  <c r="R8" i="75"/>
  <c r="R9" i="75"/>
  <c r="R10" i="75"/>
  <c r="R11" i="75"/>
  <c r="R12" i="75"/>
  <c r="R13" i="75"/>
  <c r="B19" i="75"/>
  <c r="C19" i="75"/>
  <c r="D19" i="75"/>
  <c r="E19" i="75"/>
  <c r="F19" i="75"/>
  <c r="G19" i="75"/>
  <c r="H19" i="75"/>
  <c r="I19" i="75"/>
  <c r="K19" i="75"/>
  <c r="L19" i="75"/>
  <c r="M19" i="75"/>
  <c r="N19" i="75"/>
  <c r="O19" i="75"/>
  <c r="P19" i="75"/>
  <c r="Q19" i="75"/>
  <c r="R5" i="102"/>
  <c r="R6" i="102"/>
  <c r="R7" i="102"/>
  <c r="R8" i="102"/>
  <c r="R9" i="102"/>
  <c r="R10" i="102"/>
  <c r="R11" i="102"/>
  <c r="R12" i="102"/>
  <c r="R13" i="102"/>
  <c r="R14" i="102"/>
  <c r="R15" i="102"/>
  <c r="B19" i="102"/>
  <c r="C19" i="102"/>
  <c r="D19" i="102"/>
  <c r="E19" i="102"/>
  <c r="F19" i="102"/>
  <c r="G19" i="102"/>
  <c r="H19" i="102"/>
  <c r="I19" i="102"/>
  <c r="K19" i="102"/>
  <c r="L19" i="102"/>
  <c r="M19" i="102"/>
  <c r="N19" i="102"/>
  <c r="O19" i="102"/>
  <c r="P19" i="102"/>
  <c r="Q19" i="102"/>
  <c r="R4" i="89"/>
  <c r="B5" i="99"/>
  <c r="B7" i="92" s="1"/>
  <c r="C5" i="99"/>
  <c r="C7" i="92" s="1"/>
  <c r="D5" i="99"/>
  <c r="D7" i="92" s="1"/>
  <c r="E5" i="99"/>
  <c r="E7" i="92" s="1"/>
  <c r="F5" i="99"/>
  <c r="F7" i="92" s="1"/>
  <c r="G5" i="99"/>
  <c r="G7" i="92" s="1"/>
  <c r="H5" i="99"/>
  <c r="H7" i="92" s="1"/>
  <c r="I5" i="99"/>
  <c r="I7" i="92" s="1"/>
  <c r="J5" i="99"/>
  <c r="J7" i="92" s="1"/>
  <c r="K5" i="99"/>
  <c r="K7" i="92" s="1"/>
  <c r="L5" i="99"/>
  <c r="L7" i="92" s="1"/>
  <c r="M5" i="99"/>
  <c r="M7" i="92" s="1"/>
  <c r="B6" i="99"/>
  <c r="C6" i="99"/>
  <c r="C8" i="92" s="1"/>
  <c r="D6" i="99"/>
  <c r="D8" i="92" s="1"/>
  <c r="E6" i="99"/>
  <c r="E8" i="92" s="1"/>
  <c r="F6" i="99"/>
  <c r="F8" i="92" s="1"/>
  <c r="G6" i="99"/>
  <c r="G8" i="92" s="1"/>
  <c r="H6" i="99"/>
  <c r="H8" i="92" s="1"/>
  <c r="I6" i="99"/>
  <c r="I8" i="92" s="1"/>
  <c r="J6" i="99"/>
  <c r="J8" i="92" s="1"/>
  <c r="K6" i="99"/>
  <c r="K8" i="92" s="1"/>
  <c r="L6" i="99"/>
  <c r="L8" i="92" s="1"/>
  <c r="M6" i="99"/>
  <c r="M8" i="92" s="1"/>
  <c r="B7" i="99"/>
  <c r="C7" i="99"/>
  <c r="C9" i="92" s="1"/>
  <c r="D7" i="99"/>
  <c r="D9" i="92" s="1"/>
  <c r="E7" i="99"/>
  <c r="E9" i="92" s="1"/>
  <c r="F7" i="99"/>
  <c r="F9" i="92" s="1"/>
  <c r="G7" i="99"/>
  <c r="G9" i="92" s="1"/>
  <c r="H7" i="99"/>
  <c r="H9" i="92" s="1"/>
  <c r="I7" i="99"/>
  <c r="I9" i="92" s="1"/>
  <c r="J7" i="99"/>
  <c r="J9" i="92" s="1"/>
  <c r="K7" i="99"/>
  <c r="K9" i="92" s="1"/>
  <c r="L7" i="99"/>
  <c r="L9" i="92" s="1"/>
  <c r="M7" i="99"/>
  <c r="M9" i="92" s="1"/>
  <c r="B8" i="99"/>
  <c r="C8" i="99"/>
  <c r="C10" i="92" s="1"/>
  <c r="D8" i="99"/>
  <c r="D10" i="92" s="1"/>
  <c r="E8" i="99"/>
  <c r="E10" i="92" s="1"/>
  <c r="F8" i="99"/>
  <c r="F10" i="92" s="1"/>
  <c r="G8" i="99"/>
  <c r="G10" i="92" s="1"/>
  <c r="H8" i="99"/>
  <c r="H10" i="92" s="1"/>
  <c r="I8" i="99"/>
  <c r="I10" i="92" s="1"/>
  <c r="J8" i="99"/>
  <c r="J10" i="92" s="1"/>
  <c r="K8" i="99"/>
  <c r="K10" i="92" s="1"/>
  <c r="L8" i="99"/>
  <c r="L10" i="92" s="1"/>
  <c r="M8" i="99"/>
  <c r="M10" i="92" s="1"/>
  <c r="B9" i="99"/>
  <c r="C9" i="99"/>
  <c r="C11" i="92" s="1"/>
  <c r="D9" i="99"/>
  <c r="D11" i="92" s="1"/>
  <c r="E9" i="99"/>
  <c r="E11" i="92" s="1"/>
  <c r="F9" i="99"/>
  <c r="F11" i="92" s="1"/>
  <c r="G9" i="99"/>
  <c r="G11" i="92" s="1"/>
  <c r="H9" i="99"/>
  <c r="H11" i="92" s="1"/>
  <c r="I9" i="99"/>
  <c r="I11" i="92" s="1"/>
  <c r="J9" i="99"/>
  <c r="J11" i="92" s="1"/>
  <c r="K9" i="99"/>
  <c r="K11" i="92" s="1"/>
  <c r="L9" i="99"/>
  <c r="L11" i="92" s="1"/>
  <c r="M9" i="99"/>
  <c r="M11" i="92" s="1"/>
  <c r="B10" i="99"/>
  <c r="C10" i="99"/>
  <c r="C12" i="92" s="1"/>
  <c r="D10" i="99"/>
  <c r="D12" i="92" s="1"/>
  <c r="E10" i="99"/>
  <c r="E12" i="92" s="1"/>
  <c r="F10" i="99"/>
  <c r="F12" i="92" s="1"/>
  <c r="G10" i="99"/>
  <c r="G12" i="92" s="1"/>
  <c r="H10" i="99"/>
  <c r="H12" i="92" s="1"/>
  <c r="I10" i="99"/>
  <c r="I12" i="92" s="1"/>
  <c r="J10" i="99"/>
  <c r="J12" i="92" s="1"/>
  <c r="K10" i="99"/>
  <c r="K12" i="92" s="1"/>
  <c r="L10" i="99"/>
  <c r="L12" i="92" s="1"/>
  <c r="M10" i="99"/>
  <c r="M12" i="92" s="1"/>
  <c r="B11" i="99"/>
  <c r="C11" i="99"/>
  <c r="C13" i="92" s="1"/>
  <c r="D11" i="99"/>
  <c r="D13" i="92" s="1"/>
  <c r="E11" i="99"/>
  <c r="E13" i="92" s="1"/>
  <c r="F11" i="99"/>
  <c r="F13" i="92" s="1"/>
  <c r="G11" i="99"/>
  <c r="G13" i="92" s="1"/>
  <c r="H11" i="99"/>
  <c r="H13" i="92" s="1"/>
  <c r="I11" i="99"/>
  <c r="I13" i="92" s="1"/>
  <c r="J11" i="99"/>
  <c r="J13" i="92" s="1"/>
  <c r="K11" i="99"/>
  <c r="K13" i="92" s="1"/>
  <c r="L11" i="99"/>
  <c r="L13" i="92" s="1"/>
  <c r="M11" i="99"/>
  <c r="M13" i="92" s="1"/>
  <c r="B12" i="99"/>
  <c r="C12" i="99"/>
  <c r="C14" i="92" s="1"/>
  <c r="D12" i="99"/>
  <c r="D14" i="92" s="1"/>
  <c r="E12" i="99"/>
  <c r="E14" i="92" s="1"/>
  <c r="F12" i="99"/>
  <c r="F14" i="92" s="1"/>
  <c r="G12" i="99"/>
  <c r="G14" i="92" s="1"/>
  <c r="H12" i="99"/>
  <c r="H14" i="92" s="1"/>
  <c r="I12" i="99"/>
  <c r="I14" i="92" s="1"/>
  <c r="J12" i="99"/>
  <c r="J14" i="92" s="1"/>
  <c r="K12" i="99"/>
  <c r="K14" i="92" s="1"/>
  <c r="L12" i="99"/>
  <c r="L14" i="92" s="1"/>
  <c r="M12" i="99"/>
  <c r="M14" i="92" s="1"/>
  <c r="B13" i="99"/>
  <c r="C13" i="99"/>
  <c r="C15" i="92" s="1"/>
  <c r="D13" i="99"/>
  <c r="D15" i="92" s="1"/>
  <c r="E13" i="99"/>
  <c r="E15" i="92" s="1"/>
  <c r="F13" i="99"/>
  <c r="F15" i="92" s="1"/>
  <c r="G13" i="99"/>
  <c r="G15" i="92" s="1"/>
  <c r="H13" i="99"/>
  <c r="H15" i="92" s="1"/>
  <c r="I13" i="99"/>
  <c r="I15" i="92" s="1"/>
  <c r="J13" i="99"/>
  <c r="J15" i="92" s="1"/>
  <c r="K13" i="99"/>
  <c r="K15" i="92" s="1"/>
  <c r="L13" i="99"/>
  <c r="L15" i="92" s="1"/>
  <c r="M13" i="99"/>
  <c r="M15" i="92" s="1"/>
  <c r="B14" i="99"/>
  <c r="C14" i="99"/>
  <c r="C16" i="92" s="1"/>
  <c r="D14" i="99"/>
  <c r="D16" i="92" s="1"/>
  <c r="E14" i="99"/>
  <c r="E16" i="92" s="1"/>
  <c r="F14" i="99"/>
  <c r="F16" i="92" s="1"/>
  <c r="G14" i="99"/>
  <c r="G16" i="92" s="1"/>
  <c r="H14" i="99"/>
  <c r="H16" i="92" s="1"/>
  <c r="I14" i="99"/>
  <c r="I16" i="92" s="1"/>
  <c r="J14" i="99"/>
  <c r="J16" i="92" s="1"/>
  <c r="K14" i="99"/>
  <c r="K16" i="92" s="1"/>
  <c r="L14" i="99"/>
  <c r="L16" i="92" s="1"/>
  <c r="M14" i="99"/>
  <c r="M16" i="92" s="1"/>
  <c r="B15" i="99"/>
  <c r="C15" i="99"/>
  <c r="C17" i="92" s="1"/>
  <c r="D15" i="99"/>
  <c r="D17" i="92" s="1"/>
  <c r="E15" i="99"/>
  <c r="E17" i="92" s="1"/>
  <c r="F15" i="99"/>
  <c r="F17" i="92" s="1"/>
  <c r="G15" i="99"/>
  <c r="G17" i="92" s="1"/>
  <c r="H15" i="99"/>
  <c r="H17" i="92" s="1"/>
  <c r="I15" i="99"/>
  <c r="I17" i="92" s="1"/>
  <c r="J15" i="99"/>
  <c r="J17" i="92" s="1"/>
  <c r="K15" i="99"/>
  <c r="K17" i="92" s="1"/>
  <c r="L15" i="99"/>
  <c r="L17" i="92" s="1"/>
  <c r="M15" i="99"/>
  <c r="M17" i="92" s="1"/>
  <c r="E22" i="65"/>
  <c r="E23" i="65"/>
  <c r="N5" i="98"/>
  <c r="G33" i="65" s="1"/>
  <c r="G45" i="65"/>
  <c r="G46" i="65"/>
  <c r="H46" i="65" s="1"/>
  <c r="B19" i="98"/>
  <c r="C19" i="98"/>
  <c r="D19" i="98"/>
  <c r="E19" i="98"/>
  <c r="F19" i="98"/>
  <c r="G19" i="98"/>
  <c r="H19" i="98"/>
  <c r="I19" i="98"/>
  <c r="J19" i="98"/>
  <c r="K19" i="98"/>
  <c r="L19" i="98"/>
  <c r="M19" i="98"/>
  <c r="N5" i="97"/>
  <c r="N6" i="97"/>
  <c r="F34" i="65" s="1"/>
  <c r="N7" i="97"/>
  <c r="F35" i="65" s="1"/>
  <c r="B19" i="97"/>
  <c r="C19" i="97"/>
  <c r="D19" i="97"/>
  <c r="E19" i="97"/>
  <c r="F19" i="97"/>
  <c r="G19" i="97"/>
  <c r="H19" i="97"/>
  <c r="I19" i="97"/>
  <c r="J19" i="97"/>
  <c r="K19" i="97"/>
  <c r="L19" i="97"/>
  <c r="M19" i="97"/>
  <c r="N5" i="96"/>
  <c r="E33" i="65" s="1"/>
  <c r="N6" i="96"/>
  <c r="E34" i="65" s="1"/>
  <c r="N7" i="96"/>
  <c r="E35" i="65" s="1"/>
  <c r="N8" i="96"/>
  <c r="E36" i="65" s="1"/>
  <c r="N9" i="96"/>
  <c r="E37" i="65" s="1"/>
  <c r="N10" i="96"/>
  <c r="E38" i="65" s="1"/>
  <c r="N11" i="96"/>
  <c r="E39" i="65" s="1"/>
  <c r="N12" i="96"/>
  <c r="E40" i="65" s="1"/>
  <c r="N13" i="96"/>
  <c r="E41" i="65" s="1"/>
  <c r="N14" i="96"/>
  <c r="E42" i="65" s="1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D33" i="65" s="1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C33" i="65" s="1"/>
  <c r="N6" i="94"/>
  <c r="C34" i="65" s="1"/>
  <c r="N7" i="94"/>
  <c r="C35" i="65" s="1"/>
  <c r="N8" i="94"/>
  <c r="C36" i="65" s="1"/>
  <c r="N9" i="94"/>
  <c r="C37" i="65" s="1"/>
  <c r="N10" i="94"/>
  <c r="C38" i="65" s="1"/>
  <c r="H38" i="65" s="1"/>
  <c r="N11" i="94"/>
  <c r="C39" i="65" s="1"/>
  <c r="H39" i="65" s="1"/>
  <c r="N12" i="94"/>
  <c r="C40" i="65" s="1"/>
  <c r="H40" i="65" s="1"/>
  <c r="N13" i="94"/>
  <c r="C41" i="65" s="1"/>
  <c r="N14" i="94"/>
  <c r="C42" i="65" s="1"/>
  <c r="N15" i="94"/>
  <c r="C43" i="65" s="1"/>
  <c r="H43" i="65" s="1"/>
  <c r="N17" i="94"/>
  <c r="C45" i="65" s="1"/>
  <c r="B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D10" i="65" s="1"/>
  <c r="N6" i="93"/>
  <c r="D11" i="65" s="1"/>
  <c r="N7" i="93"/>
  <c r="D12" i="65" s="1"/>
  <c r="N8" i="93"/>
  <c r="D13" i="65" s="1"/>
  <c r="N9" i="93"/>
  <c r="D14" i="65" s="1"/>
  <c r="N10" i="93"/>
  <c r="D15" i="65" s="1"/>
  <c r="N11" i="93"/>
  <c r="N12" i="93"/>
  <c r="D17" i="65"/>
  <c r="N13" i="93"/>
  <c r="N14" i="93"/>
  <c r="D19" i="65" s="1"/>
  <c r="N15" i="93"/>
  <c r="D20" i="65" s="1"/>
  <c r="N16" i="93"/>
  <c r="D21" i="65"/>
  <c r="N17" i="93"/>
  <c r="D22" i="65" s="1"/>
  <c r="N18" i="93"/>
  <c r="B19" i="93"/>
  <c r="C19" i="93"/>
  <c r="D19" i="93"/>
  <c r="E19" i="93"/>
  <c r="F19" i="93"/>
  <c r="G19" i="93"/>
  <c r="H19" i="93"/>
  <c r="I19" i="93"/>
  <c r="J19" i="93"/>
  <c r="K19" i="93"/>
  <c r="L19" i="93"/>
  <c r="M19" i="93"/>
  <c r="D16" i="65"/>
  <c r="D18" i="65"/>
  <c r="D23" i="65"/>
  <c r="G11" i="60"/>
  <c r="H11" i="60"/>
  <c r="H19" i="60" s="1"/>
  <c r="G12" i="60"/>
  <c r="H12" i="60"/>
  <c r="G13" i="60"/>
  <c r="H13" i="60"/>
  <c r="G14" i="60"/>
  <c r="G19" i="60" s="1"/>
  <c r="H14" i="60"/>
  <c r="G15" i="60"/>
  <c r="H15" i="60"/>
  <c r="G16" i="60"/>
  <c r="H16" i="60"/>
  <c r="G17" i="60"/>
  <c r="H17" i="60"/>
  <c r="C19" i="60"/>
  <c r="D19" i="60"/>
  <c r="E19" i="60"/>
  <c r="F19" i="60"/>
  <c r="C30" i="60"/>
  <c r="E30" i="60"/>
  <c r="G30" i="60"/>
  <c r="D8" i="58"/>
  <c r="D9" i="58"/>
  <c r="D10" i="58"/>
  <c r="D11" i="58"/>
  <c r="B12" i="58"/>
  <c r="D12" i="58" s="1"/>
  <c r="D17" i="58"/>
  <c r="D18" i="58"/>
  <c r="D19" i="58"/>
  <c r="D20" i="58"/>
  <c r="B21" i="58"/>
  <c r="D21" i="58" s="1"/>
  <c r="D26" i="58"/>
  <c r="D27" i="58"/>
  <c r="D28" i="58"/>
  <c r="D29" i="58"/>
  <c r="B30" i="58"/>
  <c r="C30" i="58"/>
  <c r="E30" i="58"/>
  <c r="B23" i="57"/>
  <c r="B12" i="1" s="1"/>
  <c r="C23" i="57"/>
  <c r="C12" i="1" s="1"/>
  <c r="D28" i="57"/>
  <c r="D29" i="57"/>
  <c r="D30" i="57"/>
  <c r="B31" i="57"/>
  <c r="B22" i="1" s="1"/>
  <c r="C31" i="57"/>
  <c r="D22" i="1" s="1"/>
  <c r="E31" i="57"/>
  <c r="C22" i="1" s="1"/>
  <c r="D12" i="1"/>
  <c r="B14" i="43"/>
  <c r="C14" i="43" s="1"/>
  <c r="F21" i="65"/>
  <c r="I20" i="46"/>
  <c r="E14" i="125"/>
  <c r="E6" i="125"/>
  <c r="E16" i="125"/>
  <c r="E8" i="125"/>
  <c r="B8" i="43"/>
  <c r="C8" i="43" s="1"/>
  <c r="R19" i="105" l="1"/>
  <c r="H41" i="65"/>
  <c r="D30" i="58"/>
  <c r="H34" i="65"/>
  <c r="H42" i="65"/>
  <c r="E34" i="39"/>
  <c r="H45" i="65"/>
  <c r="N15" i="99"/>
  <c r="E20" i="65" s="1"/>
  <c r="F20" i="65" s="1"/>
  <c r="B17" i="92"/>
  <c r="N17" i="92" s="1"/>
  <c r="R19" i="103"/>
  <c r="E34" i="36"/>
  <c r="E18" i="35"/>
  <c r="N7" i="99"/>
  <c r="E12" i="65" s="1"/>
  <c r="F12" i="65" s="1"/>
  <c r="B9" i="92"/>
  <c r="N9" i="92" s="1"/>
  <c r="F33" i="65"/>
  <c r="F47" i="65" s="1"/>
  <c r="F23" i="65"/>
  <c r="N19" i="98"/>
  <c r="N14" i="99"/>
  <c r="E19" i="65" s="1"/>
  <c r="F19" i="65" s="1"/>
  <c r="B16" i="92"/>
  <c r="N16" i="92" s="1"/>
  <c r="N12" i="99"/>
  <c r="E17" i="65" s="1"/>
  <c r="F17" i="65" s="1"/>
  <c r="B14" i="92"/>
  <c r="N14" i="92" s="1"/>
  <c r="N10" i="99"/>
  <c r="E15" i="65" s="1"/>
  <c r="F15" i="65" s="1"/>
  <c r="B12" i="92"/>
  <c r="N8" i="99"/>
  <c r="E13" i="65" s="1"/>
  <c r="F13" i="65" s="1"/>
  <c r="B10" i="92"/>
  <c r="N10" i="92" s="1"/>
  <c r="N6" i="99"/>
  <c r="E11" i="65" s="1"/>
  <c r="F11" i="65" s="1"/>
  <c r="B8" i="92"/>
  <c r="N8" i="92" s="1"/>
  <c r="E17" i="36"/>
  <c r="E17" i="38"/>
  <c r="E34" i="51"/>
  <c r="H37" i="65"/>
  <c r="R19" i="104"/>
  <c r="N19" i="113"/>
  <c r="B33" i="2" s="1"/>
  <c r="N11" i="99"/>
  <c r="E16" i="65" s="1"/>
  <c r="F16" i="65" s="1"/>
  <c r="B13" i="92"/>
  <c r="N13" i="92" s="1"/>
  <c r="N9" i="99"/>
  <c r="E14" i="65" s="1"/>
  <c r="F14" i="65" s="1"/>
  <c r="B11" i="92"/>
  <c r="N11" i="92" s="1"/>
  <c r="H36" i="65"/>
  <c r="N13" i="99"/>
  <c r="E18" i="65" s="1"/>
  <c r="F18" i="65" s="1"/>
  <c r="B15" i="92"/>
  <c r="N15" i="92" s="1"/>
  <c r="H35" i="65"/>
  <c r="R19" i="102"/>
  <c r="F22" i="65"/>
  <c r="N19" i="97"/>
  <c r="N19" i="96"/>
  <c r="N19" i="95"/>
  <c r="N19" i="94"/>
  <c r="N37" i="111"/>
  <c r="N19" i="111"/>
  <c r="N38" i="110"/>
  <c r="R19" i="101"/>
  <c r="M19" i="100"/>
  <c r="L20" i="89"/>
  <c r="M20" i="89"/>
  <c r="B20" i="89"/>
  <c r="Q19" i="100"/>
  <c r="D19" i="100"/>
  <c r="F19" i="100"/>
  <c r="C19" i="100"/>
  <c r="R6" i="100"/>
  <c r="C20" i="89"/>
  <c r="E20" i="89"/>
  <c r="H19" i="100"/>
  <c r="R10" i="100"/>
  <c r="F20" i="89"/>
  <c r="R18" i="100"/>
  <c r="O19" i="100"/>
  <c r="N19" i="100"/>
  <c r="G19" i="100"/>
  <c r="R9" i="100"/>
  <c r="R8" i="100"/>
  <c r="K19" i="100"/>
  <c r="R5" i="100"/>
  <c r="E19" i="100"/>
  <c r="L19" i="100"/>
  <c r="P19" i="100"/>
  <c r="R6" i="89"/>
  <c r="R7" i="100"/>
  <c r="Q20" i="89"/>
  <c r="N20" i="89"/>
  <c r="I19" i="100"/>
  <c r="B19" i="100"/>
  <c r="N19" i="92"/>
  <c r="N20" i="92"/>
  <c r="G47" i="65"/>
  <c r="E47" i="65"/>
  <c r="D47" i="65"/>
  <c r="F19" i="99"/>
  <c r="K19" i="99"/>
  <c r="N5" i="99"/>
  <c r="E10" i="65" s="1"/>
  <c r="F10" i="65" s="1"/>
  <c r="J19" i="99"/>
  <c r="G19" i="99"/>
  <c r="E19" i="99"/>
  <c r="H19" i="99"/>
  <c r="M19" i="99"/>
  <c r="L19" i="99"/>
  <c r="B19" i="99"/>
  <c r="H33" i="65"/>
  <c r="C47" i="65"/>
  <c r="D19" i="99"/>
  <c r="G21" i="92"/>
  <c r="N7" i="92"/>
  <c r="M21" i="92"/>
  <c r="C19" i="99"/>
  <c r="I19" i="99"/>
  <c r="H21" i="92"/>
  <c r="I21" i="92"/>
  <c r="C19" i="50"/>
  <c r="H19" i="50"/>
  <c r="G19" i="50"/>
  <c r="F19" i="50"/>
  <c r="E19" i="50"/>
  <c r="D19" i="50"/>
  <c r="J16" i="50"/>
  <c r="J18" i="50"/>
  <c r="J9" i="50"/>
  <c r="J10" i="50"/>
  <c r="J11" i="50"/>
  <c r="J7" i="50"/>
  <c r="J12" i="50"/>
  <c r="B19" i="50"/>
  <c r="J13" i="50"/>
  <c r="J17" i="50"/>
  <c r="J8" i="50"/>
  <c r="J15" i="50"/>
  <c r="J14" i="50"/>
  <c r="F20" i="46"/>
  <c r="G20" i="46"/>
  <c r="D20" i="46"/>
  <c r="C20" i="46"/>
  <c r="B13" i="43"/>
  <c r="C13" i="43" s="1"/>
  <c r="B18" i="43"/>
  <c r="C18" i="43" s="1"/>
  <c r="B11" i="43"/>
  <c r="C11" i="43" s="1"/>
  <c r="B10" i="43"/>
  <c r="C10" i="43" s="1"/>
  <c r="B7" i="43"/>
  <c r="C7" i="43" s="1"/>
  <c r="C9" i="43"/>
  <c r="B16" i="43"/>
  <c r="C16" i="43" s="1"/>
  <c r="B12" i="43"/>
  <c r="C12" i="43" s="1"/>
  <c r="P20" i="89"/>
  <c r="K20" i="89"/>
  <c r="I20" i="89"/>
  <c r="H20" i="89"/>
  <c r="R19" i="75"/>
  <c r="G20" i="89"/>
  <c r="C21" i="92"/>
  <c r="J21" i="92"/>
  <c r="K21" i="92"/>
  <c r="L21" i="92"/>
  <c r="N19" i="93"/>
  <c r="D24" i="65"/>
  <c r="D31" i="57"/>
  <c r="O20" i="89"/>
  <c r="E17" i="51"/>
  <c r="E34" i="42"/>
  <c r="E17" i="42"/>
  <c r="E19" i="35"/>
  <c r="E34" i="41"/>
  <c r="E16" i="35"/>
  <c r="E17" i="35"/>
  <c r="D24" i="35"/>
  <c r="E13" i="35"/>
  <c r="E12" i="35"/>
  <c r="D18" i="125"/>
  <c r="E9" i="35"/>
  <c r="E23" i="35"/>
  <c r="E22" i="35"/>
  <c r="E21" i="35"/>
  <c r="E20" i="35"/>
  <c r="E17" i="41"/>
  <c r="E17" i="40"/>
  <c r="E15" i="35"/>
  <c r="E17" i="39"/>
  <c r="E14" i="35"/>
  <c r="E34" i="38"/>
  <c r="E10" i="125"/>
  <c r="B24" i="35"/>
  <c r="E34" i="37"/>
  <c r="E11" i="35"/>
  <c r="E17" i="125"/>
  <c r="E17" i="37"/>
  <c r="E10" i="35"/>
  <c r="C18" i="125"/>
  <c r="E15" i="125"/>
  <c r="E13" i="125"/>
  <c r="C24" i="35"/>
  <c r="E8" i="35"/>
  <c r="E7" i="125"/>
  <c r="B18" i="125"/>
  <c r="D20" i="89" l="1"/>
  <c r="R20" i="89" s="1"/>
  <c r="R19" i="100"/>
  <c r="D21" i="92"/>
  <c r="N19" i="99"/>
  <c r="H47" i="65"/>
  <c r="C14" i="2" s="1"/>
  <c r="E21" i="92"/>
  <c r="N12" i="92"/>
  <c r="E24" i="65"/>
  <c r="F24" i="65" s="1"/>
  <c r="B21" i="92"/>
  <c r="F21" i="92"/>
  <c r="J19" i="50"/>
  <c r="C43" i="2" s="1"/>
  <c r="N20" i="46"/>
  <c r="C19" i="43"/>
  <c r="B43" i="2" s="1"/>
  <c r="B19" i="43"/>
  <c r="B14" i="2"/>
  <c r="C33" i="2"/>
  <c r="D33" i="2" s="1"/>
  <c r="E24" i="35"/>
  <c r="B23" i="2" s="1"/>
  <c r="D23" i="2" s="1"/>
  <c r="E18" i="125"/>
  <c r="D14" i="2" l="1"/>
  <c r="N21" i="92"/>
</calcChain>
</file>

<file path=xl/sharedStrings.xml><?xml version="1.0" encoding="utf-8"?>
<sst xmlns="http://schemas.openxmlformats.org/spreadsheetml/2006/main" count="2940" uniqueCount="547">
  <si>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</si>
  <si>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</si>
  <si>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</si>
  <si>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</si>
  <si>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</si>
  <si>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</si>
  <si>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</si>
  <si>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</si>
  <si>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</si>
  <si>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</si>
  <si>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</si>
  <si>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</si>
  <si>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</si>
  <si>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</si>
  <si>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</si>
  <si>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</si>
  <si>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</si>
  <si>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</si>
  <si>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</si>
  <si>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</si>
  <si>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</si>
  <si>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</si>
  <si>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</si>
  <si>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</si>
  <si>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</si>
  <si>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</si>
  <si>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</si>
  <si>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</si>
  <si>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</si>
  <si>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</si>
  <si>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</si>
  <si>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 xml:space="preserve">Notas: </t>
  </si>
  <si>
    <t>TOTALES</t>
  </si>
  <si>
    <t>(1)</t>
  </si>
  <si>
    <t>(2)</t>
  </si>
  <si>
    <t>Metropolitana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</si>
  <si>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</si>
  <si>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</si>
  <si>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</si>
  <si>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</si>
  <si>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</si>
  <si>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</si>
  <si>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</si>
  <si>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</si>
  <si>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</si>
  <si>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</si>
  <si>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</si>
  <si>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</si>
  <si>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</si>
  <si>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</si>
  <si>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</si>
  <si>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</si>
  <si>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</si>
  <si>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</si>
  <si>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</si>
  <si>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</si>
  <si>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</si>
  <si>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</si>
  <si>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</si>
  <si>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</si>
  <si>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</si>
  <si>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</si>
  <si>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</si>
  <si>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</si>
  <si>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</si>
  <si>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</si>
  <si>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</si>
  <si>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</si>
  <si>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</si>
  <si>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</si>
  <si>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</si>
  <si>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</si>
  <si>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</si>
  <si>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</si>
  <si>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</si>
  <si>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</si>
  <si>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</si>
  <si>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</si>
  <si>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</si>
  <si>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</si>
  <si>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</si>
  <si>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</si>
  <si>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</si>
  <si>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</si>
  <si>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</si>
  <si>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</si>
  <si>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</si>
  <si>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</si>
  <si>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</si>
  <si>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</si>
  <si>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</si>
  <si>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</si>
  <si>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</si>
  <si>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</si>
  <si>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</si>
  <si>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</si>
  <si>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</si>
  <si>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</si>
  <si>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</si>
  <si>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</si>
  <si>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</si>
  <si>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</si>
  <si>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</si>
  <si>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</si>
  <si>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</si>
  <si>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</si>
  <si>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</si>
  <si>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</si>
  <si>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</si>
  <si>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</si>
  <si>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</si>
  <si>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</si>
  <si>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</si>
  <si>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</si>
  <si>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</si>
  <si>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</si>
  <si>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</si>
  <si>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</si>
  <si>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</si>
  <si>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</si>
  <si>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</si>
  <si>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</si>
  <si>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</si>
  <si>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</si>
  <si>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</si>
  <si>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</si>
  <si>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</si>
  <si>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</si>
  <si>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</si>
  <si>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</si>
  <si>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</si>
  <si>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</si>
  <si>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</si>
  <si>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</si>
  <si>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</si>
  <si>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</si>
  <si>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</si>
  <si>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</si>
  <si>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</si>
  <si>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</si>
  <si>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</si>
  <si>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</si>
  <si>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</si>
  <si>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</si>
  <si>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</si>
  <si>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</si>
  <si>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</si>
  <si>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</si>
  <si>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</si>
  <si>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</si>
  <si>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</si>
  <si>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</si>
  <si>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</si>
  <si>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</si>
  <si>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</si>
  <si>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</si>
  <si>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</si>
  <si>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</si>
  <si>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</si>
  <si>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Combustibles Líquidos (Miles de m3).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</si>
  <si>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</si>
  <si>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</si>
  <si>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</si>
  <si>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</si>
  <si>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</si>
  <si>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</si>
  <si>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</si>
  <si>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</si>
  <si>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</si>
  <si>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</si>
  <si>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</si>
  <si>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</si>
  <si>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</si>
  <si>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</si>
  <si>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</si>
  <si>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</si>
  <si>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Gas Natural (Millones m3)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</si>
  <si>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</si>
  <si>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</si>
  <si>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</si>
  <si>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</si>
  <si>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</si>
  <si>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</si>
  <si>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</si>
  <si>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</si>
  <si>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</si>
  <si>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</si>
  <si>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</si>
  <si>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</si>
  <si>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</si>
  <si>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</si>
  <si>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</si>
  <si>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</si>
  <si>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</si>
  <si>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</si>
  <si>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</si>
  <si>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</si>
  <si>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</si>
  <si>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</si>
  <si>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</si>
  <si>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</si>
  <si>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</si>
  <si>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</si>
  <si>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</si>
  <si>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</si>
  <si>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</si>
  <si>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</si>
  <si>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</si>
  <si>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</si>
  <si>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</si>
  <si>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</si>
  <si>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</si>
  <si>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</si>
  <si>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</si>
  <si>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</si>
  <si>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</si>
  <si>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</si>
  <si>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</si>
  <si>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</si>
  <si>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</si>
  <si>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</si>
  <si>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</si>
  <si>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</si>
  <si>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</si>
  <si>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</si>
  <si>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</si>
  <si>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</si>
  <si>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</si>
  <si>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</si>
  <si>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</si>
  <si>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</si>
  <si>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</si>
  <si>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</si>
  <si>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</si>
  <si>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</si>
  <si>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</si>
  <si>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</si>
  <si>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</si>
  <si>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</si>
  <si>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</si>
  <si>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</si>
  <si>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</si>
  <si>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</si>
  <si>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</si>
  <si>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</si>
  <si>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</si>
  <si>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</si>
  <si>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</si>
  <si>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</si>
  <si>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</si>
  <si>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</si>
  <si>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</si>
  <si>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</si>
  <si>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</si>
  <si>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</si>
  <si>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</si>
  <si>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</si>
  <si>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</si>
  <si>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</si>
  <si>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</si>
  <si>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</si>
  <si>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</si>
  <si>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</si>
  <si>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</si>
  <si>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</si>
  <si>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</si>
  <si>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</si>
  <si>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</si>
  <si>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</si>
  <si>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</si>
  <si>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</si>
  <si>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</si>
  <si>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</si>
  <si>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</si>
  <si>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</si>
  <si>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</si>
  <si>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</si>
  <si>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</si>
  <si>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</si>
  <si>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</si>
  <si>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</si>
  <si>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</si>
  <si>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</si>
  <si>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</si>
  <si>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</si>
  <si>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</si>
  <si>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</si>
  <si>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</si>
  <si>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</si>
  <si>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</si>
  <si>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</si>
  <si>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</si>
  <si>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</si>
  <si>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</si>
  <si>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</si>
  <si>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</si>
  <si>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</si>
  <si>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</si>
  <si>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</si>
  <si>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</si>
  <si>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</si>
  <si>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</si>
  <si>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</si>
  <si>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</si>
  <si>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</si>
  <si>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</si>
  <si>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</si>
  <si>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</si>
  <si>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</si>
  <si>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</si>
  <si>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</si>
  <si>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</si>
  <si>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</si>
  <si>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</si>
  <si>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</si>
  <si>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</si>
  <si>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</si>
  <si>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</si>
  <si>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</si>
  <si>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</si>
  <si>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</si>
  <si>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</si>
  <si>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</si>
  <si>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</si>
  <si>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</si>
  <si>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</si>
  <si>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</si>
  <si>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</si>
  <si>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</si>
  <si>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</si>
  <si>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</si>
  <si>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</si>
  <si>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</si>
  <si>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</si>
  <si>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</si>
  <si>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</si>
  <si>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</si>
  <si>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</si>
  <si>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</si>
  <si>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</si>
  <si>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</si>
  <si>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</si>
  <si>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</si>
  <si>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</si>
  <si>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</si>
  <si>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</si>
  <si>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</si>
  <si>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</si>
  <si>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</si>
  <si>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</si>
  <si>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</si>
  <si>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</si>
  <si>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</si>
  <si>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</si>
  <si>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</si>
  <si>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</si>
  <si>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</si>
  <si>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</si>
  <si>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</si>
  <si>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</si>
  <si>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</si>
  <si>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</si>
  <si>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</si>
  <si>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</si>
  <si>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CA14</t>
  </si>
  <si>
    <t>Asfalto CA24</t>
  </si>
  <si>
    <t>Gas Oil</t>
  </si>
  <si>
    <t>Pitch Especial</t>
  </si>
  <si>
    <t>SLOP de Crudo</t>
  </si>
  <si>
    <t>SLOP Liviano</t>
  </si>
  <si>
    <t>SLOP Pesado</t>
  </si>
  <si>
    <t>Propileno Baja Pureza</t>
  </si>
  <si>
    <t>Solventes</t>
  </si>
  <si>
    <t>Xileno Industrial</t>
  </si>
  <si>
    <t>REFINERIA ACONCAGUA</t>
  </si>
  <si>
    <t>Butano Comercial</t>
  </si>
  <si>
    <t>COL</t>
  </si>
  <si>
    <t>Gasolina de Cracking</t>
  </si>
  <si>
    <t>Gasolina HCN</t>
  </si>
  <si>
    <t>REFINERIA BÍO BÍO</t>
  </si>
  <si>
    <t>Butano Especial</t>
  </si>
  <si>
    <t>REFINERIA GREGORIO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</si>
  <si>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</si>
  <si>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</si>
  <si>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</si>
  <si>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</si>
  <si>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</si>
  <si>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</si>
  <si>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</si>
  <si>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</si>
  <si>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</si>
  <si>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</si>
  <si>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</si>
  <si>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</si>
  <si>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</si>
  <si>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MTBE</t>
  </si>
  <si>
    <t>Isomerato</t>
  </si>
  <si>
    <t>Ñuble</t>
  </si>
  <si>
    <t>Magallanes y Antartíca Chilena</t>
  </si>
  <si>
    <t>TOTAL PAIS</t>
  </si>
  <si>
    <t>Bío-Bío  (Mm3)</t>
  </si>
  <si>
    <t>Región del Ñuble</t>
  </si>
  <si>
    <t>hoja 42_3</t>
  </si>
  <si>
    <t>Cat. (Catalítico)</t>
  </si>
  <si>
    <t>Veh. (Vehicular)</t>
  </si>
  <si>
    <t>Fecha</t>
  </si>
  <si>
    <t>Tipo Consumidor</t>
  </si>
  <si>
    <t>2KG</t>
  </si>
  <si>
    <t>2KG C</t>
  </si>
  <si>
    <t>5KG</t>
  </si>
  <si>
    <t>5KG C</t>
  </si>
  <si>
    <t>11KG</t>
  </si>
  <si>
    <t>11KG C</t>
  </si>
  <si>
    <t>15KG</t>
  </si>
  <si>
    <t>15KG C</t>
  </si>
  <si>
    <t>45KG</t>
  </si>
  <si>
    <t>45KG C</t>
  </si>
  <si>
    <t>Granel Veh.</t>
  </si>
  <si>
    <t>Total Envasado</t>
  </si>
  <si>
    <t>Total Granel</t>
  </si>
  <si>
    <t>Servicio Público</t>
  </si>
  <si>
    <t>2. VENTA NACIONAL ANUAL POR TIPO DE CONSUMIDOR (ton).</t>
  </si>
  <si>
    <t>CIL. Vehicular</t>
  </si>
  <si>
    <t xml:space="preserve">Granel </t>
  </si>
  <si>
    <t>hoja 35_1</t>
  </si>
  <si>
    <t>hoja 35_2</t>
  </si>
  <si>
    <t xml:space="preserve"> VENTA NACIONAL MENSUAL POR TIPO DE CONSUMIDOR (ton).</t>
  </si>
  <si>
    <t xml:space="preserve"> VENTA NACIONAL ANUAL POR TIPO DE CONSUMIDOR (ton).</t>
  </si>
  <si>
    <t>VENTA NACIONAL MENSUAL POR TIPO DE CONSUMIDOR (ton).</t>
  </si>
  <si>
    <t xml:space="preserve"> Granel</t>
  </si>
  <si>
    <t xml:space="preserve"> Total Envasado</t>
  </si>
  <si>
    <t xml:space="preserve"> Total Granel</t>
  </si>
  <si>
    <t xml:space="preserve"> Total General</t>
  </si>
  <si>
    <t>Tarapacá</t>
  </si>
  <si>
    <t>IFO 2020 VLSFO (IFO 180 RME)</t>
  </si>
  <si>
    <t>Reconstituido</t>
  </si>
  <si>
    <t>Vehicular</t>
  </si>
  <si>
    <t>Consumo Propio</t>
  </si>
  <si>
    <t>Generadoras Centrales</t>
  </si>
  <si>
    <t>Otras Distribuidoras</t>
  </si>
  <si>
    <t>Región de Ñuble</t>
  </si>
  <si>
    <t>hoja 34</t>
  </si>
  <si>
    <t>Formatos</t>
  </si>
  <si>
    <t>hoja 47_5</t>
  </si>
  <si>
    <t>hoja 47_6</t>
  </si>
  <si>
    <t>Ñuble  (Mm3)</t>
  </si>
  <si>
    <t>I.- RESUMEN  DE  LA  PRODUCCION,  IMPORTACION  Y  VENTA  DE PETROLEO  CRUDO, GAS NATURAL Y DERIVADOS Año 2021</t>
  </si>
  <si>
    <t>II.- PRODUCCION, IMPORTACION Y PROCESAMIENTO DEL PETROLEO CRUDO Y GAS NATURAL Año 2021.</t>
  </si>
  <si>
    <t>3.- PETROLEO CRUDO PROCESADO EN Aconcagua Año 2021.</t>
  </si>
  <si>
    <t>4.- PETROLEO CRUDO PROCESADO EN Bío-Bío Año 2021.</t>
  </si>
  <si>
    <t>5.- PETROLEO CRUDO Y GAS NATURAL PROCESADO EN Gregorio. Año 2021.</t>
  </si>
  <si>
    <t>III.- PRODUCCION NACIONAL E IMPORTACION DE DERIVADOS DEL PETROLEO. Año 2021.</t>
  </si>
  <si>
    <t>IV.- DISTRIBUCION Y VENTAS DE COMBUSTIBLES LIQUIDOS. Año 2021.</t>
  </si>
  <si>
    <t>c) Ventas de Combustibles Líquidos de las Compañias Distribuidoras, Año 2021.</t>
  </si>
  <si>
    <t>V.- DISTRIBUCION Y VENTAS DE GAS LICUADO, Año 2021.</t>
  </si>
  <si>
    <t>VI. DISTRIBUCION Y VENTA DE GAS DE CIUDAD (1). Año 2021.</t>
  </si>
  <si>
    <t>VII. DISTRIBUCION  DE GAS DE NATURAL. Año 2021.</t>
  </si>
  <si>
    <t>Gas Natural Distribuído por regiones y tipo de consumidor (Mm3). Año 2021.</t>
  </si>
  <si>
    <t>2. Gas Natural Distribuído por regiones y tipo de consumidor (Mm3). Año 2021.</t>
  </si>
  <si>
    <t>VENTAS MENSUALES DE GAS DE CIUDAD POR REGIONES Y TIPO DE CONSUMIDOR (Mm3). Año 2021.</t>
  </si>
  <si>
    <t>2. VENTAS MENSUALES DE GAS DE CIUDAD POR REGIONES Y TIPO DE CONSUMIDOR (Mm3). Año 2021.</t>
  </si>
  <si>
    <t>VENTAS TOTALES DE GLP POR MES Y PARA CADA REGION (ton), Año 2021.</t>
  </si>
  <si>
    <t>3. VENTAS TOTALES DE GLP POR MES Y PARA CADA REGION (ton), Año 2021.</t>
  </si>
  <si>
    <t>VENTAS DE GAS LICUADO,  Enero - Diciembre 2021</t>
  </si>
  <si>
    <t>VENTAS TOTALES DE ENAP Y COMPAÑIAS DISTRIBUIDORAS, ORDENADAS POR MES Y POR PRODUCTOS PARA CADA REGIÓN (M3), Año 2021.</t>
  </si>
  <si>
    <t>4.-  VENTAS TOTALES DE ENAP Y COMPAÑIAS DISTRIBUIDORAS, ORDENADAS POR MES Y POR PRODUCTOS PARA CADA REGIÓN (M3), Año 2021.</t>
  </si>
  <si>
    <t>b) Ventas Directas de ENAP. Año 2021.</t>
  </si>
  <si>
    <t>b) Ventas Mensuales Directas de ENAP. Año 2021.</t>
  </si>
  <si>
    <t xml:space="preserve">     GAS  NATURAL  Y  DERIVADOS. Año 2021.</t>
  </si>
  <si>
    <t xml:space="preserve">   GAS NATURAL. Año 2021.</t>
  </si>
  <si>
    <t>a) Producción mensual neta de derivados del Petróleo (m3). Refinería Aconcagua Año 2021.</t>
  </si>
  <si>
    <t>a) Producción mensual neta de derivados del Petróleo (m3). Refinería Bío Bío Año 2021.</t>
  </si>
  <si>
    <t>a) Producción mensual neta de derivados del Petróleo (m3). Refinería Gregorio Año 2021.</t>
  </si>
  <si>
    <t>d) Producción mensual neta de derivados del Petróleo (m3). Totales Refinerías. Año 2021.</t>
  </si>
  <si>
    <t>a) Ventas de Combustibles Líquidos de Enap y Compañías  Distribuidoras (m3), Año 2021.</t>
  </si>
  <si>
    <t>Gas Natural Distribuído totales nacionales y tipo de consumidor (Mm3). Año 2021,</t>
  </si>
  <si>
    <t>Año 2021</t>
  </si>
  <si>
    <t xml:space="preserve"> 2 KG</t>
  </si>
  <si>
    <t xml:space="preserve"> 2 KG C</t>
  </si>
  <si>
    <t xml:space="preserve"> 5 KG</t>
  </si>
  <si>
    <t xml:space="preserve"> 5 KG C</t>
  </si>
  <si>
    <t xml:space="preserve"> 11 KG</t>
  </si>
  <si>
    <t xml:space="preserve"> 11 KG C</t>
  </si>
  <si>
    <t xml:space="preserve"> 15 KG</t>
  </si>
  <si>
    <t xml:space="preserve"> 15 KG C</t>
  </si>
  <si>
    <t xml:space="preserve"> 45 KG</t>
  </si>
  <si>
    <t xml:space="preserve"> 45 KG C</t>
  </si>
  <si>
    <t xml:space="preserve">  Cil. Vehicular</t>
  </si>
  <si>
    <t xml:space="preserve"> Granel Vehicular</t>
  </si>
  <si>
    <t>ene-21</t>
  </si>
  <si>
    <t>Total ene-21</t>
  </si>
  <si>
    <t>feb-21</t>
  </si>
  <si>
    <t>Total feb-21</t>
  </si>
  <si>
    <t>mar-21</t>
  </si>
  <si>
    <t>Total mar-21</t>
  </si>
  <si>
    <t>abr-21</t>
  </si>
  <si>
    <t>Total abr-21</t>
  </si>
  <si>
    <t>may-21</t>
  </si>
  <si>
    <t>Total may-21</t>
  </si>
  <si>
    <t>jun-21</t>
  </si>
  <si>
    <t>Total jun-21</t>
  </si>
  <si>
    <t>jul-21</t>
  </si>
  <si>
    <t>Total jul-21</t>
  </si>
  <si>
    <t>ago-21</t>
  </si>
  <si>
    <t>Total ago-21</t>
  </si>
  <si>
    <t>sep-21</t>
  </si>
  <si>
    <t>Total sep-21</t>
  </si>
  <si>
    <t>oct-21</t>
  </si>
  <si>
    <t>Total oct-21</t>
  </si>
  <si>
    <t>nov-21</t>
  </si>
  <si>
    <t>Total nov-21</t>
  </si>
  <si>
    <t>dic-21</t>
  </si>
  <si>
    <t>Total dic-21</t>
  </si>
  <si>
    <t>VENTAS TOTALES DE GLP POR MES (ton), Año 2021.</t>
  </si>
  <si>
    <t>Gasolina 93 RM</t>
  </si>
  <si>
    <t>Gasolina 97 RM</t>
  </si>
  <si>
    <t>Gasolina 93 NOR</t>
  </si>
  <si>
    <t>Gasolina 97 RP</t>
  </si>
  <si>
    <t>Gasolina 88</t>
  </si>
  <si>
    <t>Diesel A1</t>
  </si>
  <si>
    <t>Diesel B1</t>
  </si>
  <si>
    <t>Diesel Marino MGO</t>
  </si>
  <si>
    <t>Kerosene Aviacion</t>
  </si>
  <si>
    <t>Pet. Combustible N° 6 RM</t>
  </si>
  <si>
    <t>Pet. Combustible IFO-380</t>
  </si>
  <si>
    <t>Pet. Combustible N° 6 RP</t>
  </si>
  <si>
    <t>Gasolina Topping</t>
  </si>
  <si>
    <t>Slop Planta</t>
  </si>
  <si>
    <t>Picth Especial</t>
  </si>
  <si>
    <t>Cemento Asfaltico CA-14</t>
  </si>
  <si>
    <t>Picth Asfaltico</t>
  </si>
  <si>
    <t xml:space="preserve">Gas Oil                                           </t>
  </si>
  <si>
    <t>Gas Refinería    (m3 FOE)</t>
  </si>
  <si>
    <t>Slop Crudo</t>
  </si>
  <si>
    <t>Gasolina Blanca</t>
  </si>
  <si>
    <t>Aguarras Mineral</t>
  </si>
  <si>
    <t>Xileno</t>
  </si>
  <si>
    <t>Solvente N° 4</t>
  </si>
  <si>
    <t>Solvente Escaid 100</t>
  </si>
  <si>
    <t>Gasolina 86</t>
  </si>
  <si>
    <t>Gasolina Cracking</t>
  </si>
  <si>
    <t>Comp. Asfaltico</t>
  </si>
  <si>
    <t>Gasolina 93 s/p</t>
  </si>
  <si>
    <t>Gasolina 97 s/p</t>
  </si>
  <si>
    <t>Diesel B</t>
  </si>
  <si>
    <t>Diesel Bajo Escurrimiento</t>
  </si>
  <si>
    <t>Diesel Marino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</si>
</sst>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_(* #,##0_);_(* \(#,##0\);_(* &quot;-&quot;??_);_(@_)"/>
    <numFmt numFmtId="170" formatCode="_(* #,##0.00_);_(* \(#,##0.00\);_(* &quot;-&quot;_);_(@_)"/>
    <numFmt numFmtId="171" formatCode="#,##0_ ;\-#,##0\ "/>
    <numFmt numFmtId="172" formatCode="_([$€]* #,##0.00_);_([$€]* \(#,##0.00\);_([$€]* &quot;-&quot;??_);_(@_)"/>
    <numFmt numFmtId="173" formatCode="_-* #,##0_-;\-* #,##0_-;_-* &quot;-&quot;??_-;_-@_-"/>
    <numFmt numFmtId="174" formatCode="#,##0.00_ ;\-#,##0.00\ "/>
    <numFmt numFmtId="175" formatCode="#,##0.0"/>
    <numFmt numFmtId="176" formatCode="#,##0;\(#,##0\)"/>
  </numFmts>
  <fonts count="1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10"/>
      <color indexed="8"/>
      <name val="Century Gothi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</font>
  </fonts>
  <fills count="8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0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9" fillId="43" borderId="0" applyNumberFormat="0" applyBorder="0" applyAlignment="0" applyProtection="0"/>
    <xf numFmtId="0" fontId="13" fillId="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13" fillId="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13" fillId="4" borderId="0" applyNumberFormat="0" applyBorder="0" applyAlignment="0" applyProtection="0"/>
    <xf numFmtId="0" fontId="79" fillId="45" borderId="0" applyNumberFormat="0" applyBorder="0" applyAlignment="0" applyProtection="0"/>
    <xf numFmtId="0" fontId="79" fillId="46" borderId="0" applyNumberFormat="0" applyBorder="0" applyAlignment="0" applyProtection="0"/>
    <xf numFmtId="0" fontId="13" fillId="5" borderId="0" applyNumberFormat="0" applyBorder="0" applyAlignment="0" applyProtection="0"/>
    <xf numFmtId="0" fontId="79" fillId="46" borderId="0" applyNumberFormat="0" applyBorder="0" applyAlignment="0" applyProtection="0"/>
    <xf numFmtId="0" fontId="79" fillId="47" borderId="0" applyNumberFormat="0" applyBorder="0" applyAlignment="0" applyProtection="0"/>
    <xf numFmtId="0" fontId="13" fillId="6" borderId="0" applyNumberFormat="0" applyBorder="0" applyAlignment="0" applyProtection="0"/>
    <xf numFmtId="0" fontId="79" fillId="47" borderId="0" applyNumberFormat="0" applyBorder="0" applyAlignment="0" applyProtection="0"/>
    <xf numFmtId="0" fontId="79" fillId="48" borderId="0" applyNumberFormat="0" applyBorder="0" applyAlignment="0" applyProtection="0"/>
    <xf numFmtId="0" fontId="13" fillId="4" borderId="0" applyNumberFormat="0" applyBorder="0" applyAlignment="0" applyProtection="0"/>
    <xf numFmtId="0" fontId="79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9" fillId="49" borderId="0" applyNumberFormat="0" applyBorder="0" applyAlignment="0" applyProtection="0"/>
    <xf numFmtId="0" fontId="13" fillId="6" borderId="0" applyNumberFormat="0" applyBorder="0" applyAlignment="0" applyProtection="0"/>
    <xf numFmtId="0" fontId="79" fillId="49" borderId="0" applyNumberFormat="0" applyBorder="0" applyAlignment="0" applyProtection="0"/>
    <xf numFmtId="0" fontId="79" fillId="50" borderId="0" applyNumberFormat="0" applyBorder="0" applyAlignment="0" applyProtection="0"/>
    <xf numFmtId="0" fontId="13" fillId="3" borderId="0" applyNumberFormat="0" applyBorder="0" applyAlignment="0" applyProtection="0"/>
    <xf numFmtId="0" fontId="79" fillId="50" borderId="0" applyNumberFormat="0" applyBorder="0" applyAlignment="0" applyProtection="0"/>
    <xf numFmtId="0" fontId="79" fillId="51" borderId="0" applyNumberFormat="0" applyBorder="0" applyAlignment="0" applyProtection="0"/>
    <xf numFmtId="0" fontId="13" fillId="8" borderId="0" applyNumberFormat="0" applyBorder="0" applyAlignment="0" applyProtection="0"/>
    <xf numFmtId="0" fontId="79" fillId="51" borderId="0" applyNumberFormat="0" applyBorder="0" applyAlignment="0" applyProtection="0"/>
    <xf numFmtId="0" fontId="79" fillId="52" borderId="0" applyNumberFormat="0" applyBorder="0" applyAlignment="0" applyProtection="0"/>
    <xf numFmtId="0" fontId="13" fillId="9" borderId="0" applyNumberFormat="0" applyBorder="0" applyAlignment="0" applyProtection="0"/>
    <xf numFmtId="0" fontId="79" fillId="52" borderId="0" applyNumberFormat="0" applyBorder="0" applyAlignment="0" applyProtection="0"/>
    <xf numFmtId="0" fontId="79" fillId="53" borderId="0" applyNumberFormat="0" applyBorder="0" applyAlignment="0" applyProtection="0"/>
    <xf numFmtId="0" fontId="13" fillId="6" borderId="0" applyNumberFormat="0" applyBorder="0" applyAlignment="0" applyProtection="0"/>
    <xf numFmtId="0" fontId="79" fillId="53" borderId="0" applyNumberFormat="0" applyBorder="0" applyAlignment="0" applyProtection="0"/>
    <xf numFmtId="0" fontId="79" fillId="54" borderId="0" applyNumberFormat="0" applyBorder="0" applyAlignment="0" applyProtection="0"/>
    <xf numFmtId="0" fontId="13" fillId="4" borderId="0" applyNumberFormat="0" applyBorder="0" applyAlignment="0" applyProtection="0"/>
    <xf numFmtId="0" fontId="79" fillId="54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9" borderId="0" applyNumberFormat="0" applyBorder="0" applyAlignment="0" applyProtection="0"/>
    <xf numFmtId="0" fontId="33" fillId="6" borderId="0" applyNumberFormat="0" applyBorder="0" applyAlignment="0" applyProtection="0"/>
    <xf numFmtId="0" fontId="33" fillId="3" borderId="0" applyNumberFormat="0" applyBorder="0" applyAlignment="0" applyProtection="0"/>
    <xf numFmtId="0" fontId="80" fillId="55" borderId="0" applyNumberFormat="0" applyBorder="0" applyAlignment="0" applyProtection="0"/>
    <xf numFmtId="0" fontId="33" fillId="6" borderId="0" applyNumberFormat="0" applyBorder="0" applyAlignment="0" applyProtection="0"/>
    <xf numFmtId="0" fontId="80" fillId="56" borderId="0" applyNumberFormat="0" applyBorder="0" applyAlignment="0" applyProtection="0"/>
    <xf numFmtId="0" fontId="33" fillId="10" borderId="0" applyNumberFormat="0" applyBorder="0" applyAlignment="0" applyProtection="0"/>
    <xf numFmtId="0" fontId="80" fillId="57" borderId="0" applyNumberFormat="0" applyBorder="0" applyAlignment="0" applyProtection="0"/>
    <xf numFmtId="0" fontId="33" fillId="11" borderId="0" applyNumberFormat="0" applyBorder="0" applyAlignment="0" applyProtection="0"/>
    <xf numFmtId="0" fontId="80" fillId="58" borderId="0" applyNumberFormat="0" applyBorder="0" applyAlignment="0" applyProtection="0"/>
    <xf numFmtId="0" fontId="33" fillId="9" borderId="0" applyNumberFormat="0" applyBorder="0" applyAlignment="0" applyProtection="0"/>
    <xf numFmtId="0" fontId="80" fillId="59" borderId="0" applyNumberFormat="0" applyBorder="0" applyAlignment="0" applyProtection="0"/>
    <xf numFmtId="0" fontId="33" fillId="6" borderId="0" applyNumberFormat="0" applyBorder="0" applyAlignment="0" applyProtection="0"/>
    <xf numFmtId="0" fontId="80" fillId="60" borderId="0" applyNumberFormat="0" applyBorder="0" applyAlignment="0" applyProtection="0"/>
    <xf numFmtId="0" fontId="33" fillId="3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7" fillId="17" borderId="0" applyNumberFormat="0" applyBorder="0" applyAlignment="0" applyProtection="0"/>
    <xf numFmtId="0" fontId="44" fillId="18" borderId="0" applyNumberFormat="0" applyBorder="0" applyAlignment="0" applyProtection="0"/>
    <xf numFmtId="0" fontId="34" fillId="6" borderId="0" applyNumberFormat="0" applyBorder="0" applyAlignment="0" applyProtection="0"/>
    <xf numFmtId="0" fontId="81" fillId="61" borderId="0" applyNumberFormat="0" applyBorder="0" applyAlignment="0" applyProtection="0"/>
    <xf numFmtId="0" fontId="11" fillId="0" borderId="0"/>
    <xf numFmtId="0" fontId="43" fillId="0" borderId="0"/>
    <xf numFmtId="0" fontId="11" fillId="0" borderId="0"/>
    <xf numFmtId="0" fontId="62" fillId="7" borderId="1" applyNumberFormat="0" applyAlignment="0" applyProtection="0"/>
    <xf numFmtId="0" fontId="82" fillId="62" borderId="85" applyNumberFormat="0" applyAlignment="0" applyProtection="0"/>
    <xf numFmtId="0" fontId="45" fillId="19" borderId="1" applyNumberFormat="0" applyAlignment="0" applyProtection="0"/>
    <xf numFmtId="0" fontId="62" fillId="7" borderId="1" applyNumberFormat="0" applyAlignment="0" applyProtection="0"/>
    <xf numFmtId="0" fontId="83" fillId="63" borderId="86" applyNumberFormat="0" applyAlignment="0" applyProtection="0"/>
    <xf numFmtId="0" fontId="46" fillId="20" borderId="2" applyNumberFormat="0" applyAlignment="0" applyProtection="0"/>
    <xf numFmtId="0" fontId="35" fillId="12" borderId="2" applyNumberFormat="0" applyAlignment="0" applyProtection="0"/>
    <xf numFmtId="0" fontId="84" fillId="0" borderId="87" applyNumberFormat="0" applyFill="0" applyAlignment="0" applyProtection="0"/>
    <xf numFmtId="0" fontId="47" fillId="0" borderId="3" applyNumberFormat="0" applyFill="0" applyAlignment="0" applyProtection="0"/>
    <xf numFmtId="0" fontId="39" fillId="0" borderId="4" applyNumberFormat="0" applyFill="0" applyAlignment="0" applyProtection="0"/>
    <xf numFmtId="0" fontId="35" fillId="12" borderId="2" applyNumberFormat="0" applyAlignment="0" applyProtection="0"/>
    <xf numFmtId="0" fontId="85" fillId="0" borderId="88" applyNumberFormat="0" applyFill="0" applyAlignment="0" applyProtection="0"/>
    <xf numFmtId="0" fontId="8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80" fillId="6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33" fillId="13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0" fillId="6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9" fillId="20" borderId="0" applyNumberFormat="0" applyBorder="0" applyAlignment="0" applyProtection="0"/>
    <xf numFmtId="0" fontId="49" fillId="29" borderId="0" applyNumberFormat="0" applyBorder="0" applyAlignment="0" applyProtection="0"/>
    <xf numFmtId="0" fontId="33" fillId="10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49" fillId="29" borderId="0" applyNumberFormat="0" applyBorder="0" applyAlignment="0" applyProtection="0"/>
    <xf numFmtId="0" fontId="80" fillId="66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49" fillId="28" borderId="0" applyNumberFormat="0" applyBorder="0" applyAlignment="0" applyProtection="0"/>
    <xf numFmtId="0" fontId="49" fillId="20" borderId="0" applyNumberFormat="0" applyBorder="0" applyAlignment="0" applyProtection="0"/>
    <xf numFmtId="0" fontId="33" fillId="11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80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26" borderId="0" applyNumberFormat="0" applyBorder="0" applyAlignment="0" applyProtection="0"/>
    <xf numFmtId="0" fontId="33" fillId="14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49" fillId="26" borderId="0" applyNumberFormat="0" applyBorder="0" applyAlignment="0" applyProtection="0"/>
    <xf numFmtId="0" fontId="80" fillId="68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1" borderId="0" applyNumberFormat="0" applyBorder="0" applyAlignment="0" applyProtection="0"/>
    <xf numFmtId="0" fontId="33" fillId="15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80" fillId="69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33" fillId="16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49" fillId="33" borderId="0" applyNumberFormat="0" applyBorder="0" applyAlignment="0" applyProtection="0"/>
    <xf numFmtId="0" fontId="87" fillId="70" borderId="85" applyNumberFormat="0" applyAlignment="0" applyProtection="0"/>
    <xf numFmtId="0" fontId="50" fillId="32" borderId="1" applyNumberFormat="0" applyAlignment="0" applyProtection="0"/>
    <xf numFmtId="0" fontId="36" fillId="8" borderId="1" applyNumberFormat="0" applyAlignment="0" applyProtection="0"/>
    <xf numFmtId="172" fontId="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4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2" fontId="11" fillId="0" borderId="0" applyFill="0" applyBorder="0" applyAlignment="0" applyProtection="0"/>
    <xf numFmtId="0" fontId="34" fillId="6" borderId="0" applyNumberFormat="0" applyBorder="0" applyAlignment="0" applyProtection="0"/>
    <xf numFmtId="0" fontId="58" fillId="0" borderId="6" applyNumberFormat="0" applyFill="0" applyAlignment="0" applyProtection="0"/>
    <xf numFmtId="0" fontId="59" fillId="0" borderId="7" applyNumberFormat="0" applyFill="0" applyAlignment="0" applyProtection="0"/>
    <xf numFmtId="0" fontId="60" fillId="0" borderId="8" applyNumberFormat="0" applyFill="0" applyAlignment="0" applyProtection="0"/>
    <xf numFmtId="0" fontId="60" fillId="0" borderId="0" applyNumberFormat="0" applyFill="0" applyBorder="0" applyAlignment="0" applyProtection="0"/>
    <xf numFmtId="0" fontId="88" fillId="71" borderId="0" applyNumberFormat="0" applyBorder="0" applyAlignment="0" applyProtection="0"/>
    <xf numFmtId="0" fontId="51" fillId="34" borderId="0" applyNumberFormat="0" applyBorder="0" applyAlignment="0" applyProtection="0"/>
    <xf numFmtId="0" fontId="37" fillId="17" borderId="0" applyNumberFormat="0" applyBorder="0" applyAlignment="0" applyProtection="0"/>
    <xf numFmtId="0" fontId="36" fillId="8" borderId="1" applyNumberFormat="0" applyAlignment="0" applyProtection="0"/>
    <xf numFmtId="0" fontId="39" fillId="0" borderId="4" applyNumberFormat="0" applyFill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79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7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7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90" fillId="72" borderId="89">
      <alignment horizontal="right" vertical="center"/>
    </xf>
    <xf numFmtId="0" fontId="90" fillId="73" borderId="89">
      <alignment horizontal="left" vertical="top" wrapText="1"/>
    </xf>
    <xf numFmtId="176" fontId="90" fillId="73" borderId="89">
      <alignment horizontal="right" vertical="center"/>
    </xf>
    <xf numFmtId="0" fontId="91" fillId="74" borderId="90"/>
    <xf numFmtId="0" fontId="90" fillId="75" borderId="89">
      <alignment horizontal="left" vertical="top" wrapText="1"/>
    </xf>
    <xf numFmtId="0" fontId="92" fillId="76" borderId="91">
      <alignment vertical="top" wrapText="1"/>
    </xf>
    <xf numFmtId="0" fontId="92" fillId="76" borderId="91">
      <alignment horizontal="center" wrapText="1"/>
    </xf>
    <xf numFmtId="0" fontId="93" fillId="77" borderId="0" applyNumberFormat="0" applyBorder="0" applyAlignment="0" applyProtection="0"/>
    <xf numFmtId="0" fontId="52" fillId="35" borderId="0" applyNumberFormat="0" applyBorder="0" applyAlignment="0" applyProtection="0"/>
    <xf numFmtId="0" fontId="61" fillId="8" borderId="0" applyNumberFormat="0" applyBorder="0" applyAlignment="0" applyProtection="0"/>
    <xf numFmtId="0" fontId="23" fillId="0" borderId="0"/>
    <xf numFmtId="0" fontId="11" fillId="0" borderId="0"/>
    <xf numFmtId="0" fontId="79" fillId="0" borderId="0"/>
    <xf numFmtId="0" fontId="25" fillId="0" borderId="0"/>
    <xf numFmtId="0" fontId="11" fillId="0" borderId="0"/>
    <xf numFmtId="0" fontId="43" fillId="0" borderId="0"/>
    <xf numFmtId="0" fontId="11" fillId="0" borderId="0"/>
    <xf numFmtId="0" fontId="64" fillId="0" borderId="0"/>
    <xf numFmtId="0" fontId="11" fillId="0" borderId="0"/>
    <xf numFmtId="0" fontId="11" fillId="0" borderId="0"/>
    <xf numFmtId="0" fontId="32" fillId="0" borderId="0"/>
    <xf numFmtId="0" fontId="31" fillId="0" borderId="0"/>
    <xf numFmtId="0" fontId="63" fillId="0" borderId="0"/>
    <xf numFmtId="0" fontId="31" fillId="0" borderId="0"/>
    <xf numFmtId="0" fontId="25" fillId="0" borderId="0"/>
    <xf numFmtId="0" fontId="11" fillId="0" borderId="0"/>
    <xf numFmtId="0" fontId="43" fillId="0" borderId="0"/>
    <xf numFmtId="0" fontId="11" fillId="0" borderId="0"/>
    <xf numFmtId="0" fontId="11" fillId="0" borderId="0"/>
    <xf numFmtId="0" fontId="43" fillId="0" borderId="0"/>
    <xf numFmtId="0" fontId="11" fillId="0" borderId="0"/>
    <xf numFmtId="0" fontId="31" fillId="0" borderId="0"/>
    <xf numFmtId="0" fontId="79" fillId="0" borderId="0"/>
    <xf numFmtId="0" fontId="89" fillId="0" borderId="0"/>
    <xf numFmtId="0" fontId="15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1" fillId="27" borderId="9" applyNumberFormat="0" applyFont="0" applyAlignment="0" applyProtection="0"/>
    <xf numFmtId="0" fontId="11" fillId="4" borderId="9" applyNumberFormat="0" applyFont="0" applyAlignment="0" applyProtection="0"/>
    <xf numFmtId="0" fontId="79" fillId="78" borderId="92" applyNumberFormat="0" applyFont="0" applyAlignment="0" applyProtection="0"/>
    <xf numFmtId="0" fontId="79" fillId="78" borderId="92" applyNumberFormat="0" applyFont="0" applyAlignment="0" applyProtection="0"/>
    <xf numFmtId="0" fontId="11" fillId="4" borderId="9" applyNumberFormat="0" applyFont="0" applyAlignment="0" applyProtection="0"/>
    <xf numFmtId="0" fontId="38" fillId="7" borderId="10" applyNumberFormat="0" applyAlignment="0" applyProtection="0"/>
    <xf numFmtId="9" fontId="11" fillId="0" borderId="0" applyFont="0" applyFill="0" applyBorder="0" applyAlignment="0" applyProtection="0"/>
    <xf numFmtId="175" fontId="11" fillId="0" borderId="0" applyFill="0" applyBorder="0" applyAlignment="0" applyProtection="0"/>
    <xf numFmtId="3" fontId="11" fillId="0" borderId="0" applyFill="0" applyBorder="0" applyAlignment="0" applyProtection="0"/>
    <xf numFmtId="0" fontId="94" fillId="62" borderId="93" applyNumberFormat="0" applyAlignment="0" applyProtection="0"/>
    <xf numFmtId="0" fontId="53" fillId="19" borderId="10" applyNumberFormat="0" applyAlignment="0" applyProtection="0"/>
    <xf numFmtId="0" fontId="38" fillId="7" borderId="10" applyNumberFormat="0" applyAlignment="0" applyProtection="0"/>
    <xf numFmtId="4" fontId="30" fillId="36" borderId="11" applyNumberFormat="0" applyProtection="0">
      <alignment horizontal="left" vertical="center" indent="1"/>
    </xf>
    <xf numFmtId="4" fontId="30" fillId="37" borderId="0" applyNumberFormat="0" applyProtection="0">
      <alignment horizontal="left" vertical="center" indent="1"/>
    </xf>
    <xf numFmtId="4" fontId="3" fillId="38" borderId="11" applyNumberFormat="0" applyProtection="0">
      <alignment horizontal="right" vertical="center"/>
    </xf>
    <xf numFmtId="4" fontId="3" fillId="39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9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8" fillId="0" borderId="6" applyNumberFormat="0" applyFill="0" applyAlignment="0" applyProtection="0"/>
    <xf numFmtId="0" fontId="98" fillId="0" borderId="94" applyNumberFormat="0" applyFill="0" applyAlignment="0" applyProtection="0"/>
    <xf numFmtId="0" fontId="56" fillId="0" borderId="5" applyNumberFormat="0" applyFill="0" applyAlignment="0" applyProtection="0"/>
    <xf numFmtId="0" fontId="59" fillId="0" borderId="7" applyNumberFormat="0" applyFill="0" applyAlignment="0" applyProtection="0"/>
    <xf numFmtId="0" fontId="86" fillId="0" borderId="95" applyNumberFormat="0" applyFill="0" applyAlignment="0" applyProtection="0"/>
    <xf numFmtId="0" fontId="48" fillId="0" borderId="13" applyNumberFormat="0" applyFill="0" applyAlignment="0" applyProtection="0"/>
    <xf numFmtId="0" fontId="60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0" borderId="96" applyNumberFormat="0" applyFill="0" applyAlignment="0" applyProtection="0"/>
    <xf numFmtId="0" fontId="30" fillId="0" borderId="14" applyNumberFormat="0" applyFill="0" applyAlignment="0" applyProtection="0"/>
    <xf numFmtId="0" fontId="24" fillId="0" borderId="15" applyNumberFormat="0" applyFill="0" applyAlignment="0" applyProtection="0"/>
    <xf numFmtId="0" fontId="39" fillId="0" borderId="0" applyNumberFormat="0" applyFill="0" applyBorder="0" applyAlignment="0" applyProtection="0"/>
    <xf numFmtId="167" fontId="112" fillId="0" borderId="0" applyFont="0" applyFill="0" applyBorder="0" applyAlignment="0" applyProtection="0"/>
    <xf numFmtId="0" fontId="2" fillId="0" borderId="0"/>
    <xf numFmtId="42" fontId="112" fillId="0" borderId="0" applyFont="0" applyFill="0" applyBorder="0" applyAlignment="0" applyProtection="0"/>
  </cellStyleXfs>
  <cellXfs count="639">
    <xf numFmtId="0" fontId="0" fillId="0" borderId="0" xfId="0"/>
    <xf numFmtId="37" fontId="5" fillId="0" borderId="0" xfId="0" applyNumberFormat="1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37" fontId="7" fillId="0" borderId="0" xfId="0" applyNumberFormat="1" applyFont="1" applyAlignment="1" applyProtection="1">
      <alignment horizontal="left" vertical="center"/>
    </xf>
    <xf numFmtId="0" fontId="7" fillId="0" borderId="16" xfId="0" applyFont="1" applyBorder="1" applyAlignment="1">
      <alignment vertical="center"/>
    </xf>
    <xf numFmtId="0" fontId="5" fillId="0" borderId="0" xfId="0" applyFont="1"/>
    <xf numFmtId="167" fontId="5" fillId="0" borderId="0" xfId="177" applyFont="1" applyAlignment="1" applyProtection="1">
      <alignment vertical="center"/>
    </xf>
    <xf numFmtId="167" fontId="5" fillId="0" borderId="16" xfId="177" applyFont="1" applyBorder="1"/>
    <xf numFmtId="167" fontId="5" fillId="0" borderId="0" xfId="177" applyFont="1" applyAlignment="1" applyProtection="1">
      <alignment horizontal="left" vertical="center"/>
    </xf>
    <xf numFmtId="167" fontId="5" fillId="0" borderId="0" xfId="177" applyFont="1"/>
    <xf numFmtId="167" fontId="6" fillId="0" borderId="0" xfId="177" applyFont="1" applyAlignment="1" applyProtection="1">
      <alignment horizontal="left" vertical="center"/>
    </xf>
    <xf numFmtId="37" fontId="5" fillId="0" borderId="0" xfId="0" applyNumberFormat="1" applyFont="1" applyProtection="1"/>
    <xf numFmtId="37" fontId="5" fillId="0" borderId="0" xfId="0" applyNumberFormat="1" applyFont="1" applyAlignment="1" applyProtection="1">
      <alignment horizontal="left"/>
    </xf>
    <xf numFmtId="37" fontId="9" fillId="0" borderId="17" xfId="0" applyNumberFormat="1" applyFont="1" applyFill="1" applyBorder="1" applyProtection="1"/>
    <xf numFmtId="37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Alignment="1" applyProtection="1">
      <alignment horizontal="left"/>
    </xf>
    <xf numFmtId="37" fontId="9" fillId="0" borderId="18" xfId="0" applyNumberFormat="1" applyFont="1" applyFill="1" applyBorder="1" applyProtection="1"/>
    <xf numFmtId="169" fontId="5" fillId="0" borderId="0" xfId="176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 applyProtection="1">
      <alignment horizontal="left"/>
    </xf>
    <xf numFmtId="167" fontId="9" fillId="0" borderId="18" xfId="177" applyFont="1" applyFill="1" applyBorder="1" applyProtection="1"/>
    <xf numFmtId="167" fontId="9" fillId="0" borderId="0" xfId="177" applyFont="1" applyFill="1" applyBorder="1" applyProtection="1"/>
    <xf numFmtId="167" fontId="5" fillId="0" borderId="0" xfId="177" applyFont="1" applyProtection="1"/>
    <xf numFmtId="167" fontId="5" fillId="0" borderId="0" xfId="177" applyFont="1" applyBorder="1" applyAlignment="1">
      <alignment horizontal="center"/>
    </xf>
    <xf numFmtId="169" fontId="5" fillId="0" borderId="0" xfId="0" applyNumberFormat="1" applyFont="1"/>
    <xf numFmtId="0" fontId="5" fillId="0" borderId="0" xfId="0" applyFont="1" applyBorder="1"/>
    <xf numFmtId="169" fontId="5" fillId="0" borderId="0" xfId="0" applyNumberFormat="1" applyFont="1" applyAlignment="1">
      <alignment vertical="center"/>
    </xf>
    <xf numFmtId="167" fontId="5" fillId="0" borderId="0" xfId="0" applyNumberFormat="1" applyFont="1"/>
    <xf numFmtId="169" fontId="10" fillId="40" borderId="16" xfId="176" applyNumberFormat="1" applyFont="1" applyFill="1" applyBorder="1" applyAlignment="1">
      <alignment horizontal="center" vertical="center" wrapText="1"/>
    </xf>
    <xf numFmtId="167" fontId="6" fillId="0" borderId="0" xfId="177" applyFont="1"/>
    <xf numFmtId="169" fontId="5" fillId="0" borderId="0" xfId="176" applyNumberFormat="1" applyFont="1" applyBorder="1" applyAlignment="1">
      <alignment vertical="center"/>
    </xf>
    <xf numFmtId="167" fontId="5" fillId="0" borderId="0" xfId="177" applyFont="1" applyAlignment="1">
      <alignment horizontal="left"/>
    </xf>
    <xf numFmtId="169" fontId="10" fillId="40" borderId="16" xfId="176" applyNumberFormat="1" applyFont="1" applyFill="1" applyBorder="1" applyAlignment="1">
      <alignment horizontal="center" vertical="center"/>
    </xf>
    <xf numFmtId="169" fontId="10" fillId="40" borderId="16" xfId="176" applyNumberFormat="1" applyFont="1" applyFill="1" applyBorder="1" applyAlignment="1">
      <alignment horizontal="centerContinuous" vertical="center"/>
    </xf>
    <xf numFmtId="169" fontId="5" fillId="0" borderId="0" xfId="176" applyNumberFormat="1" applyFont="1" applyAlignment="1" applyProtection="1">
      <alignment horizontal="left"/>
    </xf>
    <xf numFmtId="167" fontId="10" fillId="40" borderId="16" xfId="177" applyFont="1" applyFill="1" applyBorder="1" applyAlignment="1">
      <alignment horizontal="center" vertical="center"/>
    </xf>
    <xf numFmtId="167" fontId="5" fillId="0" borderId="0" xfId="177" applyFont="1" applyBorder="1"/>
    <xf numFmtId="167" fontId="5" fillId="0" borderId="0" xfId="177" applyFont="1" applyAlignment="1">
      <alignment vertical="center"/>
    </xf>
    <xf numFmtId="167" fontId="5" fillId="0" borderId="0" xfId="177" quotePrefix="1" applyFont="1"/>
    <xf numFmtId="167" fontId="10" fillId="40" borderId="16" xfId="177" applyFont="1" applyFill="1" applyBorder="1" applyAlignment="1">
      <alignment horizontal="center"/>
    </xf>
    <xf numFmtId="167" fontId="5" fillId="0" borderId="0" xfId="177" quotePrefix="1" applyFont="1" applyBorder="1"/>
    <xf numFmtId="37" fontId="5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Alignment="1" applyProtection="1">
      <alignment horizontal="left" vertical="center"/>
    </xf>
    <xf numFmtId="37" fontId="5" fillId="0" borderId="16" xfId="0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169" fontId="10" fillId="40" borderId="16" xfId="176" applyNumberFormat="1" applyFont="1" applyFill="1" applyBorder="1" applyAlignment="1">
      <alignment horizontal="center"/>
    </xf>
    <xf numFmtId="169" fontId="9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 applyProtection="1">
      <alignment horizontal="left" vertical="center"/>
    </xf>
    <xf numFmtId="169" fontId="10" fillId="0" borderId="0" xfId="176" applyNumberFormat="1" applyFont="1" applyAlignment="1">
      <alignment vertical="center"/>
    </xf>
    <xf numFmtId="169" fontId="9" fillId="0" borderId="0" xfId="176" applyNumberFormat="1" applyFont="1" applyAlignment="1">
      <alignment vertical="center"/>
    </xf>
    <xf numFmtId="169" fontId="9" fillId="0" borderId="0" xfId="176" applyNumberFormat="1" applyFont="1"/>
    <xf numFmtId="169" fontId="10" fillId="0" borderId="16" xfId="176" applyNumberFormat="1" applyFont="1" applyFill="1" applyBorder="1" applyAlignment="1">
      <alignment horizontal="left" vertical="center" wrapText="1"/>
    </xf>
    <xf numFmtId="169" fontId="9" fillId="0" borderId="0" xfId="176" applyNumberFormat="1" applyFont="1" applyFill="1" applyBorder="1" applyAlignment="1">
      <alignment vertical="center"/>
    </xf>
    <xf numFmtId="169" fontId="5" fillId="0" borderId="0" xfId="176" applyNumberFormat="1" applyFont="1" applyAlignment="1">
      <alignment vertical="center"/>
    </xf>
    <xf numFmtId="169" fontId="10" fillId="0" borderId="16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vertic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169" fontId="5" fillId="0" borderId="16" xfId="176" applyNumberFormat="1" applyFont="1" applyFill="1" applyBorder="1"/>
    <xf numFmtId="167" fontId="7" fillId="0" borderId="0" xfId="177" applyFont="1"/>
    <xf numFmtId="169" fontId="7" fillId="0" borderId="19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176" applyNumberFormat="1" applyFont="1" applyAlignment="1">
      <alignment vertical="center"/>
    </xf>
    <xf numFmtId="169" fontId="7" fillId="0" borderId="0" xfId="176" applyNumberFormat="1" applyFont="1" applyBorder="1" applyAlignment="1">
      <alignment vertical="center"/>
    </xf>
    <xf numFmtId="169" fontId="7" fillId="0" borderId="0" xfId="176" applyNumberFormat="1" applyFont="1" applyFill="1" applyBorder="1"/>
    <xf numFmtId="169" fontId="7" fillId="0" borderId="0" xfId="176" applyNumberFormat="1" applyFont="1"/>
    <xf numFmtId="169" fontId="7" fillId="0" borderId="20" xfId="176" applyNumberFormat="1" applyFont="1" applyFill="1" applyBorder="1" applyAlignment="1">
      <alignment horizontal="left" vertical="center" wrapText="1"/>
    </xf>
    <xf numFmtId="169" fontId="5" fillId="0" borderId="20" xfId="176" applyNumberFormat="1" applyFont="1" applyFill="1" applyBorder="1" applyAlignment="1">
      <alignment horizontal="right" vertical="center" wrapText="1"/>
    </xf>
    <xf numFmtId="169" fontId="7" fillId="0" borderId="9" xfId="176" applyNumberFormat="1" applyFont="1" applyFill="1" applyBorder="1" applyAlignment="1">
      <alignment horizontal="left" vertical="center" wrapText="1"/>
    </xf>
    <xf numFmtId="169" fontId="5" fillId="0" borderId="21" xfId="176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69" fontId="5" fillId="0" borderId="16" xfId="176" applyNumberFormat="1" applyFont="1" applyFill="1" applyBorder="1" applyAlignment="1">
      <alignment horizontal="right" wrapText="1"/>
    </xf>
    <xf numFmtId="169" fontId="5" fillId="0" borderId="0" xfId="176" applyNumberFormat="1" applyFont="1" applyBorder="1"/>
    <xf numFmtId="169" fontId="5" fillId="0" borderId="0" xfId="176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Fill="1" applyAlignment="1">
      <alignment vertical="center"/>
    </xf>
    <xf numFmtId="169" fontId="7" fillId="0" borderId="0" xfId="176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Continuous"/>
    </xf>
    <xf numFmtId="0" fontId="7" fillId="0" borderId="22" xfId="0" applyFont="1" applyBorder="1" applyAlignment="1">
      <alignment horizontal="center"/>
    </xf>
    <xf numFmtId="169" fontId="14" fillId="0" borderId="16" xfId="176" applyNumberFormat="1" applyFont="1" applyFill="1" applyBorder="1" applyAlignment="1">
      <alignment horizontal="right" wrapText="1"/>
    </xf>
    <xf numFmtId="167" fontId="10" fillId="0" borderId="0" xfId="177" applyFont="1" applyFill="1" applyBorder="1" applyAlignment="1">
      <alignment horizontal="left" vertical="center" wrapText="1"/>
    </xf>
    <xf numFmtId="167" fontId="5" fillId="0" borderId="0" xfId="177" applyFont="1" applyBorder="1" applyAlignment="1">
      <alignment horizontal="right" vertical="center"/>
    </xf>
    <xf numFmtId="167" fontId="5" fillId="0" borderId="0" xfId="177" applyFont="1" applyBorder="1" applyAlignment="1">
      <alignment vertical="center"/>
    </xf>
    <xf numFmtId="167" fontId="10" fillId="0" borderId="0" xfId="177" quotePrefix="1" applyFont="1" applyFill="1" applyBorder="1" applyAlignment="1">
      <alignment horizontal="left"/>
    </xf>
    <xf numFmtId="167" fontId="10" fillId="0" borderId="0" xfId="177" applyFont="1" applyFill="1" applyBorder="1" applyAlignment="1">
      <alignment horizontal="left"/>
    </xf>
    <xf numFmtId="167" fontId="7" fillId="0" borderId="0" xfId="177" applyFont="1" applyBorder="1" applyAlignment="1"/>
    <xf numFmtId="0" fontId="9" fillId="0" borderId="0" xfId="758" applyFont="1" applyFill="1" applyBorder="1" applyAlignment="1">
      <alignment horizontal="right" wrapText="1"/>
    </xf>
    <xf numFmtId="0" fontId="9" fillId="0" borderId="0" xfId="758" applyFont="1" applyFill="1" applyBorder="1" applyAlignment="1">
      <alignment wrapText="1"/>
    </xf>
    <xf numFmtId="169" fontId="5" fillId="0" borderId="0" xfId="176" applyNumberFormat="1" applyFont="1" applyAlignment="1"/>
    <xf numFmtId="0" fontId="10" fillId="0" borderId="0" xfId="757" applyFont="1" applyFill="1" applyBorder="1" applyAlignment="1">
      <alignment horizontal="left" wrapText="1"/>
    </xf>
    <xf numFmtId="169" fontId="5" fillId="0" borderId="0" xfId="176" applyNumberFormat="1" applyFont="1" applyBorder="1" applyAlignment="1">
      <alignment horizontal="right"/>
    </xf>
    <xf numFmtId="0" fontId="5" fillId="0" borderId="0" xfId="176" applyNumberFormat="1" applyFont="1" applyAlignment="1"/>
    <xf numFmtId="0" fontId="10" fillId="0" borderId="0" xfId="757" quotePrefix="1" applyFont="1" applyFill="1" applyBorder="1" applyAlignment="1">
      <alignment horizontal="left"/>
    </xf>
    <xf numFmtId="0" fontId="10" fillId="0" borderId="0" xfId="757" applyFont="1" applyFill="1" applyBorder="1" applyAlignment="1">
      <alignment horizontal="left"/>
    </xf>
    <xf numFmtId="0" fontId="7" fillId="0" borderId="0" xfId="0" applyFont="1" applyBorder="1" applyAlignment="1"/>
    <xf numFmtId="169" fontId="5" fillId="0" borderId="0" xfId="176" applyNumberFormat="1" applyFont="1" applyAlignment="1">
      <alignment horizontal="right"/>
    </xf>
    <xf numFmtId="0" fontId="9" fillId="0" borderId="0" xfId="176" applyNumberFormat="1" applyFont="1" applyFill="1" applyBorder="1" applyAlignment="1">
      <alignment horizontal="right" wrapText="1"/>
    </xf>
    <xf numFmtId="0" fontId="9" fillId="0" borderId="0" xfId="176" applyNumberFormat="1" applyFont="1" applyFill="1" applyBorder="1" applyAlignment="1">
      <alignment horizontal="center" wrapText="1"/>
    </xf>
    <xf numFmtId="0" fontId="9" fillId="0" borderId="20" xfId="758" applyFont="1" applyFill="1" applyBorder="1" applyAlignment="1">
      <alignment horizontal="right" wrapText="1"/>
    </xf>
    <xf numFmtId="0" fontId="9" fillId="0" borderId="20" xfId="758" applyFont="1" applyFill="1" applyBorder="1" applyAlignment="1">
      <alignment wrapText="1"/>
    </xf>
    <xf numFmtId="167" fontId="10" fillId="0" borderId="0" xfId="177" applyFont="1" applyFill="1" applyBorder="1" applyAlignment="1">
      <alignment horizontal="left" wrapText="1"/>
    </xf>
    <xf numFmtId="167" fontId="5" fillId="0" borderId="0" xfId="177" applyFont="1" applyBorder="1" applyAlignment="1">
      <alignment horizontal="right"/>
    </xf>
    <xf numFmtId="167" fontId="9" fillId="0" borderId="0" xfId="177" applyFont="1" applyFill="1" applyBorder="1" applyAlignment="1">
      <alignment horizontal="right" wrapText="1"/>
    </xf>
    <xf numFmtId="169" fontId="5" fillId="0" borderId="19" xfId="176" applyNumberFormat="1" applyFont="1" applyBorder="1"/>
    <xf numFmtId="169" fontId="10" fillId="0" borderId="0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wrapText="1"/>
    </xf>
    <xf numFmtId="169" fontId="10" fillId="0" borderId="0" xfId="176" quotePrefix="1" applyNumberFormat="1" applyFont="1" applyFill="1" applyBorder="1" applyAlignment="1">
      <alignment horizontal="left"/>
    </xf>
    <xf numFmtId="169" fontId="10" fillId="0" borderId="0" xfId="176" applyNumberFormat="1" applyFont="1" applyFill="1" applyBorder="1" applyAlignment="1">
      <alignment horizontal="left"/>
    </xf>
    <xf numFmtId="0" fontId="5" fillId="0" borderId="23" xfId="0" applyFont="1" applyBorder="1"/>
    <xf numFmtId="0" fontId="9" fillId="0" borderId="16" xfId="756" applyFont="1" applyFill="1" applyBorder="1" applyAlignment="1">
      <alignment wrapText="1"/>
    </xf>
    <xf numFmtId="169" fontId="9" fillId="0" borderId="21" xfId="176" applyNumberFormat="1" applyFont="1" applyFill="1" applyBorder="1" applyAlignment="1">
      <alignment horizontal="left" vertical="center" wrapText="1"/>
    </xf>
    <xf numFmtId="169" fontId="7" fillId="40" borderId="16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left" wrapText="1"/>
    </xf>
    <xf numFmtId="0" fontId="5" fillId="0" borderId="0" xfId="0" applyFont="1" applyFill="1"/>
    <xf numFmtId="167" fontId="5" fillId="0" borderId="0" xfId="177" applyFont="1" applyFill="1"/>
    <xf numFmtId="167" fontId="9" fillId="0" borderId="21" xfId="177" applyFont="1" applyFill="1" applyBorder="1" applyAlignment="1">
      <alignment horizontal="left" vertical="center" wrapText="1"/>
    </xf>
    <xf numFmtId="167" fontId="7" fillId="40" borderId="16" xfId="177" applyFont="1" applyFill="1" applyBorder="1" applyAlignment="1">
      <alignment horizontal="centerContinuous" vertical="center"/>
    </xf>
    <xf numFmtId="167" fontId="5" fillId="0" borderId="0" xfId="177" applyFont="1" applyAlignment="1">
      <alignment horizontal="left" vertical="center"/>
    </xf>
    <xf numFmtId="0" fontId="5" fillId="0" borderId="0" xfId="0" applyFont="1" applyAlignment="1">
      <alignment horizontal="left"/>
    </xf>
    <xf numFmtId="169" fontId="9" fillId="0" borderId="16" xfId="176" applyNumberFormat="1" applyFont="1" applyFill="1" applyBorder="1" applyAlignment="1">
      <alignment wrapText="1"/>
    </xf>
    <xf numFmtId="169" fontId="9" fillId="0" borderId="0" xfId="176" applyNumberFormat="1" applyFont="1" applyFill="1" applyBorder="1" applyAlignment="1">
      <alignment wrapText="1"/>
    </xf>
    <xf numFmtId="169" fontId="7" fillId="40" borderId="22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right" wrapText="1"/>
    </xf>
    <xf numFmtId="0" fontId="5" fillId="0" borderId="16" xfId="0" applyFont="1" applyBorder="1"/>
    <xf numFmtId="169" fontId="7" fillId="0" borderId="0" xfId="176" applyNumberFormat="1" applyFont="1" applyAlignment="1">
      <alignment horizontal="left"/>
    </xf>
    <xf numFmtId="169" fontId="5" fillId="0" borderId="0" xfId="176" applyNumberFormat="1" applyFont="1" applyAlignment="1">
      <alignment horizontal="left"/>
    </xf>
    <xf numFmtId="169" fontId="5" fillId="0" borderId="0" xfId="176" quotePrefix="1" applyNumberFormat="1" applyFont="1"/>
    <xf numFmtId="0" fontId="7" fillId="0" borderId="0" xfId="0" applyFont="1" applyBorder="1"/>
    <xf numFmtId="169" fontId="7" fillId="0" borderId="0" xfId="176" applyNumberFormat="1" applyFont="1" applyBorder="1"/>
    <xf numFmtId="169" fontId="5" fillId="0" borderId="0" xfId="0" applyNumberFormat="1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NumberFormat="1" applyFont="1"/>
    <xf numFmtId="167" fontId="9" fillId="40" borderId="16" xfId="177" applyFont="1" applyFill="1" applyBorder="1" applyAlignment="1">
      <alignment horizontal="center"/>
    </xf>
    <xf numFmtId="169" fontId="9" fillId="40" borderId="16" xfId="176" applyNumberFormat="1" applyFont="1" applyFill="1" applyBorder="1" applyAlignment="1">
      <alignment horizontal="center"/>
    </xf>
    <xf numFmtId="0" fontId="9" fillId="0" borderId="0" xfId="745" applyFont="1" applyFill="1" applyBorder="1" applyAlignment="1">
      <alignment wrapText="1"/>
    </xf>
    <xf numFmtId="0" fontId="9" fillId="0" borderId="0" xfId="743" applyFont="1" applyFill="1" applyBorder="1" applyAlignment="1">
      <alignment wrapText="1"/>
    </xf>
    <xf numFmtId="167" fontId="7" fillId="0" borderId="0" xfId="177" applyFont="1" applyBorder="1"/>
    <xf numFmtId="167" fontId="5" fillId="0" borderId="0" xfId="177" applyFont="1" applyFill="1" applyAlignment="1" applyProtection="1">
      <alignment vertical="center"/>
    </xf>
    <xf numFmtId="167" fontId="7" fillId="0" borderId="0" xfId="177" applyFont="1" applyAlignment="1" applyProtection="1">
      <alignment horizontal="left" vertical="center"/>
    </xf>
    <xf numFmtId="0" fontId="7" fillId="0" borderId="0" xfId="0" applyFont="1" applyFill="1"/>
    <xf numFmtId="37" fontId="7" fillId="0" borderId="22" xfId="0" applyNumberFormat="1" applyFont="1" applyBorder="1" applyAlignment="1" applyProtection="1">
      <alignment horizontal="left" vertical="center"/>
    </xf>
    <xf numFmtId="0" fontId="7" fillId="0" borderId="24" xfId="0" applyFont="1" applyBorder="1" applyAlignment="1">
      <alignment horizontal="centerContinuous" vertical="justify"/>
    </xf>
    <xf numFmtId="0" fontId="7" fillId="0" borderId="17" xfId="0" applyFont="1" applyBorder="1" applyAlignment="1">
      <alignment horizontal="centerContinuous" vertical="justify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centerContinuous"/>
    </xf>
    <xf numFmtId="37" fontId="7" fillId="0" borderId="26" xfId="0" applyNumberFormat="1" applyFont="1" applyBorder="1" applyAlignment="1" applyProtection="1">
      <alignment horizontal="left" vertical="center"/>
    </xf>
    <xf numFmtId="0" fontId="7" fillId="0" borderId="27" xfId="0" applyFont="1" applyBorder="1" applyAlignment="1">
      <alignment horizontal="centerContinuous" vertical="justify"/>
    </xf>
    <xf numFmtId="0" fontId="7" fillId="0" borderId="28" xfId="0" applyFont="1" applyBorder="1" applyAlignment="1">
      <alignment horizontal="centerContinuous" vertical="justify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centerContinuous" vertical="top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37" fontId="7" fillId="0" borderId="19" xfId="0" applyNumberFormat="1" applyFont="1" applyBorder="1" applyAlignment="1" applyProtection="1">
      <alignment vertical="center"/>
    </xf>
    <xf numFmtId="167" fontId="7" fillId="0" borderId="16" xfId="177" applyFont="1" applyBorder="1" applyAlignment="1">
      <alignment horizontal="center"/>
    </xf>
    <xf numFmtId="0" fontId="7" fillId="0" borderId="29" xfId="0" applyFont="1" applyBorder="1" applyAlignment="1">
      <alignment horizontal="left" vertical="top"/>
    </xf>
    <xf numFmtId="37" fontId="7" fillId="0" borderId="27" xfId="0" applyNumberFormat="1" applyFont="1" applyBorder="1" applyAlignment="1" applyProtection="1">
      <alignment vertical="center"/>
    </xf>
    <xf numFmtId="167" fontId="5" fillId="0" borderId="16" xfId="177" applyFont="1" applyBorder="1" applyAlignment="1">
      <alignment horizontal="center"/>
    </xf>
    <xf numFmtId="167" fontId="5" fillId="0" borderId="30" xfId="177" applyFont="1" applyBorder="1" applyAlignment="1">
      <alignment horizontal="center"/>
    </xf>
    <xf numFmtId="167" fontId="7" fillId="0" borderId="30" xfId="177" applyFont="1" applyBorder="1" applyAlignment="1">
      <alignment horizontal="center"/>
    </xf>
    <xf numFmtId="167" fontId="7" fillId="0" borderId="31" xfId="177" applyFont="1" applyBorder="1" applyAlignment="1">
      <alignment horizontal="center"/>
    </xf>
    <xf numFmtId="169" fontId="7" fillId="0" borderId="0" xfId="0" applyNumberFormat="1" applyFont="1" applyBorder="1"/>
    <xf numFmtId="0" fontId="10" fillId="41" borderId="16" xfId="754" applyFont="1" applyFill="1" applyBorder="1" applyAlignment="1">
      <alignment horizontal="center" vertical="center" wrapText="1"/>
    </xf>
    <xf numFmtId="0" fontId="10" fillId="41" borderId="16" xfId="748" applyFont="1" applyFill="1" applyBorder="1" applyAlignment="1">
      <alignment horizontal="center" vertical="center" wrapText="1"/>
    </xf>
    <xf numFmtId="0" fontId="10" fillId="41" borderId="16" xfId="753" applyFont="1" applyFill="1" applyBorder="1" applyAlignment="1">
      <alignment horizontal="center" vertical="center" wrapText="1"/>
    </xf>
    <xf numFmtId="0" fontId="10" fillId="41" borderId="16" xfId="751" applyFont="1" applyFill="1" applyBorder="1" applyAlignment="1">
      <alignment horizontal="center" vertical="center" wrapText="1"/>
    </xf>
    <xf numFmtId="0" fontId="10" fillId="41" borderId="16" xfId="750" applyFont="1" applyFill="1" applyBorder="1" applyAlignment="1">
      <alignment horizontal="center" vertical="center" wrapText="1"/>
    </xf>
    <xf numFmtId="0" fontId="10" fillId="41" borderId="16" xfId="749" applyFont="1" applyFill="1" applyBorder="1" applyAlignment="1">
      <alignment horizontal="center" vertical="center" wrapText="1"/>
    </xf>
    <xf numFmtId="0" fontId="9" fillId="0" borderId="16" xfId="759" applyFont="1" applyFill="1" applyBorder="1" applyAlignment="1">
      <alignment wrapText="1"/>
    </xf>
    <xf numFmtId="0" fontId="10" fillId="41" borderId="16" xfId="747" applyFont="1" applyFill="1" applyBorder="1" applyAlignment="1">
      <alignment horizontal="center" vertical="center" wrapText="1"/>
    </xf>
    <xf numFmtId="169" fontId="10" fillId="40" borderId="32" xfId="176" applyNumberFormat="1" applyFont="1" applyFill="1" applyBorder="1" applyAlignment="1">
      <alignment horizontal="center"/>
    </xf>
    <xf numFmtId="167" fontId="17" fillId="0" borderId="0" xfId="177" applyFont="1"/>
    <xf numFmtId="0" fontId="17" fillId="0" borderId="0" xfId="0" applyFont="1"/>
    <xf numFmtId="0" fontId="17" fillId="0" borderId="0" xfId="0" applyFont="1" applyBorder="1"/>
    <xf numFmtId="0" fontId="5" fillId="0" borderId="16" xfId="756" applyFont="1" applyFill="1" applyBorder="1" applyAlignment="1">
      <alignment wrapText="1"/>
    </xf>
    <xf numFmtId="0" fontId="13" fillId="0" borderId="16" xfId="746" applyFont="1" applyFill="1" applyBorder="1" applyAlignment="1">
      <alignment wrapText="1"/>
    </xf>
    <xf numFmtId="169" fontId="10" fillId="41" borderId="16" xfId="176" applyNumberFormat="1" applyFont="1" applyFill="1" applyBorder="1" applyAlignment="1">
      <alignment horizontal="center" vertical="center" wrapText="1"/>
    </xf>
    <xf numFmtId="0" fontId="9" fillId="0" borderId="0" xfId="759" applyFont="1" applyFill="1" applyBorder="1" applyAlignment="1">
      <alignment wrapText="1"/>
    </xf>
    <xf numFmtId="169" fontId="7" fillId="40" borderId="23" xfId="176" applyNumberFormat="1" applyFont="1" applyFill="1" applyBorder="1" applyAlignment="1">
      <alignment horizontal="centerContinuous" vertical="center"/>
    </xf>
    <xf numFmtId="0" fontId="9" fillId="0" borderId="0" xfId="755" applyFont="1" applyFill="1" applyBorder="1" applyAlignment="1">
      <alignment horizontal="right" wrapText="1"/>
    </xf>
    <xf numFmtId="3" fontId="5" fillId="0" borderId="0" xfId="0" applyNumberFormat="1" applyFont="1"/>
    <xf numFmtId="0" fontId="13" fillId="0" borderId="9" xfId="752" applyFont="1" applyFill="1" applyBorder="1" applyAlignment="1">
      <alignment horizontal="right" wrapText="1"/>
    </xf>
    <xf numFmtId="0" fontId="13" fillId="0" borderId="9" xfId="752" applyFont="1" applyFill="1" applyBorder="1" applyAlignment="1">
      <alignment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0" fillId="40" borderId="16" xfId="176" applyNumberFormat="1" applyFont="1" applyFill="1" applyBorder="1" applyAlignment="1">
      <alignment horizontal="center" vertical="center" wrapText="1"/>
    </xf>
    <xf numFmtId="169" fontId="19" fillId="0" borderId="0" xfId="176" quotePrefix="1" applyNumberFormat="1" applyFont="1"/>
    <xf numFmtId="169" fontId="19" fillId="0" borderId="0" xfId="176" applyNumberFormat="1" applyFont="1"/>
    <xf numFmtId="0" fontId="5" fillId="0" borderId="16" xfId="0" applyFont="1" applyBorder="1" applyAlignment="1" applyProtection="1">
      <alignment horizontal="left" vertical="center"/>
    </xf>
    <xf numFmtId="169" fontId="9" fillId="42" borderId="16" xfId="176" applyNumberFormat="1" applyFont="1" applyFill="1" applyBorder="1" applyAlignment="1">
      <alignment wrapText="1"/>
    </xf>
    <xf numFmtId="169" fontId="5" fillId="42" borderId="0" xfId="176" applyNumberFormat="1" applyFont="1" applyFill="1"/>
    <xf numFmtId="169" fontId="5" fillId="42" borderId="16" xfId="176" applyNumberFormat="1" applyFont="1" applyFill="1" applyBorder="1" applyAlignment="1"/>
    <xf numFmtId="3" fontId="5" fillId="0" borderId="0" xfId="0" applyNumberFormat="1" applyFont="1" applyBorder="1"/>
    <xf numFmtId="3" fontId="5" fillId="42" borderId="0" xfId="0" applyNumberFormat="1" applyFont="1" applyFill="1" applyBorder="1"/>
    <xf numFmtId="169" fontId="10" fillId="0" borderId="16" xfId="176" applyNumberFormat="1" applyFont="1" applyFill="1" applyBorder="1" applyAlignment="1">
      <alignment horizontal="right" wrapText="1"/>
    </xf>
    <xf numFmtId="169" fontId="10" fillId="0" borderId="16" xfId="176" applyNumberFormat="1" applyFont="1" applyFill="1" applyBorder="1" applyAlignment="1">
      <alignment horizontal="right" vertical="center" wrapText="1"/>
    </xf>
    <xf numFmtId="167" fontId="9" fillId="0" borderId="16" xfId="177" applyFont="1" applyBorder="1" applyAlignment="1">
      <alignment horizontal="center"/>
    </xf>
    <xf numFmtId="0" fontId="20" fillId="0" borderId="0" xfId="0" applyFont="1" applyAlignment="1" applyProtection="1">
      <alignment horizontal="left" vertical="center"/>
    </xf>
    <xf numFmtId="169" fontId="10" fillId="0" borderId="16" xfId="176" applyNumberFormat="1" applyFont="1" applyFill="1" applyBorder="1" applyAlignment="1" applyProtection="1">
      <alignment horizontal="left" vertical="center"/>
    </xf>
    <xf numFmtId="167" fontId="5" fillId="0" borderId="16" xfId="177" applyFont="1" applyFill="1" applyBorder="1" applyAlignment="1" applyProtection="1">
      <alignment horizontal="left" vertical="center"/>
    </xf>
    <xf numFmtId="37" fontId="5" fillId="0" borderId="0" xfId="0" applyNumberFormat="1" applyFont="1" applyFill="1" applyAlignment="1" applyProtection="1">
      <alignment vertical="center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/>
    <xf numFmtId="0" fontId="11" fillId="0" borderId="0" xfId="0" applyFont="1" applyAlignment="1" applyProtection="1">
      <alignment horizontal="left" vertical="center" indent="2"/>
    </xf>
    <xf numFmtId="0" fontId="11" fillId="0" borderId="0" xfId="0" applyFont="1" applyFill="1" applyAlignment="1" applyProtection="1">
      <alignment horizontal="left" vertical="center" indent="1"/>
    </xf>
    <xf numFmtId="37" fontId="21" fillId="0" borderId="0" xfId="0" applyNumberFormat="1" applyFont="1" applyAlignment="1" applyProtection="1">
      <alignment horizontal="left"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 applyProtection="1">
      <alignment horizontal="left" vertical="center" indent="3"/>
    </xf>
    <xf numFmtId="0" fontId="11" fillId="0" borderId="0" xfId="0" applyFont="1" applyAlignment="1">
      <alignment horizontal="left" indent="4"/>
    </xf>
    <xf numFmtId="169" fontId="9" fillId="0" borderId="0" xfId="176" applyNumberFormat="1" applyFont="1" applyBorder="1"/>
    <xf numFmtId="169" fontId="5" fillId="0" borderId="16" xfId="176" applyNumberFormat="1" applyFont="1" applyFill="1" applyBorder="1" applyAlignment="1" applyProtection="1">
      <alignment vertical="center"/>
    </xf>
    <xf numFmtId="173" fontId="0" fillId="0" borderId="0" xfId="333" applyNumberFormat="1" applyFont="1"/>
    <xf numFmtId="173" fontId="0" fillId="0" borderId="0" xfId="0" applyNumberFormat="1"/>
    <xf numFmtId="169" fontId="5" fillId="0" borderId="16" xfId="176" applyNumberFormat="1" applyFont="1" applyBorder="1" applyAlignment="1">
      <alignment horizontal="center"/>
    </xf>
    <xf numFmtId="168" fontId="5" fillId="0" borderId="19" xfId="176" applyNumberFormat="1" applyFont="1" applyBorder="1"/>
    <xf numFmtId="0" fontId="28" fillId="0" borderId="0" xfId="0" applyFont="1"/>
    <xf numFmtId="0" fontId="28" fillId="0" borderId="0" xfId="0" applyFont="1" applyFill="1"/>
    <xf numFmtId="0" fontId="13" fillId="0" borderId="0" xfId="760" applyFont="1" applyFill="1" applyBorder="1" applyAlignment="1">
      <alignment horizontal="right" wrapText="1"/>
    </xf>
    <xf numFmtId="0" fontId="5" fillId="0" borderId="23" xfId="0" applyFont="1" applyBorder="1" applyAlignment="1">
      <alignment vertical="center"/>
    </xf>
    <xf numFmtId="169" fontId="5" fillId="0" borderId="16" xfId="393" applyNumberFormat="1" applyFont="1" applyBorder="1" applyAlignment="1">
      <alignment vertical="center"/>
    </xf>
    <xf numFmtId="169" fontId="24" fillId="0" borderId="16" xfId="176" applyNumberFormat="1" applyFont="1" applyFill="1" applyBorder="1" applyAlignment="1">
      <alignment horizontal="right" wrapText="1"/>
    </xf>
    <xf numFmtId="169" fontId="7" fillId="79" borderId="16" xfId="176" applyNumberFormat="1" applyFont="1" applyFill="1" applyBorder="1"/>
    <xf numFmtId="169" fontId="10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horizontal="left" vertical="center" wrapText="1"/>
    </xf>
    <xf numFmtId="169" fontId="9" fillId="79" borderId="16" xfId="176" applyNumberFormat="1" applyFont="1" applyFill="1" applyBorder="1" applyAlignment="1">
      <alignment horizontal="left" wrapText="1"/>
    </xf>
    <xf numFmtId="169" fontId="10" fillId="79" borderId="16" xfId="176" applyNumberFormat="1" applyFont="1" applyFill="1" applyBorder="1" applyAlignment="1">
      <alignment horizontal="left" wrapText="1"/>
    </xf>
    <xf numFmtId="167" fontId="7" fillId="79" borderId="22" xfId="177" applyFont="1" applyFill="1" applyBorder="1" applyAlignment="1">
      <alignment horizontal="center"/>
    </xf>
    <xf numFmtId="167" fontId="7" fillId="79" borderId="25" xfId="177" applyFont="1" applyFill="1" applyBorder="1" applyAlignment="1">
      <alignment horizontal="center"/>
    </xf>
    <xf numFmtId="167" fontId="7" fillId="79" borderId="19" xfId="177" applyFont="1" applyFill="1" applyBorder="1"/>
    <xf numFmtId="167" fontId="7" fillId="79" borderId="29" xfId="177" quotePrefix="1" applyFont="1" applyFill="1" applyBorder="1" applyAlignment="1">
      <alignment horizontal="center"/>
    </xf>
    <xf numFmtId="167" fontId="7" fillId="79" borderId="19" xfId="177" quotePrefix="1" applyFont="1" applyFill="1" applyBorder="1" applyAlignment="1">
      <alignment horizontal="center"/>
    </xf>
    <xf numFmtId="167" fontId="7" fillId="79" borderId="19" xfId="177" applyFont="1" applyFill="1" applyBorder="1" applyAlignment="1">
      <alignment horizontal="center"/>
    </xf>
    <xf numFmtId="167" fontId="7" fillId="79" borderId="16" xfId="177" applyFont="1" applyFill="1" applyBorder="1"/>
    <xf numFmtId="169" fontId="7" fillId="0" borderId="16" xfId="176" applyNumberFormat="1" applyFont="1" applyBorder="1" applyAlignment="1">
      <alignment horizontal="right"/>
    </xf>
    <xf numFmtId="169" fontId="10" fillId="79" borderId="16" xfId="176" applyNumberFormat="1" applyFont="1" applyFill="1" applyBorder="1" applyAlignment="1">
      <alignment horizontal="center" vertical="center"/>
    </xf>
    <xf numFmtId="169" fontId="10" fillId="79" borderId="16" xfId="176" applyNumberFormat="1" applyFont="1" applyFill="1" applyBorder="1" applyAlignment="1">
      <alignment horizontal="center" vertical="center" wrapText="1" shrinkToFit="1"/>
    </xf>
    <xf numFmtId="169" fontId="10" fillId="79" borderId="16" xfId="176" applyNumberFormat="1" applyFont="1" applyFill="1" applyBorder="1" applyAlignment="1">
      <alignment horizontal="left" vertical="center" wrapText="1"/>
    </xf>
    <xf numFmtId="0" fontId="7" fillId="79" borderId="23" xfId="0" applyFont="1" applyFill="1" applyBorder="1"/>
    <xf numFmtId="0" fontId="5" fillId="79" borderId="22" xfId="0" applyFont="1" applyFill="1" applyBorder="1" applyAlignment="1">
      <alignment horizontal="centerContinuous"/>
    </xf>
    <xf numFmtId="0" fontId="7" fillId="79" borderId="17" xfId="0" applyFont="1" applyFill="1" applyBorder="1" applyAlignment="1">
      <alignment horizontal="centerContinuous"/>
    </xf>
    <xf numFmtId="0" fontId="5" fillId="79" borderId="25" xfId="0" applyFont="1" applyFill="1" applyBorder="1" applyAlignment="1">
      <alignment horizontal="centerContinuous"/>
    </xf>
    <xf numFmtId="0" fontId="7" fillId="79" borderId="16" xfId="0" applyFont="1" applyFill="1" applyBorder="1" applyAlignment="1">
      <alignment horizontal="center"/>
    </xf>
    <xf numFmtId="0" fontId="7" fillId="79" borderId="22" xfId="0" applyFont="1" applyFill="1" applyBorder="1" applyAlignment="1">
      <alignment horizontal="center"/>
    </xf>
    <xf numFmtId="169" fontId="9" fillId="79" borderId="23" xfId="176" applyNumberFormat="1" applyFont="1" applyFill="1" applyBorder="1" applyAlignment="1">
      <alignment vertical="center"/>
    </xf>
    <xf numFmtId="169" fontId="9" fillId="79" borderId="30" xfId="176" applyNumberFormat="1" applyFont="1" applyFill="1" applyBorder="1" applyAlignment="1">
      <alignment vertical="center"/>
    </xf>
    <xf numFmtId="169" fontId="10" fillId="79" borderId="30" xfId="176" applyNumberFormat="1" applyFont="1" applyFill="1" applyBorder="1" applyAlignment="1">
      <alignment horizontal="center" vertical="center"/>
    </xf>
    <xf numFmtId="169" fontId="9" fillId="79" borderId="31" xfId="176" applyNumberFormat="1" applyFont="1" applyFill="1" applyBorder="1" applyAlignment="1">
      <alignment vertical="center"/>
    </xf>
    <xf numFmtId="0" fontId="5" fillId="79" borderId="23" xfId="0" applyFont="1" applyFill="1" applyBorder="1" applyAlignment="1">
      <alignment horizontal="centerContinuous"/>
    </xf>
    <xf numFmtId="169" fontId="7" fillId="79" borderId="22" xfId="176" applyNumberFormat="1" applyFont="1" applyFill="1" applyBorder="1" applyAlignment="1">
      <alignment vertical="center"/>
    </xf>
    <xf numFmtId="169" fontId="7" fillId="79" borderId="19" xfId="176" applyNumberFormat="1" applyFont="1" applyFill="1" applyBorder="1" applyAlignment="1">
      <alignment horizontal="center" vertical="center" wrapText="1"/>
    </xf>
    <xf numFmtId="169" fontId="7" fillId="79" borderId="16" xfId="176" applyNumberFormat="1" applyFont="1" applyFill="1" applyBorder="1" applyAlignment="1">
      <alignment vertical="center"/>
    </xf>
    <xf numFmtId="169" fontId="7" fillId="79" borderId="24" xfId="176" applyNumberFormat="1" applyFont="1" applyFill="1" applyBorder="1" applyAlignment="1">
      <alignment vertical="center"/>
    </xf>
    <xf numFmtId="37" fontId="5" fillId="79" borderId="33" xfId="0" applyNumberFormat="1" applyFont="1" applyFill="1" applyBorder="1" applyAlignment="1" applyProtection="1">
      <alignment horizontal="center" vertical="center"/>
    </xf>
    <xf numFmtId="37" fontId="5" fillId="79" borderId="34" xfId="0" applyNumberFormat="1" applyFont="1" applyFill="1" applyBorder="1" applyAlignment="1" applyProtection="1">
      <alignment horizontal="center" vertical="center"/>
    </xf>
    <xf numFmtId="167" fontId="5" fillId="79" borderId="22" xfId="177" applyFont="1" applyFill="1" applyBorder="1" applyAlignment="1" applyProtection="1">
      <alignment vertical="center"/>
    </xf>
    <xf numFmtId="167" fontId="5" fillId="79" borderId="23" xfId="177" applyFont="1" applyFill="1" applyBorder="1" applyAlignment="1" applyProtection="1">
      <alignment horizontal="centerContinuous" vertical="center"/>
    </xf>
    <xf numFmtId="167" fontId="5" fillId="79" borderId="30" xfId="177" applyFont="1" applyFill="1" applyBorder="1" applyAlignment="1" applyProtection="1">
      <alignment horizontal="centerContinuous" vertical="center"/>
    </xf>
    <xf numFmtId="167" fontId="5" fillId="79" borderId="31" xfId="177" applyFont="1" applyFill="1" applyBorder="1" applyAlignment="1" applyProtection="1">
      <alignment horizontal="centerContinuous" vertical="center"/>
    </xf>
    <xf numFmtId="167" fontId="5" fillId="79" borderId="22" xfId="177" applyFont="1" applyFill="1" applyBorder="1" applyAlignment="1" applyProtection="1">
      <alignment horizontal="center" vertical="center"/>
    </xf>
    <xf numFmtId="167" fontId="5" fillId="79" borderId="19" xfId="177" applyFont="1" applyFill="1" applyBorder="1" applyAlignment="1" applyProtection="1">
      <alignment vertical="center"/>
    </xf>
    <xf numFmtId="167" fontId="5" fillId="79" borderId="19" xfId="177" applyFont="1" applyFill="1" applyBorder="1" applyAlignment="1" applyProtection="1">
      <alignment horizontal="center" vertical="center"/>
    </xf>
    <xf numFmtId="167" fontId="5" fillId="79" borderId="27" xfId="177" applyFont="1" applyFill="1" applyBorder="1" applyAlignment="1" applyProtection="1">
      <alignment vertical="center"/>
    </xf>
    <xf numFmtId="167" fontId="5" fillId="79" borderId="16" xfId="177" applyFont="1" applyFill="1" applyBorder="1" applyAlignment="1" applyProtection="1">
      <alignment horizontal="center" vertical="center"/>
    </xf>
    <xf numFmtId="167" fontId="5" fillId="79" borderId="25" xfId="177" applyFont="1" applyFill="1" applyBorder="1" applyAlignment="1" applyProtection="1">
      <alignment horizontal="center" vertical="center"/>
    </xf>
    <xf numFmtId="167" fontId="5" fillId="79" borderId="16" xfId="177" applyFont="1" applyFill="1" applyBorder="1" applyAlignment="1" applyProtection="1">
      <alignment horizontal="left" vertical="center"/>
    </xf>
    <xf numFmtId="167" fontId="5" fillId="79" borderId="23" xfId="177" applyFont="1" applyFill="1" applyBorder="1" applyAlignment="1" applyProtection="1">
      <alignment horizontal="center" vertical="center"/>
    </xf>
    <xf numFmtId="174" fontId="5" fillId="0" borderId="0" xfId="0" applyNumberFormat="1" applyFont="1"/>
    <xf numFmtId="168" fontId="5" fillId="42" borderId="0" xfId="176" applyNumberFormat="1" applyFont="1" applyFill="1"/>
    <xf numFmtId="168" fontId="5" fillId="0" borderId="0" xfId="0" applyNumberFormat="1" applyFont="1"/>
    <xf numFmtId="169" fontId="10" fillId="0" borderId="0" xfId="176" applyNumberFormat="1" applyFont="1" applyFill="1" applyBorder="1" applyAlignment="1">
      <alignment horizontal="center" vertical="center"/>
    </xf>
    <xf numFmtId="0" fontId="7" fillId="0" borderId="35" xfId="0" applyFont="1" applyBorder="1" applyAlignment="1" applyProtection="1">
      <alignment horizontal="left" vertical="center"/>
    </xf>
    <xf numFmtId="0" fontId="7" fillId="0" borderId="36" xfId="0" applyFont="1" applyFill="1" applyBorder="1" applyAlignment="1">
      <alignment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left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5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39" xfId="0" applyFont="1" applyBorder="1" applyAlignment="1">
      <alignment vertical="center"/>
    </xf>
    <xf numFmtId="3" fontId="7" fillId="0" borderId="26" xfId="176" applyNumberFormat="1" applyFont="1" applyFill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7" fillId="0" borderId="47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7" fontId="7" fillId="0" borderId="49" xfId="0" applyNumberFormat="1" applyFont="1" applyFill="1" applyBorder="1" applyAlignment="1" applyProtection="1">
      <alignment horizontal="center" vertical="center"/>
    </xf>
    <xf numFmtId="37" fontId="7" fillId="0" borderId="26" xfId="0" applyNumberFormat="1" applyFont="1" applyFill="1" applyBorder="1" applyAlignment="1" applyProtection="1">
      <alignment vertical="center"/>
    </xf>
    <xf numFmtId="37" fontId="7" fillId="0" borderId="50" xfId="0" applyNumberFormat="1" applyFont="1" applyFill="1" applyBorder="1" applyAlignment="1" applyProtection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5" xfId="0" applyFont="1" applyBorder="1" applyAlignment="1" applyProtection="1">
      <alignment horizontal="center" vertical="center"/>
    </xf>
    <xf numFmtId="0" fontId="7" fillId="0" borderId="54" xfId="0" applyFont="1" applyBorder="1" applyAlignment="1" applyProtection="1">
      <alignment horizontal="center" vertical="center"/>
    </xf>
    <xf numFmtId="3" fontId="7" fillId="0" borderId="47" xfId="0" applyNumberFormat="1" applyFont="1" applyFill="1" applyBorder="1" applyAlignment="1">
      <alignment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48" xfId="0" applyNumberFormat="1" applyFont="1" applyFill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69" fontId="10" fillId="42" borderId="16" xfId="176" applyNumberFormat="1" applyFont="1" applyFill="1" applyBorder="1"/>
    <xf numFmtId="169" fontId="69" fillId="0" borderId="16" xfId="176" applyNumberFormat="1" applyFont="1" applyFill="1" applyBorder="1" applyAlignment="1">
      <alignment horizontal="right" wrapText="1"/>
    </xf>
    <xf numFmtId="169" fontId="71" fillId="0" borderId="16" xfId="176" applyNumberFormat="1" applyFont="1" applyFill="1" applyBorder="1" applyAlignment="1">
      <alignment horizontal="right" wrapText="1"/>
    </xf>
    <xf numFmtId="169" fontId="66" fillId="0" borderId="16" xfId="176" applyNumberFormat="1" applyFont="1" applyBorder="1"/>
    <xf numFmtId="169" fontId="100" fillId="0" borderId="16" xfId="176" applyNumberFormat="1" applyFont="1" applyFill="1" applyBorder="1"/>
    <xf numFmtId="169" fontId="70" fillId="0" borderId="16" xfId="176" applyNumberFormat="1" applyFont="1" applyBorder="1"/>
    <xf numFmtId="169" fontId="69" fillId="0" borderId="16" xfId="176" applyNumberFormat="1" applyFont="1" applyBorder="1"/>
    <xf numFmtId="169" fontId="71" fillId="0" borderId="16" xfId="176" applyNumberFormat="1" applyFont="1" applyBorder="1"/>
    <xf numFmtId="169" fontId="71" fillId="0" borderId="16" xfId="176" applyNumberFormat="1" applyFont="1" applyFill="1" applyBorder="1"/>
    <xf numFmtId="169" fontId="74" fillId="0" borderId="16" xfId="176" applyNumberFormat="1" applyFont="1" applyFill="1" applyBorder="1" applyAlignment="1"/>
    <xf numFmtId="169" fontId="66" fillId="0" borderId="16" xfId="176" applyNumberFormat="1" applyFont="1" applyFill="1" applyBorder="1" applyAlignment="1"/>
    <xf numFmtId="169" fontId="69" fillId="0" borderId="16" xfId="176" applyNumberFormat="1" applyFont="1" applyFill="1" applyBorder="1" applyAlignment="1">
      <alignment horizontal="center" wrapText="1"/>
    </xf>
    <xf numFmtId="169" fontId="66" fillId="0" borderId="16" xfId="176" applyNumberFormat="1" applyFont="1" applyFill="1" applyBorder="1" applyAlignment="1">
      <alignment horizontal="center"/>
    </xf>
    <xf numFmtId="169" fontId="24" fillId="0" borderId="16" xfId="176" applyNumberFormat="1" applyFont="1" applyFill="1" applyBorder="1" applyAlignment="1">
      <alignment horizontal="center" wrapText="1"/>
    </xf>
    <xf numFmtId="169" fontId="66" fillId="0" borderId="16" xfId="176" applyNumberFormat="1" applyFont="1" applyFill="1" applyBorder="1" applyAlignment="1">
      <alignment horizontal="right" wrapText="1"/>
    </xf>
    <xf numFmtId="169" fontId="70" fillId="0" borderId="16" xfId="176" applyNumberFormat="1" applyFont="1" applyFill="1" applyBorder="1" applyAlignment="1">
      <alignment horizontal="center" wrapText="1"/>
    </xf>
    <xf numFmtId="169" fontId="69" fillId="42" borderId="16" xfId="176" applyNumberFormat="1" applyFont="1" applyFill="1" applyBorder="1" applyAlignment="1">
      <alignment wrapText="1"/>
    </xf>
    <xf numFmtId="169" fontId="68" fillId="0" borderId="16" xfId="176" applyNumberFormat="1" applyFont="1" applyFill="1" applyBorder="1"/>
    <xf numFmtId="169" fontId="69" fillId="0" borderId="16" xfId="176" applyNumberFormat="1" applyFont="1" applyFill="1" applyBorder="1" applyAlignment="1">
      <alignment wrapText="1"/>
    </xf>
    <xf numFmtId="169" fontId="69" fillId="0" borderId="16" xfId="176" applyNumberFormat="1" applyFont="1" applyFill="1" applyBorder="1" applyAlignment="1">
      <alignment horizontal="center" vertical="center"/>
    </xf>
    <xf numFmtId="169" fontId="68" fillId="0" borderId="16" xfId="176" applyNumberFormat="1" applyFont="1" applyFill="1" applyBorder="1" applyAlignment="1">
      <alignment wrapText="1"/>
    </xf>
    <xf numFmtId="169" fontId="75" fillId="0" borderId="16" xfId="176" applyNumberFormat="1" applyFont="1" applyFill="1" applyBorder="1" applyAlignment="1">
      <alignment horizontal="center" vertical="center"/>
    </xf>
    <xf numFmtId="169" fontId="75" fillId="0" borderId="16" xfId="176" applyNumberFormat="1" applyFont="1" applyFill="1" applyBorder="1" applyAlignment="1">
      <alignment horizontal="right" wrapText="1"/>
    </xf>
    <xf numFmtId="169" fontId="75" fillId="0" borderId="16" xfId="176" applyNumberFormat="1" applyFont="1" applyFill="1" applyBorder="1" applyAlignment="1">
      <alignment horizontal="center"/>
    </xf>
    <xf numFmtId="169" fontId="73" fillId="0" borderId="16" xfId="176" applyNumberFormat="1" applyFont="1" applyFill="1" applyBorder="1" applyAlignment="1">
      <alignment horizontal="center" vertical="center"/>
    </xf>
    <xf numFmtId="169" fontId="73" fillId="0" borderId="16" xfId="176" applyNumberFormat="1" applyFont="1" applyBorder="1"/>
    <xf numFmtId="169" fontId="100" fillId="0" borderId="16" xfId="176" applyNumberFormat="1" applyFont="1" applyFill="1" applyBorder="1" applyAlignment="1"/>
    <xf numFmtId="169" fontId="73" fillId="0" borderId="16" xfId="176" applyNumberFormat="1" applyFont="1" applyBorder="1" applyAlignment="1"/>
    <xf numFmtId="169" fontId="101" fillId="0" borderId="16" xfId="176" applyNumberFormat="1" applyFont="1" applyFill="1" applyBorder="1" applyAlignment="1"/>
    <xf numFmtId="169" fontId="69" fillId="0" borderId="16" xfId="176" applyNumberFormat="1" applyFont="1" applyFill="1" applyBorder="1" applyAlignment="1">
      <alignment horizontal="left"/>
    </xf>
    <xf numFmtId="169" fontId="100" fillId="0" borderId="16" xfId="176" applyNumberFormat="1" applyFont="1" applyFill="1" applyBorder="1" applyAlignment="1">
      <alignment vertical="center"/>
    </xf>
    <xf numFmtId="169" fontId="70" fillId="0" borderId="16" xfId="176" applyNumberFormat="1" applyFont="1" applyFill="1" applyBorder="1" applyAlignment="1">
      <alignment vertical="center" wrapText="1"/>
    </xf>
    <xf numFmtId="169" fontId="66" fillId="0" borderId="16" xfId="176" applyNumberFormat="1" applyFont="1" applyBorder="1" applyAlignment="1">
      <alignment vertical="center"/>
    </xf>
    <xf numFmtId="169" fontId="68" fillId="0" borderId="16" xfId="176" applyNumberFormat="1" applyFont="1" applyFill="1" applyBorder="1" applyAlignment="1">
      <alignment vertical="center" wrapText="1"/>
    </xf>
    <xf numFmtId="169" fontId="73" fillId="0" borderId="16" xfId="176" applyNumberFormat="1" applyFont="1" applyBorder="1" applyAlignment="1">
      <alignment vertical="center"/>
    </xf>
    <xf numFmtId="169" fontId="75" fillId="0" borderId="16" xfId="176" applyNumberFormat="1" applyFont="1" applyFill="1" applyBorder="1" applyAlignment="1">
      <alignment horizontal="right" vertical="center" wrapText="1"/>
    </xf>
    <xf numFmtId="169" fontId="101" fillId="0" borderId="16" xfId="176" applyNumberFormat="1" applyFont="1" applyFill="1" applyBorder="1" applyAlignment="1">
      <alignment vertical="center"/>
    </xf>
    <xf numFmtId="169" fontId="74" fillId="0" borderId="16" xfId="176" applyNumberFormat="1" applyFont="1" applyBorder="1" applyAlignment="1">
      <alignment vertical="center"/>
    </xf>
    <xf numFmtId="169" fontId="9" fillId="0" borderId="16" xfId="176" applyNumberFormat="1" applyFont="1" applyFill="1" applyBorder="1" applyAlignment="1">
      <alignment horizontal="right" vertical="center" wrapText="1"/>
    </xf>
    <xf numFmtId="169" fontId="7" fillId="0" borderId="16" xfId="176" applyNumberFormat="1" applyFont="1" applyBorder="1" applyAlignment="1">
      <alignment horizontal="right" vertical="center"/>
    </xf>
    <xf numFmtId="169" fontId="11" fillId="0" borderId="16" xfId="176" applyNumberFormat="1" applyFont="1" applyBorder="1"/>
    <xf numFmtId="3" fontId="3" fillId="0" borderId="16" xfId="719" quotePrefix="1" applyNumberFormat="1" applyFont="1" applyFill="1" applyBorder="1" applyAlignment="1">
      <alignment horizontal="right"/>
    </xf>
    <xf numFmtId="3" fontId="7" fillId="0" borderId="1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right" vertical="center"/>
    </xf>
    <xf numFmtId="169" fontId="0" fillId="0" borderId="0" xfId="0" applyNumberFormat="1"/>
    <xf numFmtId="169" fontId="7" fillId="0" borderId="16" xfId="176" applyNumberFormat="1" applyFont="1" applyBorder="1" applyAlignment="1">
      <alignment horizontal="left" indent="1"/>
    </xf>
    <xf numFmtId="167" fontId="5" fillId="0" borderId="0" xfId="177" applyFont="1" applyAlignment="1" applyProtection="1">
      <alignment horizontal="right" vertical="center"/>
    </xf>
    <xf numFmtId="0" fontId="5" fillId="0" borderId="0" xfId="0" applyFont="1" applyAlignment="1">
      <alignment horizontal="right"/>
    </xf>
    <xf numFmtId="167" fontId="27" fillId="0" borderId="0" xfId="0" applyNumberFormat="1" applyFont="1" applyBorder="1" applyAlignment="1">
      <alignment horizontal="left"/>
    </xf>
    <xf numFmtId="170" fontId="9" fillId="0" borderId="0" xfId="177" applyNumberFormat="1" applyFont="1" applyFill="1" applyBorder="1" applyProtection="1"/>
    <xf numFmtId="167" fontId="9" fillId="0" borderId="0" xfId="177" applyNumberFormat="1" applyFont="1" applyFill="1" applyBorder="1" applyProtection="1"/>
    <xf numFmtId="167" fontId="9" fillId="0" borderId="0" xfId="177" applyNumberFormat="1" applyFont="1" applyFill="1" applyBorder="1"/>
    <xf numFmtId="167" fontId="5" fillId="0" borderId="0" xfId="177" applyNumberFormat="1" applyFont="1" applyProtection="1"/>
    <xf numFmtId="167" fontId="27" fillId="0" borderId="0" xfId="505" applyNumberFormat="1" applyFont="1" applyBorder="1"/>
    <xf numFmtId="167" fontId="5" fillId="0" borderId="0" xfId="0" applyNumberFormat="1" applyFont="1" applyBorder="1"/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0" xfId="176" applyNumberFormat="1" applyFont="1" applyBorder="1" applyAlignment="1">
      <alignment horizontal="right"/>
    </xf>
    <xf numFmtId="169" fontId="65" fillId="0" borderId="19" xfId="176" applyNumberFormat="1" applyFont="1" applyFill="1" applyBorder="1" applyAlignment="1">
      <alignment horizontal="left" vertical="center" wrapText="1"/>
    </xf>
    <xf numFmtId="169" fontId="12" fillId="0" borderId="16" xfId="176" applyNumberFormat="1" applyFont="1" applyFill="1" applyBorder="1"/>
    <xf numFmtId="169" fontId="65" fillId="0" borderId="16" xfId="176" applyNumberFormat="1" applyFont="1" applyFill="1" applyBorder="1" applyAlignment="1">
      <alignment horizontal="left" vertical="center" wrapText="1"/>
    </xf>
    <xf numFmtId="169" fontId="65" fillId="79" borderId="19" xfId="176" applyNumberFormat="1" applyFont="1" applyFill="1" applyBorder="1" applyAlignment="1">
      <alignment horizontal="center" vertical="center" wrapText="1"/>
    </xf>
    <xf numFmtId="0" fontId="5" fillId="79" borderId="16" xfId="0" applyFont="1" applyFill="1" applyBorder="1" applyAlignment="1">
      <alignment horizontal="center" vertical="center"/>
    </xf>
    <xf numFmtId="0" fontId="5" fillId="79" borderId="16" xfId="0" applyFont="1" applyFill="1" applyBorder="1" applyAlignment="1">
      <alignment horizontal="center" vertical="center" wrapText="1"/>
    </xf>
    <xf numFmtId="37" fontId="5" fillId="79" borderId="60" xfId="0" applyNumberFormat="1" applyFont="1" applyFill="1" applyBorder="1" applyAlignment="1" applyProtection="1">
      <alignment horizontal="center" vertical="center"/>
    </xf>
    <xf numFmtId="37" fontId="5" fillId="79" borderId="61" xfId="0" applyNumberFormat="1" applyFont="1" applyFill="1" applyBorder="1" applyAlignment="1" applyProtection="1">
      <alignment horizontal="center" vertical="center"/>
    </xf>
    <xf numFmtId="37" fontId="5" fillId="79" borderId="60" xfId="0" applyNumberFormat="1" applyFont="1" applyFill="1" applyBorder="1" applyAlignment="1" applyProtection="1">
      <alignment horizontal="left" vertical="center"/>
    </xf>
    <xf numFmtId="37" fontId="5" fillId="79" borderId="62" xfId="0" applyNumberFormat="1" applyFont="1" applyFill="1" applyBorder="1" applyAlignment="1" applyProtection="1">
      <alignment horizontal="left" vertical="center"/>
    </xf>
    <xf numFmtId="37" fontId="5" fillId="79" borderId="49" xfId="0" applyNumberFormat="1" applyFont="1" applyFill="1" applyBorder="1" applyAlignment="1" applyProtection="1">
      <alignment vertical="center"/>
    </xf>
    <xf numFmtId="37" fontId="5" fillId="79" borderId="51" xfId="0" applyNumberFormat="1" applyFont="1" applyFill="1" applyBorder="1" applyAlignment="1" applyProtection="1">
      <alignment horizontal="left" vertical="center"/>
    </xf>
    <xf numFmtId="37" fontId="5" fillId="79" borderId="60" xfId="0" applyNumberFormat="1" applyFont="1" applyFill="1" applyBorder="1" applyAlignment="1" applyProtection="1">
      <alignment vertical="center"/>
    </xf>
    <xf numFmtId="37" fontId="5" fillId="79" borderId="63" xfId="0" applyNumberFormat="1" applyFont="1" applyFill="1" applyBorder="1" applyAlignment="1" applyProtection="1">
      <alignment horizontal="center" vertical="center"/>
    </xf>
    <xf numFmtId="37" fontId="5" fillId="79" borderId="64" xfId="0" applyNumberFormat="1" applyFont="1" applyFill="1" applyBorder="1" applyAlignment="1" applyProtection="1">
      <alignment horizontal="center" vertical="center"/>
    </xf>
    <xf numFmtId="169" fontId="7" fillId="0" borderId="16" xfId="176" applyNumberFormat="1" applyFont="1" applyFill="1" applyBorder="1" applyAlignment="1" applyProtection="1">
      <alignment vertical="center"/>
    </xf>
    <xf numFmtId="0" fontId="11" fillId="0" borderId="0" xfId="0" applyFont="1" applyFill="1"/>
    <xf numFmtId="0" fontId="0" fillId="0" borderId="0" xfId="0" applyFill="1"/>
    <xf numFmtId="0" fontId="102" fillId="79" borderId="34" xfId="0" applyFont="1" applyFill="1" applyBorder="1" applyAlignment="1">
      <alignment horizontal="left" indent="1"/>
    </xf>
    <xf numFmtId="171" fontId="102" fillId="79" borderId="34" xfId="0" applyNumberFormat="1" applyFont="1" applyFill="1" applyBorder="1"/>
    <xf numFmtId="0" fontId="103" fillId="0" borderId="67" xfId="0" applyFont="1" applyBorder="1" applyAlignment="1">
      <alignment horizontal="left" indent="2"/>
    </xf>
    <xf numFmtId="171" fontId="103" fillId="0" borderId="67" xfId="0" applyNumberFormat="1" applyFont="1" applyFill="1" applyBorder="1"/>
    <xf numFmtId="0" fontId="102" fillId="80" borderId="34" xfId="0" applyFont="1" applyFill="1" applyBorder="1" applyAlignment="1">
      <alignment horizontal="left"/>
    </xf>
    <xf numFmtId="171" fontId="102" fillId="80" borderId="34" xfId="0" applyNumberFormat="1" applyFont="1" applyFill="1" applyBorder="1"/>
    <xf numFmtId="0" fontId="76" fillId="0" borderId="33" xfId="0" applyFont="1" applyFill="1" applyBorder="1" applyAlignment="1">
      <alignment horizontal="center"/>
    </xf>
    <xf numFmtId="0" fontId="76" fillId="0" borderId="71" xfId="0" applyFont="1" applyFill="1" applyBorder="1" applyAlignment="1">
      <alignment horizontal="center"/>
    </xf>
    <xf numFmtId="0" fontId="76" fillId="0" borderId="72" xfId="0" applyFont="1" applyFill="1" applyBorder="1" applyAlignment="1">
      <alignment horizontal="center"/>
    </xf>
    <xf numFmtId="0" fontId="76" fillId="0" borderId="46" xfId="0" applyFont="1" applyFill="1" applyBorder="1" applyAlignment="1">
      <alignment horizontal="center"/>
    </xf>
    <xf numFmtId="171" fontId="102" fillId="79" borderId="73" xfId="0" applyNumberFormat="1" applyFont="1" applyFill="1" applyBorder="1"/>
    <xf numFmtId="171" fontId="102" fillId="79" borderId="74" xfId="0" applyNumberFormat="1" applyFont="1" applyFill="1" applyBorder="1"/>
    <xf numFmtId="171" fontId="102" fillId="80" borderId="73" xfId="0" applyNumberFormat="1" applyFont="1" applyFill="1" applyBorder="1"/>
    <xf numFmtId="169" fontId="104" fillId="0" borderId="16" xfId="176" applyNumberFormat="1" applyFont="1" applyFill="1" applyBorder="1"/>
    <xf numFmtId="169" fontId="77" fillId="42" borderId="16" xfId="176" applyNumberFormat="1" applyFont="1" applyFill="1" applyBorder="1"/>
    <xf numFmtId="0" fontId="70" fillId="0" borderId="16" xfId="742" applyFont="1" applyFill="1" applyBorder="1" applyAlignment="1">
      <alignment wrapText="1"/>
    </xf>
    <xf numFmtId="169" fontId="70" fillId="0" borderId="16" xfId="742" applyNumberFormat="1" applyFont="1" applyFill="1" applyBorder="1" applyAlignment="1">
      <alignment horizontal="right" wrapText="1"/>
    </xf>
    <xf numFmtId="169" fontId="69" fillId="0" borderId="0" xfId="176" applyNumberFormat="1" applyFont="1" applyFill="1" applyBorder="1" applyAlignment="1">
      <alignment horizontal="right" wrapText="1"/>
    </xf>
    <xf numFmtId="169" fontId="77" fillId="0" borderId="16" xfId="176" applyNumberFormat="1" applyFont="1" applyFill="1" applyBorder="1"/>
    <xf numFmtId="169" fontId="67" fillId="0" borderId="16" xfId="176" applyNumberFormat="1" applyFont="1" applyFill="1" applyBorder="1"/>
    <xf numFmtId="0" fontId="9" fillId="0" borderId="0" xfId="744" applyFont="1" applyFill="1" applyBorder="1" applyAlignment="1">
      <alignment horizontal="right" wrapText="1"/>
    </xf>
    <xf numFmtId="0" fontId="9" fillId="0" borderId="0" xfId="744" applyFont="1" applyFill="1" applyBorder="1" applyAlignment="1">
      <alignment horizontal="left" wrapText="1"/>
    </xf>
    <xf numFmtId="168" fontId="5" fillId="0" borderId="0" xfId="176" applyFont="1" applyBorder="1"/>
    <xf numFmtId="169" fontId="72" fillId="0" borderId="16" xfId="176" applyNumberFormat="1" applyFont="1" applyBorder="1"/>
    <xf numFmtId="169" fontId="10" fillId="81" borderId="16" xfId="176" applyNumberFormat="1" applyFont="1" applyFill="1" applyBorder="1" applyAlignment="1" applyProtection="1">
      <alignment horizontal="left" vertical="center"/>
    </xf>
    <xf numFmtId="169" fontId="24" fillId="81" borderId="16" xfId="176" applyNumberFormat="1" applyFont="1" applyFill="1" applyBorder="1" applyAlignment="1">
      <alignment horizontal="right" wrapText="1"/>
    </xf>
    <xf numFmtId="169" fontId="75" fillId="0" borderId="16" xfId="176" applyNumberFormat="1" applyFont="1" applyFill="1" applyBorder="1" applyAlignment="1"/>
    <xf numFmtId="169" fontId="10" fillId="0" borderId="16" xfId="176" applyNumberFormat="1" applyFont="1" applyFill="1" applyBorder="1"/>
    <xf numFmtId="3" fontId="7" fillId="0" borderId="16" xfId="0" applyNumberFormat="1" applyFont="1" applyFill="1" applyBorder="1" applyAlignment="1">
      <alignment horizontal="right"/>
    </xf>
    <xf numFmtId="3" fontId="7" fillId="0" borderId="16" xfId="177" applyNumberFormat="1" applyFont="1" applyFill="1" applyBorder="1" applyAlignment="1">
      <alignment horizontal="right"/>
    </xf>
    <xf numFmtId="169" fontId="10" fillId="0" borderId="16" xfId="176" applyNumberFormat="1" applyFont="1" applyFill="1" applyBorder="1" applyAlignment="1">
      <alignment horizontal="right" vertical="center"/>
    </xf>
    <xf numFmtId="169" fontId="65" fillId="81" borderId="16" xfId="176" applyNumberFormat="1" applyFont="1" applyFill="1" applyBorder="1" applyAlignment="1">
      <alignment vertical="center"/>
    </xf>
    <xf numFmtId="171" fontId="102" fillId="79" borderId="63" xfId="0" applyNumberFormat="1" applyFont="1" applyFill="1" applyBorder="1"/>
    <xf numFmtId="169" fontId="5" fillId="0" borderId="0" xfId="176" applyNumberFormat="1" applyFont="1" applyFill="1" applyBorder="1" applyAlignment="1">
      <alignment horizontal="right" vertical="center" wrapText="1"/>
    </xf>
    <xf numFmtId="0" fontId="9" fillId="0" borderId="16" xfId="759" applyFont="1" applyFill="1" applyBorder="1" applyAlignment="1">
      <alignment horizontal="left" wrapText="1"/>
    </xf>
    <xf numFmtId="0" fontId="103" fillId="0" borderId="68" xfId="0" applyFont="1" applyFill="1" applyBorder="1" applyAlignment="1">
      <alignment horizontal="left" indent="2"/>
    </xf>
    <xf numFmtId="1" fontId="5" fillId="0" borderId="0" xfId="0" applyNumberFormat="1" applyFont="1"/>
    <xf numFmtId="169" fontId="105" fillId="0" borderId="16" xfId="176" applyNumberFormat="1" applyFont="1" applyFill="1" applyBorder="1"/>
    <xf numFmtId="169" fontId="74" fillId="42" borderId="16" xfId="176" applyNumberFormat="1" applyFont="1" applyFill="1" applyBorder="1"/>
    <xf numFmtId="169" fontId="66" fillId="0" borderId="16" xfId="176" applyNumberFormat="1" applyFont="1" applyFill="1" applyBorder="1"/>
    <xf numFmtId="169" fontId="19" fillId="42" borderId="16" xfId="176" applyNumberFormat="1" applyFont="1" applyFill="1" applyBorder="1"/>
    <xf numFmtId="1" fontId="5" fillId="0" borderId="0" xfId="0" applyNumberFormat="1" applyFont="1" applyFill="1"/>
    <xf numFmtId="169" fontId="5" fillId="0" borderId="0" xfId="0" applyNumberFormat="1" applyFont="1" applyFill="1"/>
    <xf numFmtId="1" fontId="7" fillId="0" borderId="0" xfId="0" applyNumberFormat="1" applyFont="1"/>
    <xf numFmtId="169" fontId="71" fillId="79" borderId="16" xfId="176" applyNumberFormat="1" applyFont="1" applyFill="1" applyBorder="1" applyAlignment="1">
      <alignment wrapText="1"/>
    </xf>
    <xf numFmtId="3" fontId="105" fillId="0" borderId="16" xfId="0" applyNumberFormat="1" applyFont="1" applyFill="1" applyBorder="1"/>
    <xf numFmtId="3" fontId="74" fillId="42" borderId="16" xfId="176" applyNumberFormat="1" applyFont="1" applyFill="1" applyBorder="1"/>
    <xf numFmtId="3" fontId="69" fillId="0" borderId="16" xfId="176" applyNumberFormat="1" applyFont="1" applyFill="1" applyBorder="1" applyAlignment="1">
      <alignment horizontal="right" wrapText="1"/>
    </xf>
    <xf numFmtId="168" fontId="5" fillId="42" borderId="16" xfId="176" applyNumberFormat="1" applyFont="1" applyFill="1" applyBorder="1"/>
    <xf numFmtId="37" fontId="5" fillId="0" borderId="77" xfId="0" applyNumberFormat="1" applyFont="1" applyBorder="1" applyAlignment="1" applyProtection="1">
      <alignment horizontal="left" vertical="center"/>
    </xf>
    <xf numFmtId="37" fontId="5" fillId="0" borderId="78" xfId="0" applyNumberFormat="1" applyFont="1" applyBorder="1" applyAlignment="1" applyProtection="1">
      <alignment horizontal="left" vertical="center"/>
    </xf>
    <xf numFmtId="37" fontId="5" fillId="0" borderId="47" xfId="0" applyNumberFormat="1" applyFont="1" applyBorder="1" applyAlignment="1" applyProtection="1">
      <alignment horizontal="left" vertical="center"/>
    </xf>
    <xf numFmtId="1" fontId="77" fillId="0" borderId="0" xfId="0" applyNumberFormat="1" applyFont="1"/>
    <xf numFmtId="167" fontId="10" fillId="79" borderId="22" xfId="177" applyFont="1" applyFill="1" applyBorder="1" applyAlignment="1" applyProtection="1">
      <alignment horizontal="center"/>
    </xf>
    <xf numFmtId="167" fontId="10" fillId="79" borderId="19" xfId="177" applyFont="1" applyFill="1" applyBorder="1" applyAlignment="1" applyProtection="1">
      <alignment horizontal="center"/>
    </xf>
    <xf numFmtId="167" fontId="10" fillId="79" borderId="26" xfId="177" applyFont="1" applyFill="1" applyBorder="1" applyAlignment="1" applyProtection="1">
      <alignment horizontal="center"/>
    </xf>
    <xf numFmtId="37" fontId="10" fillId="79" borderId="22" xfId="0" applyNumberFormat="1" applyFont="1" applyFill="1" applyBorder="1" applyAlignment="1" applyProtection="1">
      <alignment vertical="center"/>
    </xf>
    <xf numFmtId="37" fontId="10" fillId="79" borderId="24" xfId="0" applyNumberFormat="1" applyFont="1" applyFill="1" applyBorder="1" applyAlignment="1" applyProtection="1">
      <alignment horizontal="center" vertical="center"/>
    </xf>
    <xf numFmtId="167" fontId="10" fillId="79" borderId="26" xfId="177" applyFont="1" applyFill="1" applyBorder="1" applyAlignment="1" applyProtection="1">
      <alignment vertical="center"/>
    </xf>
    <xf numFmtId="167" fontId="10" fillId="79" borderId="18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left" vertical="center"/>
    </xf>
    <xf numFmtId="167" fontId="10" fillId="79" borderId="18" xfId="177" applyFont="1" applyFill="1" applyBorder="1" applyAlignment="1" applyProtection="1">
      <alignment horizontal="left" vertical="center"/>
    </xf>
    <xf numFmtId="0" fontId="5" fillId="0" borderId="0" xfId="0" applyFont="1" applyAlignment="1"/>
    <xf numFmtId="169" fontId="65" fillId="0" borderId="16" xfId="176" applyNumberFormat="1" applyFont="1" applyBorder="1" applyAlignment="1">
      <alignment vertical="center"/>
    </xf>
    <xf numFmtId="169" fontId="65" fillId="0" borderId="0" xfId="176" applyNumberFormat="1" applyFont="1" applyBorder="1" applyAlignment="1">
      <alignment vertical="center"/>
    </xf>
    <xf numFmtId="169" fontId="65" fillId="0" borderId="0" xfId="176" applyNumberFormat="1" applyFont="1" applyBorder="1"/>
    <xf numFmtId="0" fontId="5" fillId="79" borderId="16" xfId="0" applyFont="1" applyFill="1" applyBorder="1" applyAlignment="1"/>
    <xf numFmtId="169" fontId="7" fillId="0" borderId="16" xfId="176" applyNumberFormat="1" applyFont="1" applyBorder="1" applyAlignment="1"/>
    <xf numFmtId="169" fontId="101" fillId="0" borderId="16" xfId="176" applyNumberFormat="1" applyFont="1" applyFill="1" applyBorder="1"/>
    <xf numFmtId="37" fontId="5" fillId="79" borderId="62" xfId="0" applyNumberFormat="1" applyFont="1" applyFill="1" applyBorder="1" applyAlignment="1" applyProtection="1">
      <alignment horizontal="center"/>
    </xf>
    <xf numFmtId="37" fontId="5" fillId="79" borderId="49" xfId="0" applyNumberFormat="1" applyFont="1" applyFill="1" applyBorder="1" applyAlignment="1" applyProtection="1">
      <alignment horizontal="center"/>
    </xf>
    <xf numFmtId="37" fontId="5" fillId="79" borderId="33" xfId="0" applyNumberFormat="1" applyFont="1" applyFill="1" applyBorder="1" applyAlignment="1" applyProtection="1">
      <alignment horizontal="center"/>
    </xf>
    <xf numFmtId="37" fontId="5" fillId="79" borderId="70" xfId="0" applyNumberFormat="1" applyFont="1" applyFill="1" applyBorder="1" applyAlignment="1" applyProtection="1">
      <alignment horizontal="center"/>
    </xf>
    <xf numFmtId="169" fontId="5" fillId="79" borderId="33" xfId="176" applyNumberFormat="1" applyFont="1" applyFill="1" applyBorder="1" applyAlignment="1" applyProtection="1">
      <alignment horizontal="center"/>
    </xf>
    <xf numFmtId="169" fontId="5" fillId="79" borderId="70" xfId="176" applyNumberFormat="1" applyFont="1" applyFill="1" applyBorder="1" applyAlignment="1" applyProtection="1">
      <alignment horizontal="center"/>
    </xf>
    <xf numFmtId="169" fontId="5" fillId="79" borderId="64" xfId="176" applyNumberFormat="1" applyFont="1" applyFill="1" applyBorder="1" applyAlignment="1" applyProtection="1">
      <alignment horizontal="center"/>
    </xf>
    <xf numFmtId="37" fontId="5" fillId="0" borderId="35" xfId="0" applyNumberFormat="1" applyFont="1" applyBorder="1" applyAlignment="1" applyProtection="1">
      <alignment horizontal="left" vertical="center"/>
    </xf>
    <xf numFmtId="167" fontId="5" fillId="79" borderId="49" xfId="177" applyFont="1" applyFill="1" applyBorder="1" applyAlignment="1" applyProtection="1">
      <alignment horizontal="center"/>
    </xf>
    <xf numFmtId="167" fontId="5" fillId="79" borderId="70" xfId="177" applyFont="1" applyFill="1" applyBorder="1" applyAlignment="1" applyProtection="1">
      <alignment horizontal="center"/>
    </xf>
    <xf numFmtId="41" fontId="5" fillId="0" borderId="0" xfId="204" applyFont="1"/>
    <xf numFmtId="41" fontId="6" fillId="0" borderId="0" xfId="204" applyFont="1"/>
    <xf numFmtId="0" fontId="99" fillId="0" borderId="0" xfId="0" applyFont="1" applyFill="1" applyBorder="1"/>
    <xf numFmtId="173" fontId="0" fillId="0" borderId="16" xfId="0" applyNumberFormat="1" applyBorder="1"/>
    <xf numFmtId="3" fontId="5" fillId="0" borderId="0" xfId="0" applyNumberFormat="1" applyFont="1" applyAlignment="1">
      <alignment vertical="center"/>
    </xf>
    <xf numFmtId="169" fontId="71" fillId="0" borderId="16" xfId="176" applyNumberFormat="1" applyFont="1" applyFill="1" applyBorder="1" applyAlignment="1">
      <alignment horizontal="center" wrapText="1"/>
    </xf>
    <xf numFmtId="41" fontId="110" fillId="0" borderId="0" xfId="177" quotePrefix="1" applyNumberFormat="1" applyFont="1" applyAlignment="1">
      <alignment vertical="center"/>
    </xf>
    <xf numFmtId="0" fontId="99" fillId="84" borderId="0" xfId="0" applyFont="1" applyFill="1" applyAlignment="1">
      <alignment vertical="center"/>
    </xf>
    <xf numFmtId="0" fontId="83" fillId="84" borderId="0" xfId="0" applyFont="1" applyFill="1" applyAlignment="1">
      <alignment horizontal="left" vertical="center"/>
    </xf>
    <xf numFmtId="0" fontId="99" fillId="84" borderId="0" xfId="0" applyFont="1" applyFill="1" applyAlignment="1">
      <alignment horizontal="right" vertical="center"/>
    </xf>
    <xf numFmtId="0" fontId="9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11" fillId="0" borderId="0" xfId="0" applyNumberFormat="1" applyFont="1" applyAlignment="1">
      <alignment horizontal="right" vertical="center"/>
    </xf>
    <xf numFmtId="0" fontId="99" fillId="0" borderId="97" xfId="0" applyFont="1" applyBorder="1" applyAlignment="1">
      <alignment vertical="center"/>
    </xf>
    <xf numFmtId="0" fontId="107" fillId="82" borderId="98" xfId="0" applyFont="1" applyFill="1" applyBorder="1" applyAlignment="1">
      <alignment vertical="center"/>
    </xf>
    <xf numFmtId="3" fontId="107" fillId="82" borderId="98" xfId="0" applyNumberFormat="1" applyFont="1" applyFill="1" applyBorder="1" applyAlignment="1">
      <alignment horizontal="right" vertical="center"/>
    </xf>
    <xf numFmtId="0" fontId="99" fillId="0" borderId="0" xfId="0" applyFont="1" applyBorder="1" applyAlignment="1">
      <alignment vertical="center"/>
    </xf>
    <xf numFmtId="0" fontId="99" fillId="0" borderId="30" xfId="0" applyFont="1" applyBorder="1" applyAlignment="1">
      <alignment vertical="center"/>
    </xf>
    <xf numFmtId="3" fontId="107" fillId="0" borderId="30" xfId="0" applyNumberFormat="1" applyFont="1" applyBorder="1" applyAlignment="1">
      <alignment horizontal="right" vertical="center"/>
    </xf>
    <xf numFmtId="0" fontId="107" fillId="82" borderId="30" xfId="0" applyFont="1" applyFill="1" applyBorder="1" applyAlignment="1">
      <alignment horizontal="center" vertical="center" wrapText="1"/>
    </xf>
    <xf numFmtId="37" fontId="5" fillId="79" borderId="62" xfId="0" applyNumberFormat="1" applyFont="1" applyFill="1" applyBorder="1" applyAlignment="1" applyProtection="1">
      <alignment horizontal="center" vertical="center"/>
    </xf>
    <xf numFmtId="0" fontId="0" fillId="0" borderId="16" xfId="0" applyBorder="1"/>
    <xf numFmtId="0" fontId="99" fillId="83" borderId="16" xfId="0" applyFont="1" applyFill="1" applyBorder="1" applyAlignment="1">
      <alignment horizontal="center"/>
    </xf>
    <xf numFmtId="173" fontId="99" fillId="83" borderId="16" xfId="0" applyNumberFormat="1" applyFont="1" applyFill="1" applyBorder="1"/>
    <xf numFmtId="169" fontId="5" fillId="79" borderId="16" xfId="176" applyNumberFormat="1" applyFont="1" applyFill="1" applyBorder="1"/>
    <xf numFmtId="169" fontId="7" fillId="79" borderId="16" xfId="176" applyNumberFormat="1" applyFont="1" applyFill="1" applyBorder="1" applyAlignment="1">
      <alignment horizontal="center"/>
    </xf>
    <xf numFmtId="169" fontId="5" fillId="79" borderId="16" xfId="176" applyNumberFormat="1" applyFont="1" applyFill="1" applyBorder="1" applyAlignment="1">
      <alignment vertical="center"/>
    </xf>
    <xf numFmtId="37" fontId="5" fillId="79" borderId="51" xfId="0" quotePrefix="1" applyNumberFormat="1" applyFont="1" applyFill="1" applyBorder="1" applyAlignment="1" applyProtection="1">
      <alignment horizontal="center" vertical="center"/>
    </xf>
    <xf numFmtId="37" fontId="5" fillId="79" borderId="61" xfId="0" applyNumberFormat="1" applyFont="1" applyFill="1" applyBorder="1" applyAlignment="1" applyProtection="1">
      <alignment vertical="center"/>
    </xf>
    <xf numFmtId="0" fontId="76" fillId="0" borderId="33" xfId="0" applyFont="1" applyBorder="1" applyAlignment="1">
      <alignment horizontal="center"/>
    </xf>
    <xf numFmtId="0" fontId="76" fillId="0" borderId="46" xfId="0" applyFont="1" applyBorder="1" applyAlignment="1">
      <alignment horizontal="center"/>
    </xf>
    <xf numFmtId="0" fontId="76" fillId="0" borderId="72" xfId="0" applyFont="1" applyBorder="1" applyAlignment="1">
      <alignment horizontal="center"/>
    </xf>
    <xf numFmtId="0" fontId="76" fillId="0" borderId="71" xfId="0" applyFont="1" applyBorder="1" applyAlignment="1">
      <alignment horizontal="center"/>
    </xf>
    <xf numFmtId="167" fontId="7" fillId="0" borderId="0" xfId="799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0" fontId="103" fillId="0" borderId="67" xfId="0" applyFont="1" applyFill="1" applyBorder="1" applyAlignment="1">
      <alignment horizontal="left" indent="2"/>
    </xf>
    <xf numFmtId="0" fontId="103" fillId="0" borderId="69" xfId="0" applyFont="1" applyFill="1" applyBorder="1" applyAlignment="1">
      <alignment horizontal="left" indent="2"/>
    </xf>
    <xf numFmtId="167" fontId="5" fillId="0" borderId="33" xfId="799" applyFont="1" applyBorder="1" applyAlignment="1">
      <alignment horizontal="left" vertical="center"/>
    </xf>
    <xf numFmtId="167" fontId="5" fillId="0" borderId="65" xfId="799" applyFont="1" applyBorder="1" applyAlignment="1">
      <alignment vertical="center"/>
    </xf>
    <xf numFmtId="167" fontId="5" fillId="0" borderId="65" xfId="799" applyFont="1" applyBorder="1" applyAlignment="1">
      <alignment horizontal="left" vertical="center"/>
    </xf>
    <xf numFmtId="167" fontId="5" fillId="0" borderId="66" xfId="799" applyFont="1" applyBorder="1" applyAlignment="1">
      <alignment horizontal="right" vertical="center"/>
    </xf>
    <xf numFmtId="167" fontId="5" fillId="0" borderId="51" xfId="799" applyFont="1" applyBorder="1" applyAlignment="1">
      <alignment horizontal="left" vertical="center"/>
    </xf>
    <xf numFmtId="167" fontId="5" fillId="0" borderId="34" xfId="799" applyFont="1" applyBorder="1" applyAlignment="1">
      <alignment horizontal="center" vertical="center"/>
    </xf>
    <xf numFmtId="173" fontId="11" fillId="0" borderId="68" xfId="0" applyNumberFormat="1" applyFont="1" applyFill="1" applyBorder="1"/>
    <xf numFmtId="0" fontId="103" fillId="0" borderId="70" xfId="0" applyFont="1" applyFill="1" applyBorder="1" applyAlignment="1">
      <alignment horizontal="left" indent="2"/>
    </xf>
    <xf numFmtId="171" fontId="103" fillId="0" borderId="29" xfId="0" applyNumberFormat="1" applyFont="1" applyFill="1" applyBorder="1"/>
    <xf numFmtId="171" fontId="103" fillId="0" borderId="19" xfId="0" applyNumberFormat="1" applyFont="1" applyFill="1" applyBorder="1"/>
    <xf numFmtId="171" fontId="103" fillId="0" borderId="70" xfId="0" applyNumberFormat="1" applyFont="1" applyFill="1" applyBorder="1"/>
    <xf numFmtId="0" fontId="76" fillId="0" borderId="100" xfId="0" applyFont="1" applyFill="1" applyBorder="1" applyAlignment="1">
      <alignment horizontal="center"/>
    </xf>
    <xf numFmtId="0" fontId="76" fillId="0" borderId="74" xfId="0" applyFont="1" applyFill="1" applyBorder="1" applyAlignment="1">
      <alignment horizontal="center"/>
    </xf>
    <xf numFmtId="0" fontId="76" fillId="0" borderId="75" xfId="0" applyFont="1" applyFill="1" applyBorder="1" applyAlignment="1">
      <alignment horizontal="center"/>
    </xf>
    <xf numFmtId="0" fontId="76" fillId="0" borderId="34" xfId="0" applyFont="1" applyFill="1" applyBorder="1" applyAlignment="1">
      <alignment horizontal="center"/>
    </xf>
    <xf numFmtId="169" fontId="7" fillId="0" borderId="0" xfId="176" applyNumberFormat="1" applyFont="1" applyFill="1"/>
    <xf numFmtId="169" fontId="5" fillId="0" borderId="0" xfId="176" applyNumberFormat="1" applyFont="1" applyFill="1"/>
    <xf numFmtId="168" fontId="5" fillId="0" borderId="0" xfId="176" applyNumberFormat="1" applyFont="1" applyFill="1"/>
    <xf numFmtId="169" fontId="23" fillId="0" borderId="16" xfId="176" applyNumberFormat="1" applyFont="1" applyFill="1" applyBorder="1" applyAlignment="1"/>
    <xf numFmtId="169" fontId="10" fillId="79" borderId="16" xfId="176" applyNumberFormat="1" applyFont="1" applyFill="1" applyBorder="1" applyAlignment="1"/>
    <xf numFmtId="169" fontId="10" fillId="79" borderId="16" xfId="176" applyNumberFormat="1" applyFont="1" applyFill="1" applyBorder="1"/>
    <xf numFmtId="169" fontId="5" fillId="0" borderId="16" xfId="176" applyNumberFormat="1" applyFont="1" applyFill="1" applyBorder="1" applyAlignment="1">
      <alignment horizontal="right" vertical="center" wrapText="1"/>
    </xf>
    <xf numFmtId="169" fontId="5" fillId="0" borderId="16" xfId="586" applyNumberFormat="1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169" fontId="10" fillId="79" borderId="19" xfId="176" applyNumberFormat="1" applyFont="1" applyFill="1" applyBorder="1" applyAlignment="1">
      <alignment horizontal="center" vertical="center" wrapText="1" shrinkToFit="1"/>
    </xf>
    <xf numFmtId="169" fontId="65" fillId="79" borderId="24" xfId="176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 indent="3"/>
    </xf>
    <xf numFmtId="0" fontId="2" fillId="0" borderId="0" xfId="0" applyFont="1" applyAlignment="1" applyProtection="1">
      <alignment horizontal="left" vertical="center" indent="1"/>
    </xf>
    <xf numFmtId="169" fontId="101" fillId="0" borderId="16" xfId="176" applyNumberFormat="1" applyFont="1" applyFill="1" applyBorder="1" applyAlignment="1">
      <alignment horizontal="left"/>
    </xf>
    <xf numFmtId="3" fontId="107" fillId="0" borderId="30" xfId="0" applyNumberFormat="1" applyFont="1" applyFill="1" applyBorder="1" applyAlignment="1">
      <alignment horizontal="right" vertical="center"/>
    </xf>
    <xf numFmtId="169" fontId="5" fillId="0" borderId="0" xfId="176" applyNumberFormat="1" applyFont="1" applyFill="1" applyBorder="1"/>
    <xf numFmtId="169" fontId="7" fillId="0" borderId="0" xfId="176" applyNumberFormat="1" applyFont="1" applyFill="1" applyBorder="1" applyAlignment="1">
      <alignment vertical="center"/>
    </xf>
    <xf numFmtId="169" fontId="7" fillId="0" borderId="0" xfId="176" applyNumberFormat="1" applyFont="1" applyFill="1" applyBorder="1" applyAlignment="1">
      <alignment horizontal="center" vertical="center" wrapText="1"/>
    </xf>
    <xf numFmtId="169" fontId="10" fillId="0" borderId="0" xfId="176" applyNumberFormat="1" applyFont="1" applyFill="1" applyBorder="1" applyAlignment="1">
      <alignment horizontal="center" vertical="center" wrapText="1" shrinkToFit="1"/>
    </xf>
    <xf numFmtId="37" fontId="5" fillId="0" borderId="0" xfId="0" applyNumberFormat="1" applyFont="1" applyBorder="1"/>
    <xf numFmtId="37" fontId="5" fillId="0" borderId="0" xfId="0" applyNumberFormat="1" applyFont="1"/>
    <xf numFmtId="0" fontId="103" fillId="0" borderId="0" xfId="0" applyFont="1" applyFill="1" applyBorder="1" applyAlignment="1">
      <alignment horizontal="left" indent="2"/>
    </xf>
    <xf numFmtId="0" fontId="102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102" fillId="0" borderId="0" xfId="0" applyFont="1" applyFill="1" applyBorder="1" applyAlignment="1">
      <alignment horizontal="left"/>
    </xf>
    <xf numFmtId="42" fontId="5" fillId="0" borderId="0" xfId="801" applyFont="1"/>
    <xf numFmtId="3" fontId="7" fillId="85" borderId="56" xfId="176" quotePrefix="1" applyNumberFormat="1" applyFont="1" applyFill="1" applyBorder="1" applyAlignment="1">
      <alignment horizontal="center" vertical="center"/>
    </xf>
    <xf numFmtId="3" fontId="7" fillId="85" borderId="49" xfId="0" applyNumberFormat="1" applyFont="1" applyFill="1" applyBorder="1" applyAlignment="1" applyProtection="1">
      <alignment horizontal="center" vertical="center"/>
    </xf>
    <xf numFmtId="173" fontId="106" fillId="0" borderId="0" xfId="0" applyNumberFormat="1" applyFont="1" applyBorder="1"/>
    <xf numFmtId="1" fontId="5" fillId="0" borderId="0" xfId="0" applyNumberFormat="1" applyFont="1" applyBorder="1"/>
    <xf numFmtId="173" fontId="106" fillId="0" borderId="0" xfId="0" applyNumberFormat="1" applyFont="1" applyBorder="1" applyAlignment="1">
      <alignment horizontal="center"/>
    </xf>
    <xf numFmtId="3" fontId="89" fillId="0" borderId="0" xfId="0" applyNumberFormat="1" applyFont="1"/>
    <xf numFmtId="3" fontId="89" fillId="0" borderId="0" xfId="0" applyNumberFormat="1" applyFont="1" applyAlignment="1">
      <alignment horizontal="center"/>
    </xf>
    <xf numFmtId="0" fontId="89" fillId="0" borderId="0" xfId="0" applyFont="1" applyAlignment="1">
      <alignment horizontal="left" indent="2"/>
    </xf>
    <xf numFmtId="171" fontId="102" fillId="80" borderId="63" xfId="0" applyNumberFormat="1" applyFont="1" applyFill="1" applyBorder="1"/>
    <xf numFmtId="171" fontId="103" fillId="0" borderId="27" xfId="0" applyNumberFormat="1" applyFont="1" applyFill="1" applyBorder="1"/>
    <xf numFmtId="171" fontId="103" fillId="0" borderId="31" xfId="0" applyNumberFormat="1" applyFont="1" applyFill="1" applyBorder="1"/>
    <xf numFmtId="171" fontId="103" fillId="0" borderId="16" xfId="0" applyNumberFormat="1" applyFont="1" applyFill="1" applyBorder="1"/>
    <xf numFmtId="171" fontId="103" fillId="0" borderId="23" xfId="0" applyNumberFormat="1" applyFont="1" applyFill="1" applyBorder="1"/>
    <xf numFmtId="171" fontId="103" fillId="0" borderId="25" xfId="0" applyNumberFormat="1" applyFont="1" applyFill="1" applyBorder="1"/>
    <xf numFmtId="171" fontId="103" fillId="0" borderId="22" xfId="0" applyNumberFormat="1" applyFont="1" applyFill="1" applyBorder="1"/>
    <xf numFmtId="171" fontId="103" fillId="0" borderId="24" xfId="0" applyNumberFormat="1" applyFont="1" applyFill="1" applyBorder="1"/>
    <xf numFmtId="171" fontId="103" fillId="0" borderId="28" xfId="0" applyNumberFormat="1" applyFont="1" applyFill="1" applyBorder="1"/>
    <xf numFmtId="171" fontId="103" fillId="0" borderId="76" xfId="0" applyNumberFormat="1" applyFont="1" applyFill="1" applyBorder="1"/>
    <xf numFmtId="171" fontId="103" fillId="0" borderId="26" xfId="0" applyNumberFormat="1" applyFont="1" applyFill="1" applyBorder="1"/>
    <xf numFmtId="171" fontId="103" fillId="0" borderId="18" xfId="0" applyNumberFormat="1" applyFont="1" applyFill="1" applyBorder="1"/>
    <xf numFmtId="171" fontId="102" fillId="0" borderId="29" xfId="0" applyNumberFormat="1" applyFont="1" applyFill="1" applyBorder="1"/>
    <xf numFmtId="171" fontId="102" fillId="0" borderId="19" xfId="0" applyNumberFormat="1" applyFont="1" applyFill="1" applyBorder="1"/>
    <xf numFmtId="171" fontId="102" fillId="0" borderId="27" xfId="0" applyNumberFormat="1" applyFont="1" applyFill="1" applyBorder="1"/>
    <xf numFmtId="173" fontId="106" fillId="0" borderId="35" xfId="0" applyNumberFormat="1" applyFont="1" applyFill="1" applyBorder="1" applyAlignment="1">
      <alignment horizontal="center" vertical="center"/>
    </xf>
    <xf numFmtId="173" fontId="106" fillId="0" borderId="79" xfId="0" applyNumberFormat="1" applyFont="1" applyFill="1" applyBorder="1" applyAlignment="1">
      <alignment horizontal="center" vertical="center"/>
    </xf>
    <xf numFmtId="37" fontId="7" fillId="0" borderId="54" xfId="0" applyNumberFormat="1" applyFont="1" applyFill="1" applyBorder="1" applyAlignment="1" applyProtection="1">
      <alignment horizontal="right" vertical="center"/>
    </xf>
    <xf numFmtId="173" fontId="106" fillId="0" borderId="78" xfId="0" applyNumberFormat="1" applyFont="1" applyFill="1" applyBorder="1" applyAlignment="1">
      <alignment horizontal="center" vertical="center"/>
    </xf>
    <xf numFmtId="173" fontId="106" fillId="0" borderId="68" xfId="0" applyNumberFormat="1" applyFont="1" applyFill="1" applyBorder="1" applyAlignment="1">
      <alignment horizontal="center" vertical="center"/>
    </xf>
    <xf numFmtId="37" fontId="7" fillId="0" borderId="80" xfId="0" applyNumberFormat="1" applyFont="1" applyFill="1" applyBorder="1" applyAlignment="1" applyProtection="1">
      <alignment horizontal="right" vertical="center"/>
    </xf>
    <xf numFmtId="37" fontId="7" fillId="0" borderId="68" xfId="0" applyNumberFormat="1" applyFont="1" applyFill="1" applyBorder="1" applyAlignment="1" applyProtection="1">
      <alignment horizontal="right" vertical="center"/>
    </xf>
    <xf numFmtId="173" fontId="106" fillId="0" borderId="47" xfId="0" applyNumberFormat="1" applyFont="1" applyFill="1" applyBorder="1" applyAlignment="1">
      <alignment horizontal="center" vertical="center"/>
    </xf>
    <xf numFmtId="37" fontId="7" fillId="0" borderId="69" xfId="0" applyNumberFormat="1" applyFont="1" applyFill="1" applyBorder="1" applyAlignment="1" applyProtection="1">
      <alignment horizontal="right" vertical="center"/>
    </xf>
    <xf numFmtId="37" fontId="7" fillId="0" borderId="48" xfId="0" applyNumberFormat="1" applyFont="1" applyFill="1" applyBorder="1" applyAlignment="1" applyProtection="1">
      <alignment horizontal="right" vertical="center"/>
    </xf>
    <xf numFmtId="37" fontId="7" fillId="0" borderId="34" xfId="0" applyNumberFormat="1" applyFont="1" applyFill="1" applyBorder="1" applyAlignment="1" applyProtection="1">
      <alignment horizontal="right" vertical="center"/>
    </xf>
    <xf numFmtId="37" fontId="7" fillId="0" borderId="41" xfId="0" applyNumberFormat="1" applyFont="1" applyFill="1" applyBorder="1" applyAlignment="1" applyProtection="1">
      <alignment horizontal="center" vertical="center"/>
    </xf>
    <xf numFmtId="173" fontId="11" fillId="0" borderId="19" xfId="0" applyNumberFormat="1" applyFont="1" applyFill="1" applyBorder="1" applyAlignment="1">
      <alignment horizontal="center" vertical="center"/>
    </xf>
    <xf numFmtId="173" fontId="11" fillId="0" borderId="39" xfId="0" applyNumberFormat="1" applyFont="1" applyFill="1" applyBorder="1" applyAlignment="1">
      <alignment horizontal="center" vertical="center"/>
    </xf>
    <xf numFmtId="37" fontId="2" fillId="0" borderId="38" xfId="0" applyNumberFormat="1" applyFont="1" applyFill="1" applyBorder="1" applyAlignment="1" applyProtection="1">
      <alignment horizontal="right" vertical="center"/>
    </xf>
    <xf numFmtId="173" fontId="11" fillId="0" borderId="16" xfId="0" applyNumberFormat="1" applyFont="1" applyFill="1" applyBorder="1" applyAlignment="1">
      <alignment horizontal="center" vertical="center"/>
    </xf>
    <xf numFmtId="173" fontId="11" fillId="0" borderId="99" xfId="0" applyNumberFormat="1" applyFont="1" applyFill="1" applyBorder="1" applyAlignment="1">
      <alignment horizontal="center" vertical="center"/>
    </xf>
    <xf numFmtId="173" fontId="11" fillId="0" borderId="82" xfId="0" applyNumberFormat="1" applyFont="1" applyFill="1" applyBorder="1" applyAlignment="1">
      <alignment horizontal="center" vertical="center"/>
    </xf>
    <xf numFmtId="173" fontId="11" fillId="0" borderId="22" xfId="0" applyNumberFormat="1" applyFont="1" applyFill="1" applyBorder="1" applyAlignment="1">
      <alignment horizontal="center" vertical="center"/>
    </xf>
    <xf numFmtId="173" fontId="11" fillId="0" borderId="55" xfId="0" applyNumberFormat="1" applyFont="1" applyFill="1" applyBorder="1" applyAlignment="1">
      <alignment horizontal="center" vertical="center"/>
    </xf>
    <xf numFmtId="37" fontId="7" fillId="0" borderId="61" xfId="0" applyNumberFormat="1" applyFont="1" applyFill="1" applyBorder="1" applyAlignment="1" applyProtection="1">
      <alignment horizontal="right" vertical="center"/>
    </xf>
    <xf numFmtId="3" fontId="66" fillId="0" borderId="58" xfId="0" applyNumberFormat="1" applyFont="1" applyFill="1" applyBorder="1" applyAlignment="1">
      <alignment horizontal="center" vertical="center"/>
    </xf>
    <xf numFmtId="3" fontId="66" fillId="0" borderId="59" xfId="0" applyNumberFormat="1" applyFont="1" applyFill="1" applyBorder="1" applyAlignment="1">
      <alignment horizontal="center" vertical="center"/>
    </xf>
    <xf numFmtId="3" fontId="66" fillId="0" borderId="45" xfId="0" applyNumberFormat="1" applyFont="1" applyFill="1" applyBorder="1" applyAlignment="1">
      <alignment horizontal="center" vertical="center"/>
    </xf>
    <xf numFmtId="173" fontId="106" fillId="0" borderId="0" xfId="0" applyNumberFormat="1" applyFont="1" applyFill="1"/>
    <xf numFmtId="169" fontId="9" fillId="0" borderId="16" xfId="176" applyNumberFormat="1" applyFont="1" applyFill="1" applyBorder="1" applyAlignment="1" applyProtection="1">
      <alignment horizontal="left" vertical="center"/>
    </xf>
    <xf numFmtId="168" fontId="9" fillId="0" borderId="16" xfId="176" applyNumberFormat="1" applyFont="1" applyFill="1" applyBorder="1" applyAlignment="1" applyProtection="1">
      <alignment horizontal="left" vertical="center"/>
    </xf>
    <xf numFmtId="3" fontId="7" fillId="0" borderId="49" xfId="176" applyNumberFormat="1" applyFont="1" applyFill="1" applyBorder="1" applyAlignment="1">
      <alignment horizontal="center" vertical="center"/>
    </xf>
    <xf numFmtId="3" fontId="7" fillId="0" borderId="50" xfId="176" applyNumberFormat="1" applyFont="1" applyFill="1" applyBorder="1" applyAlignment="1">
      <alignment horizontal="center" vertical="center"/>
    </xf>
    <xf numFmtId="3" fontId="7" fillId="0" borderId="49" xfId="0" applyNumberFormat="1" applyFont="1" applyFill="1" applyBorder="1" applyAlignment="1" applyProtection="1">
      <alignment horizontal="center" vertical="center"/>
    </xf>
    <xf numFmtId="3" fontId="7" fillId="0" borderId="50" xfId="0" quotePrefix="1" applyNumberFormat="1" applyFont="1" applyFill="1" applyBorder="1" applyAlignment="1" applyProtection="1">
      <alignment horizontal="center" vertical="center"/>
    </xf>
    <xf numFmtId="168" fontId="7" fillId="0" borderId="16" xfId="176" applyNumberFormat="1" applyFont="1" applyFill="1" applyBorder="1" applyAlignment="1" applyProtection="1">
      <alignment vertical="center"/>
    </xf>
    <xf numFmtId="171" fontId="5" fillId="0" borderId="16" xfId="0" applyNumberFormat="1" applyFont="1" applyFill="1" applyBorder="1"/>
    <xf numFmtId="167" fontId="7" fillId="0" borderId="16" xfId="177" applyNumberFormat="1" applyFont="1" applyFill="1" applyBorder="1" applyAlignment="1" applyProtection="1">
      <alignment vertical="center"/>
    </xf>
    <xf numFmtId="167" fontId="7" fillId="0" borderId="16" xfId="176" applyNumberFormat="1" applyFont="1" applyFill="1" applyBorder="1" applyAlignment="1" applyProtection="1">
      <alignment vertical="center"/>
    </xf>
    <xf numFmtId="173" fontId="89" fillId="0" borderId="16" xfId="0" applyNumberFormat="1" applyFont="1" applyFill="1" applyBorder="1"/>
    <xf numFmtId="0" fontId="7" fillId="0" borderId="4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3" fontId="67" fillId="0" borderId="58" xfId="0" applyNumberFormat="1" applyFont="1" applyFill="1" applyBorder="1" applyAlignment="1">
      <alignment horizontal="center" vertical="center"/>
    </xf>
    <xf numFmtId="3" fontId="67" fillId="0" borderId="81" xfId="0" applyNumberFormat="1" applyFont="1" applyFill="1" applyBorder="1" applyAlignment="1">
      <alignment horizontal="center" vertical="center"/>
    </xf>
    <xf numFmtId="3" fontId="7" fillId="0" borderId="82" xfId="176" applyNumberFormat="1" applyFont="1" applyFill="1" applyBorder="1" applyAlignment="1" applyProtection="1">
      <alignment horizontal="center" vertical="center"/>
    </xf>
    <xf numFmtId="3" fontId="7" fillId="0" borderId="83" xfId="176" applyNumberFormat="1" applyFont="1" applyFill="1" applyBorder="1" applyAlignment="1" applyProtection="1">
      <alignment horizontal="center" vertical="center"/>
    </xf>
    <xf numFmtId="3" fontId="7" fillId="0" borderId="84" xfId="176" applyNumberFormat="1" applyFont="1" applyFill="1" applyBorder="1" applyAlignment="1" applyProtection="1">
      <alignment horizontal="center" vertical="center"/>
    </xf>
    <xf numFmtId="3" fontId="7" fillId="0" borderId="22" xfId="176" applyNumberFormat="1" applyFont="1" applyFill="1" applyBorder="1" applyAlignment="1">
      <alignment horizontal="center" vertical="center"/>
    </xf>
    <xf numFmtId="3" fontId="7" fillId="0" borderId="26" xfId="176" applyNumberFormat="1" applyFont="1" applyFill="1" applyBorder="1" applyAlignment="1">
      <alignment horizontal="center" vertical="center"/>
    </xf>
    <xf numFmtId="3" fontId="7" fillId="0" borderId="52" xfId="176" applyNumberFormat="1" applyFont="1" applyFill="1" applyBorder="1" applyAlignment="1">
      <alignment horizontal="center" vertical="center"/>
    </xf>
    <xf numFmtId="3" fontId="7" fillId="0" borderId="55" xfId="176" applyNumberFormat="1" applyFont="1" applyFill="1" applyBorder="1" applyAlignment="1" applyProtection="1">
      <alignment horizontal="center" vertical="center"/>
    </xf>
    <xf numFmtId="3" fontId="7" fillId="0" borderId="56" xfId="176" applyNumberFormat="1" applyFont="1" applyFill="1" applyBorder="1" applyAlignment="1" applyProtection="1">
      <alignment horizontal="center" vertical="center"/>
    </xf>
    <xf numFmtId="3" fontId="7" fillId="0" borderId="57" xfId="176" applyNumberFormat="1" applyFont="1" applyFill="1" applyBorder="1" applyAlignment="1" applyProtection="1">
      <alignment horizontal="center" vertical="center"/>
    </xf>
    <xf numFmtId="37" fontId="5" fillId="79" borderId="62" xfId="0" applyNumberFormat="1" applyFont="1" applyFill="1" applyBorder="1" applyAlignment="1" applyProtection="1">
      <alignment horizontal="center" vertical="center"/>
    </xf>
    <xf numFmtId="37" fontId="5" fillId="79" borderId="66" xfId="0" applyNumberFormat="1" applyFont="1" applyFill="1" applyBorder="1" applyAlignment="1" applyProtection="1">
      <alignment horizontal="center" vertical="center"/>
    </xf>
    <xf numFmtId="37" fontId="10" fillId="79" borderId="22" xfId="0" applyNumberFormat="1" applyFont="1" applyFill="1" applyBorder="1" applyAlignment="1" applyProtection="1">
      <alignment horizontal="center" vertical="center"/>
    </xf>
    <xf numFmtId="37" fontId="10" fillId="79" borderId="19" xfId="0" applyNumberFormat="1" applyFont="1" applyFill="1" applyBorder="1" applyAlignment="1" applyProtection="1">
      <alignment horizontal="center" vertical="center"/>
    </xf>
    <xf numFmtId="167" fontId="10" fillId="79" borderId="22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center" vertical="center"/>
    </xf>
    <xf numFmtId="0" fontId="108" fillId="0" borderId="0" xfId="177" quotePrefix="1" applyNumberFormat="1" applyFont="1" applyAlignment="1">
      <alignment horizontal="center" vertical="center"/>
    </xf>
    <xf numFmtId="0" fontId="109" fillId="0" borderId="0" xfId="177" quotePrefix="1" applyNumberFormat="1" applyFont="1" applyAlignment="1">
      <alignment horizontal="center" vertical="center"/>
    </xf>
    <xf numFmtId="0" fontId="99" fillId="82" borderId="16" xfId="0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169" fontId="21" fillId="79" borderId="23" xfId="176" applyNumberFormat="1" applyFont="1" applyFill="1" applyBorder="1" applyAlignment="1">
      <alignment horizontal="center" vertical="center"/>
    </xf>
    <xf numFmtId="169" fontId="21" fillId="79" borderId="30" xfId="176" applyNumberFormat="1" applyFont="1" applyFill="1" applyBorder="1" applyAlignment="1">
      <alignment horizontal="center" vertical="center"/>
    </xf>
    <xf numFmtId="169" fontId="21" fillId="79" borderId="31" xfId="176" applyNumberFormat="1" applyFont="1" applyFill="1" applyBorder="1" applyAlignment="1">
      <alignment horizontal="center" vertical="center"/>
    </xf>
    <xf numFmtId="169" fontId="7" fillId="79" borderId="23" xfId="176" applyNumberFormat="1" applyFont="1" applyFill="1" applyBorder="1" applyAlignment="1">
      <alignment horizontal="center" vertical="center"/>
    </xf>
    <xf numFmtId="169" fontId="7" fillId="79" borderId="30" xfId="176" applyNumberFormat="1" applyFont="1" applyFill="1" applyBorder="1" applyAlignment="1">
      <alignment horizontal="center" vertical="center"/>
    </xf>
    <xf numFmtId="169" fontId="7" fillId="79" borderId="31" xfId="176" applyNumberFormat="1" applyFont="1" applyFill="1" applyBorder="1" applyAlignment="1">
      <alignment horizontal="center" vertical="center"/>
    </xf>
    <xf numFmtId="169" fontId="65" fillId="79" borderId="23" xfId="176" applyNumberFormat="1" applyFont="1" applyFill="1" applyBorder="1" applyAlignment="1">
      <alignment horizontal="center" vertical="center"/>
    </xf>
    <xf numFmtId="169" fontId="65" fillId="79" borderId="30" xfId="176" applyNumberFormat="1" applyFont="1" applyFill="1" applyBorder="1" applyAlignment="1">
      <alignment horizontal="center" vertical="center"/>
    </xf>
    <xf numFmtId="169" fontId="65" fillId="79" borderId="31" xfId="176" applyNumberFormat="1" applyFont="1" applyFill="1" applyBorder="1" applyAlignment="1">
      <alignment horizontal="center" vertical="center"/>
    </xf>
  </cellXfs>
  <cellStyles count="8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1 2" xfId="8" xr:uid="{00000000-0005-0000-0000-000007000000}"/>
    <cellStyle name="20% - Énfasis1 2 2" xfId="9" xr:uid="{00000000-0005-0000-0000-000008000000}"/>
    <cellStyle name="20% - Énfasis2" xfId="10" builtinId="34" customBuiltin="1"/>
    <cellStyle name="20% - Énfasis2 2" xfId="11" xr:uid="{00000000-0005-0000-0000-00000A000000}"/>
    <cellStyle name="20% - Énfasis2 2 2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4" xfId="16" builtinId="42" customBuiltin="1"/>
    <cellStyle name="20% - Énfasis4 2" xfId="17" xr:uid="{00000000-0005-0000-0000-000010000000}"/>
    <cellStyle name="20% - Énfasis4 2 2" xfId="18" xr:uid="{00000000-0005-0000-0000-000011000000}"/>
    <cellStyle name="20% - Énfasis5" xfId="19" builtinId="46" customBuiltin="1"/>
    <cellStyle name="20% - Énfasis5 2" xfId="20" xr:uid="{00000000-0005-0000-0000-000013000000}"/>
    <cellStyle name="20% - Énfasis5 2 2" xfId="21" xr:uid="{00000000-0005-0000-0000-000014000000}"/>
    <cellStyle name="20% - Énfasis6" xfId="22" builtinId="50" customBuiltin="1"/>
    <cellStyle name="20% - Énfasis6 2" xfId="23" xr:uid="{00000000-0005-0000-0000-000016000000}"/>
    <cellStyle name="20% - Énfasis6 2 2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builtinId="31" customBuiltin="1"/>
    <cellStyle name="40% - Énfasis1 2" xfId="32" xr:uid="{00000000-0005-0000-0000-00001F000000}"/>
    <cellStyle name="40% - Énfasis1 2 2" xfId="33" xr:uid="{00000000-0005-0000-0000-000020000000}"/>
    <cellStyle name="40% - Énfasis2" xfId="34" builtinId="35" customBuiltin="1"/>
    <cellStyle name="40% - Énfasis2 2" xfId="35" xr:uid="{00000000-0005-0000-0000-000022000000}"/>
    <cellStyle name="40% - Énfasis2 2 2" xfId="36" xr:uid="{00000000-0005-0000-0000-000023000000}"/>
    <cellStyle name="40% - Énfasis3" xfId="37" builtinId="39" customBuiltin="1"/>
    <cellStyle name="40% - Énfasis3 2" xfId="38" xr:uid="{00000000-0005-0000-0000-000025000000}"/>
    <cellStyle name="40% - Énfasis3 2 2" xfId="39" xr:uid="{00000000-0005-0000-0000-000026000000}"/>
    <cellStyle name="40% - Énfasis4" xfId="40" builtinId="43" customBuiltin="1"/>
    <cellStyle name="40% - Énfasis4 2" xfId="41" xr:uid="{00000000-0005-0000-0000-000028000000}"/>
    <cellStyle name="40% - Énfasis4 2 2" xfId="42" xr:uid="{00000000-0005-0000-0000-000029000000}"/>
    <cellStyle name="40% - Énfasis5" xfId="43" builtinId="47" customBuiltin="1"/>
    <cellStyle name="40% - Énfasis5 2" xfId="44" xr:uid="{00000000-0005-0000-0000-00002B000000}"/>
    <cellStyle name="40% - Énfasis5 2 2" xfId="45" xr:uid="{00000000-0005-0000-0000-00002C000000}"/>
    <cellStyle name="40% - Énfasis6" xfId="46" builtinId="51" customBuiltin="1"/>
    <cellStyle name="40% - Énfasis6 2" xfId="47" xr:uid="{00000000-0005-0000-0000-00002E000000}"/>
    <cellStyle name="40% - Énfasis6 2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Énfasis1" xfId="55" builtinId="32" customBuiltin="1"/>
    <cellStyle name="60% - Énfasis1 2" xfId="56" xr:uid="{00000000-0005-0000-0000-000037000000}"/>
    <cellStyle name="60% - Énfasis2" xfId="57" builtinId="36" customBuiltin="1"/>
    <cellStyle name="60% - Énfasis2 2" xfId="58" xr:uid="{00000000-0005-0000-0000-000039000000}"/>
    <cellStyle name="60% - Énfasis3" xfId="59" builtinId="40" customBuiltin="1"/>
    <cellStyle name="60% - Énfasis3 2" xfId="60" xr:uid="{00000000-0005-0000-0000-00003B000000}"/>
    <cellStyle name="60% - Énfasis4" xfId="61" builtinId="44" customBuiltin="1"/>
    <cellStyle name="60% - Énfasis4 2" xfId="62" xr:uid="{00000000-0005-0000-0000-00003D000000}"/>
    <cellStyle name="60% - Énfasis5" xfId="63" builtinId="48" customBuiltin="1"/>
    <cellStyle name="60% - Énfasis5 2" xfId="64" xr:uid="{00000000-0005-0000-0000-00003F000000}"/>
    <cellStyle name="60% - Énfasis6" xfId="65" builtinId="52" customBuiltin="1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Bad" xfId="73" xr:uid="{00000000-0005-0000-0000-000048000000}"/>
    <cellStyle name="Buena 2" xfId="74" xr:uid="{00000000-0005-0000-0000-000049000000}"/>
    <cellStyle name="Buena 2 2" xfId="75" xr:uid="{00000000-0005-0000-0000-00004A000000}"/>
    <cellStyle name="Bueno" xfId="76" builtinId="26" customBuiltin="1"/>
    <cellStyle name="C|‰" xfId="77" xr:uid="{00000000-0005-0000-0000-00004C000000}"/>
    <cellStyle name="C|‰ 2" xfId="78" xr:uid="{00000000-0005-0000-0000-00004D000000}"/>
    <cellStyle name="C|‰ 2 2" xfId="79" xr:uid="{00000000-0005-0000-0000-00004E000000}"/>
    <cellStyle name="Calculation" xfId="80" xr:uid="{00000000-0005-0000-0000-00004F000000}"/>
    <cellStyle name="Cálculo" xfId="81" builtinId="22" customBuiltin="1"/>
    <cellStyle name="Cálculo 2" xfId="82" xr:uid="{00000000-0005-0000-0000-000051000000}"/>
    <cellStyle name="Cálculo 2 2" xfId="83" xr:uid="{00000000-0005-0000-0000-000052000000}"/>
    <cellStyle name="Celda de comprobación" xfId="84" builtinId="23" customBuiltin="1"/>
    <cellStyle name="Celda de comprobación 2" xfId="85" xr:uid="{00000000-0005-0000-0000-000054000000}"/>
    <cellStyle name="Celda de comprobación 2 2" xfId="86" xr:uid="{00000000-0005-0000-0000-000055000000}"/>
    <cellStyle name="Celda vinculada" xfId="87" builtinId="24" customBuiltin="1"/>
    <cellStyle name="Celda vinculada 2" xfId="88" xr:uid="{00000000-0005-0000-0000-000057000000}"/>
    <cellStyle name="Celda vinculada 2 2" xfId="89" xr:uid="{00000000-0005-0000-0000-000058000000}"/>
    <cellStyle name="Check Cell" xfId="90" xr:uid="{00000000-0005-0000-0000-000059000000}"/>
    <cellStyle name="Encabezado 1" xfId="91" builtinId="16" customBuiltin="1"/>
    <cellStyle name="Encabezado 4" xfId="92" builtinId="19" customBuiltin="1"/>
    <cellStyle name="Encabezado 4 2" xfId="93" xr:uid="{00000000-0005-0000-0000-00005C000000}"/>
    <cellStyle name="Encabezado 4 2 2" xfId="94" xr:uid="{00000000-0005-0000-0000-00005D000000}"/>
    <cellStyle name="Énfasis 1" xfId="95" xr:uid="{00000000-0005-0000-0000-00005E000000}"/>
    <cellStyle name="Énfasis 2" xfId="96" xr:uid="{00000000-0005-0000-0000-00005F000000}"/>
    <cellStyle name="Énfasis 3" xfId="97" xr:uid="{00000000-0005-0000-0000-000060000000}"/>
    <cellStyle name="Énfasis1" xfId="98" builtinId="29" customBuiltin="1"/>
    <cellStyle name="Énfasis1 - 20%" xfId="99" xr:uid="{00000000-0005-0000-0000-000062000000}"/>
    <cellStyle name="Énfasis1 - 40%" xfId="100" xr:uid="{00000000-0005-0000-0000-000063000000}"/>
    <cellStyle name="Énfasis1 - 60%" xfId="101" xr:uid="{00000000-0005-0000-0000-000064000000}"/>
    <cellStyle name="Énfasis1 2" xfId="102" xr:uid="{00000000-0005-0000-0000-000065000000}"/>
    <cellStyle name="Énfasis1 2 2" xfId="103" xr:uid="{00000000-0005-0000-0000-000066000000}"/>
    <cellStyle name="Énfasis1 3" xfId="104" xr:uid="{00000000-0005-0000-0000-000067000000}"/>
    <cellStyle name="Énfasis1 4" xfId="105" xr:uid="{00000000-0005-0000-0000-000068000000}"/>
    <cellStyle name="Énfasis1 5" xfId="106" xr:uid="{00000000-0005-0000-0000-000069000000}"/>
    <cellStyle name="Énfasis2" xfId="107" builtinId="33" customBuiltin="1"/>
    <cellStyle name="Énfasis2 - 20%" xfId="108" xr:uid="{00000000-0005-0000-0000-00006B000000}"/>
    <cellStyle name="Énfasis2 - 40%" xfId="109" xr:uid="{00000000-0005-0000-0000-00006C000000}"/>
    <cellStyle name="Énfasis2 - 60%" xfId="110" xr:uid="{00000000-0005-0000-0000-00006D000000}"/>
    <cellStyle name="Énfasis2 2" xfId="111" xr:uid="{00000000-0005-0000-0000-00006E000000}"/>
    <cellStyle name="Énfasis2 2 2" xfId="112" xr:uid="{00000000-0005-0000-0000-00006F000000}"/>
    <cellStyle name="Énfasis2 3" xfId="113" xr:uid="{00000000-0005-0000-0000-000070000000}"/>
    <cellStyle name="Énfasis2 4" xfId="114" xr:uid="{00000000-0005-0000-0000-000071000000}"/>
    <cellStyle name="Énfasis2 5" xfId="115" xr:uid="{00000000-0005-0000-0000-000072000000}"/>
    <cellStyle name="Énfasis3" xfId="116" builtinId="37" customBuiltin="1"/>
    <cellStyle name="Énfasis3 - 20%" xfId="117" xr:uid="{00000000-0005-0000-0000-000074000000}"/>
    <cellStyle name="Énfasis3 - 40%" xfId="118" xr:uid="{00000000-0005-0000-0000-000075000000}"/>
    <cellStyle name="Énfasis3 - 60%" xfId="119" xr:uid="{00000000-0005-0000-0000-000076000000}"/>
    <cellStyle name="Énfasis3 2" xfId="120" xr:uid="{00000000-0005-0000-0000-000077000000}"/>
    <cellStyle name="Énfasis3 2 2" xfId="121" xr:uid="{00000000-0005-0000-0000-000078000000}"/>
    <cellStyle name="Énfasis3 3" xfId="122" xr:uid="{00000000-0005-0000-0000-000079000000}"/>
    <cellStyle name="Énfasis3 4" xfId="123" xr:uid="{00000000-0005-0000-0000-00007A000000}"/>
    <cellStyle name="Énfasis3 5" xfId="124" xr:uid="{00000000-0005-0000-0000-00007B000000}"/>
    <cellStyle name="Énfasis4" xfId="125" builtinId="41" customBuiltin="1"/>
    <cellStyle name="Énfasis4 - 20%" xfId="126" xr:uid="{00000000-0005-0000-0000-00007D000000}"/>
    <cellStyle name="Énfasis4 - 40%" xfId="127" xr:uid="{00000000-0005-0000-0000-00007E000000}"/>
    <cellStyle name="Énfasis4 - 60%" xfId="128" xr:uid="{00000000-0005-0000-0000-00007F000000}"/>
    <cellStyle name="Énfasis4 2" xfId="129" xr:uid="{00000000-0005-0000-0000-000080000000}"/>
    <cellStyle name="Énfasis4 2 2" xfId="130" xr:uid="{00000000-0005-0000-0000-000081000000}"/>
    <cellStyle name="Énfasis4 3" xfId="131" xr:uid="{00000000-0005-0000-0000-000082000000}"/>
    <cellStyle name="Énfasis4 4" xfId="132" xr:uid="{00000000-0005-0000-0000-000083000000}"/>
    <cellStyle name="Énfasis4 5" xfId="133" xr:uid="{00000000-0005-0000-0000-000084000000}"/>
    <cellStyle name="Énfasis5" xfId="134" builtinId="45" customBuiltin="1"/>
    <cellStyle name="Énfasis5 - 20%" xfId="135" xr:uid="{00000000-0005-0000-0000-000086000000}"/>
    <cellStyle name="Énfasis5 - 40%" xfId="136" xr:uid="{00000000-0005-0000-0000-000087000000}"/>
    <cellStyle name="Énfasis5 - 60%" xfId="137" xr:uid="{00000000-0005-0000-0000-000088000000}"/>
    <cellStyle name="Énfasis5 2" xfId="138" xr:uid="{00000000-0005-0000-0000-000089000000}"/>
    <cellStyle name="Énfasis5 2 2" xfId="139" xr:uid="{00000000-0005-0000-0000-00008A000000}"/>
    <cellStyle name="Énfasis5 3" xfId="140" xr:uid="{00000000-0005-0000-0000-00008B000000}"/>
    <cellStyle name="Énfasis5 4" xfId="141" xr:uid="{00000000-0005-0000-0000-00008C000000}"/>
    <cellStyle name="Énfasis5 5" xfId="142" xr:uid="{00000000-0005-0000-0000-00008D000000}"/>
    <cellStyle name="Énfasis6" xfId="143" builtinId="49" customBuiltin="1"/>
    <cellStyle name="Énfasis6 - 20%" xfId="144" xr:uid="{00000000-0005-0000-0000-00008F000000}"/>
    <cellStyle name="Énfasis6 - 40%" xfId="145" xr:uid="{00000000-0005-0000-0000-000090000000}"/>
    <cellStyle name="Énfasis6 - 60%" xfId="146" xr:uid="{00000000-0005-0000-0000-000091000000}"/>
    <cellStyle name="Énfasis6 2" xfId="147" xr:uid="{00000000-0005-0000-0000-000092000000}"/>
    <cellStyle name="Énfasis6 2 2" xfId="148" xr:uid="{00000000-0005-0000-0000-000093000000}"/>
    <cellStyle name="Énfasis6 3" xfId="149" xr:uid="{00000000-0005-0000-0000-000094000000}"/>
    <cellStyle name="Énfasis6 4" xfId="150" xr:uid="{00000000-0005-0000-0000-000095000000}"/>
    <cellStyle name="Énfasis6 5" xfId="151" xr:uid="{00000000-0005-0000-0000-000096000000}"/>
    <cellStyle name="Entrada" xfId="152" builtinId="20" customBuiltin="1"/>
    <cellStyle name="Entrada 2" xfId="153" xr:uid="{00000000-0005-0000-0000-000098000000}"/>
    <cellStyle name="Entrada 2 2" xfId="154" xr:uid="{00000000-0005-0000-0000-000099000000}"/>
    <cellStyle name="Euro" xfId="155" xr:uid="{00000000-0005-0000-0000-00009A000000}"/>
    <cellStyle name="Euro 2" xfId="156" xr:uid="{00000000-0005-0000-0000-00009B000000}"/>
    <cellStyle name="Euro 3" xfId="157" xr:uid="{00000000-0005-0000-0000-00009C000000}"/>
    <cellStyle name="Euro 3 2" xfId="158" xr:uid="{00000000-0005-0000-0000-00009D000000}"/>
    <cellStyle name="Euro 4" xfId="159" xr:uid="{00000000-0005-0000-0000-00009E000000}"/>
    <cellStyle name="Euro 4 2" xfId="160" xr:uid="{00000000-0005-0000-0000-00009F000000}"/>
    <cellStyle name="Euro 5" xfId="161" xr:uid="{00000000-0005-0000-0000-0000A0000000}"/>
    <cellStyle name="Euro 5 2" xfId="162" xr:uid="{00000000-0005-0000-0000-0000A1000000}"/>
    <cellStyle name="Euro 6" xfId="163" xr:uid="{00000000-0005-0000-0000-0000A2000000}"/>
    <cellStyle name="Explanatory Text" xfId="164" xr:uid="{00000000-0005-0000-0000-0000A3000000}"/>
    <cellStyle name="Fijo" xfId="165" xr:uid="{00000000-0005-0000-0000-0000A4000000}"/>
    <cellStyle name="Good" xfId="166" xr:uid="{00000000-0005-0000-0000-0000A5000000}"/>
    <cellStyle name="Heading 1" xfId="167" xr:uid="{00000000-0005-0000-0000-0000A6000000}"/>
    <cellStyle name="Heading 2" xfId="168" xr:uid="{00000000-0005-0000-0000-0000A7000000}"/>
    <cellStyle name="Heading 3" xfId="169" xr:uid="{00000000-0005-0000-0000-0000A8000000}"/>
    <cellStyle name="Heading 4" xfId="170" xr:uid="{00000000-0005-0000-0000-0000A9000000}"/>
    <cellStyle name="Incorrecto" xfId="171" builtinId="27" customBuiltin="1"/>
    <cellStyle name="Incorrecto 2" xfId="172" xr:uid="{00000000-0005-0000-0000-0000AB000000}"/>
    <cellStyle name="Incorrecto 2 2" xfId="173" xr:uid="{00000000-0005-0000-0000-0000AC000000}"/>
    <cellStyle name="Input" xfId="174" xr:uid="{00000000-0005-0000-0000-0000AD000000}"/>
    <cellStyle name="Linked Cell" xfId="175" xr:uid="{00000000-0005-0000-0000-0000AE000000}"/>
    <cellStyle name="Millares" xfId="176" builtinId="3"/>
    <cellStyle name="Millares [0]" xfId="177" builtinId="6"/>
    <cellStyle name="Millares [0] 2" xfId="178" xr:uid="{00000000-0005-0000-0000-0000B1000000}"/>
    <cellStyle name="Millares [0] 2 2" xfId="179" xr:uid="{00000000-0005-0000-0000-0000B2000000}"/>
    <cellStyle name="Millares [0] 2 2 2" xfId="180" xr:uid="{00000000-0005-0000-0000-0000B3000000}"/>
    <cellStyle name="Millares [0] 2 2 3" xfId="181" xr:uid="{00000000-0005-0000-0000-0000B4000000}"/>
    <cellStyle name="Millares [0] 2 3" xfId="182" xr:uid="{00000000-0005-0000-0000-0000B5000000}"/>
    <cellStyle name="Millares [0] 2 3 2" xfId="183" xr:uid="{00000000-0005-0000-0000-0000B6000000}"/>
    <cellStyle name="Millares [0] 2 3 3" xfId="184" xr:uid="{00000000-0005-0000-0000-0000B7000000}"/>
    <cellStyle name="Millares [0] 2 4" xfId="185" xr:uid="{00000000-0005-0000-0000-0000B8000000}"/>
    <cellStyle name="Millares [0] 3" xfId="186" xr:uid="{00000000-0005-0000-0000-0000B9000000}"/>
    <cellStyle name="Millares [0] 3 2" xfId="187" xr:uid="{00000000-0005-0000-0000-0000BA000000}"/>
    <cellStyle name="Millares [0] 3 2 2" xfId="188" xr:uid="{00000000-0005-0000-0000-0000BB000000}"/>
    <cellStyle name="Millares [0] 3 3" xfId="189" xr:uid="{00000000-0005-0000-0000-0000BC000000}"/>
    <cellStyle name="Millares [0] 4" xfId="190" xr:uid="{00000000-0005-0000-0000-0000BD000000}"/>
    <cellStyle name="Millares [0] 4 2" xfId="191" xr:uid="{00000000-0005-0000-0000-0000BE000000}"/>
    <cellStyle name="Millares [0] 5" xfId="192" xr:uid="{00000000-0005-0000-0000-0000BF000000}"/>
    <cellStyle name="Millares [0] 5 2" xfId="193" xr:uid="{00000000-0005-0000-0000-0000C0000000}"/>
    <cellStyle name="Millares [0] 6" xfId="194" xr:uid="{00000000-0005-0000-0000-0000C1000000}"/>
    <cellStyle name="Millares [0] 6 2" xfId="195" xr:uid="{00000000-0005-0000-0000-0000C2000000}"/>
    <cellStyle name="Millares [0] 6 2 2" xfId="196" xr:uid="{00000000-0005-0000-0000-0000C3000000}"/>
    <cellStyle name="Millares [0] 6 3" xfId="197" xr:uid="{00000000-0005-0000-0000-0000C4000000}"/>
    <cellStyle name="Millares [0] 6 3 2" xfId="198" xr:uid="{00000000-0005-0000-0000-0000C5000000}"/>
    <cellStyle name="Millares [0] 6 3 2 2" xfId="199" xr:uid="{00000000-0005-0000-0000-0000C6000000}"/>
    <cellStyle name="Millares [0] 6 3 3" xfId="200" xr:uid="{00000000-0005-0000-0000-0000C7000000}"/>
    <cellStyle name="Millares [0] 6 4" xfId="201" xr:uid="{00000000-0005-0000-0000-0000C8000000}"/>
    <cellStyle name="Millares [0] 7" xfId="202" xr:uid="{00000000-0005-0000-0000-0000C9000000}"/>
    <cellStyle name="Millares [0] 7 2" xfId="203" xr:uid="{00000000-0005-0000-0000-0000CA000000}"/>
    <cellStyle name="Millares [0] 8" xfId="204" xr:uid="{00000000-0005-0000-0000-0000CB000000}"/>
    <cellStyle name="Millares [0] 9" xfId="799" xr:uid="{77102714-4D08-4BD5-AD92-0E836AFB3EBB}"/>
    <cellStyle name="Millares 10" xfId="205" xr:uid="{00000000-0005-0000-0000-0000CC000000}"/>
    <cellStyle name="Millares 10 2" xfId="206" xr:uid="{00000000-0005-0000-0000-0000CD000000}"/>
    <cellStyle name="Millares 100" xfId="207" xr:uid="{00000000-0005-0000-0000-0000CE000000}"/>
    <cellStyle name="Millares 100 2" xfId="208" xr:uid="{00000000-0005-0000-0000-0000CF000000}"/>
    <cellStyle name="Millares 100 3" xfId="209" xr:uid="{00000000-0005-0000-0000-0000D0000000}"/>
    <cellStyle name="Millares 101" xfId="210" xr:uid="{00000000-0005-0000-0000-0000D1000000}"/>
    <cellStyle name="Millares 101 2" xfId="211" xr:uid="{00000000-0005-0000-0000-0000D2000000}"/>
    <cellStyle name="Millares 101 3" xfId="212" xr:uid="{00000000-0005-0000-0000-0000D3000000}"/>
    <cellStyle name="Millares 102" xfId="213" xr:uid="{00000000-0005-0000-0000-0000D4000000}"/>
    <cellStyle name="Millares 102 2" xfId="214" xr:uid="{00000000-0005-0000-0000-0000D5000000}"/>
    <cellStyle name="Millares 102 3" xfId="215" xr:uid="{00000000-0005-0000-0000-0000D6000000}"/>
    <cellStyle name="Millares 103" xfId="216" xr:uid="{00000000-0005-0000-0000-0000D7000000}"/>
    <cellStyle name="Millares 103 2" xfId="217" xr:uid="{00000000-0005-0000-0000-0000D8000000}"/>
    <cellStyle name="Millares 103 3" xfId="218" xr:uid="{00000000-0005-0000-0000-0000D9000000}"/>
    <cellStyle name="Millares 104" xfId="219" xr:uid="{00000000-0005-0000-0000-0000DA000000}"/>
    <cellStyle name="Millares 104 2" xfId="220" xr:uid="{00000000-0005-0000-0000-0000DB000000}"/>
    <cellStyle name="Millares 104 3" xfId="221" xr:uid="{00000000-0005-0000-0000-0000DC000000}"/>
    <cellStyle name="Millares 105" xfId="222" xr:uid="{00000000-0005-0000-0000-0000DD000000}"/>
    <cellStyle name="Millares 105 2" xfId="223" xr:uid="{00000000-0005-0000-0000-0000DE000000}"/>
    <cellStyle name="Millares 105 3" xfId="224" xr:uid="{00000000-0005-0000-0000-0000DF000000}"/>
    <cellStyle name="Millares 106" xfId="225" xr:uid="{00000000-0005-0000-0000-0000E0000000}"/>
    <cellStyle name="Millares 106 2" xfId="226" xr:uid="{00000000-0005-0000-0000-0000E1000000}"/>
    <cellStyle name="Millares 106 3" xfId="227" xr:uid="{00000000-0005-0000-0000-0000E2000000}"/>
    <cellStyle name="Millares 107" xfId="228" xr:uid="{00000000-0005-0000-0000-0000E3000000}"/>
    <cellStyle name="Millares 107 2" xfId="229" xr:uid="{00000000-0005-0000-0000-0000E4000000}"/>
    <cellStyle name="Millares 107 3" xfId="230" xr:uid="{00000000-0005-0000-0000-0000E5000000}"/>
    <cellStyle name="Millares 108" xfId="231" xr:uid="{00000000-0005-0000-0000-0000E6000000}"/>
    <cellStyle name="Millares 108 2" xfId="232" xr:uid="{00000000-0005-0000-0000-0000E7000000}"/>
    <cellStyle name="Millares 108 3" xfId="233" xr:uid="{00000000-0005-0000-0000-0000E8000000}"/>
    <cellStyle name="Millares 109" xfId="234" xr:uid="{00000000-0005-0000-0000-0000E9000000}"/>
    <cellStyle name="Millares 109 2" xfId="235" xr:uid="{00000000-0005-0000-0000-0000EA000000}"/>
    <cellStyle name="Millares 109 3" xfId="236" xr:uid="{00000000-0005-0000-0000-0000EB000000}"/>
    <cellStyle name="Millares 11" xfId="237" xr:uid="{00000000-0005-0000-0000-0000EC000000}"/>
    <cellStyle name="Millares 11 2" xfId="238" xr:uid="{00000000-0005-0000-0000-0000ED000000}"/>
    <cellStyle name="Millares 110" xfId="239" xr:uid="{00000000-0005-0000-0000-0000EE000000}"/>
    <cellStyle name="Millares 110 2" xfId="240" xr:uid="{00000000-0005-0000-0000-0000EF000000}"/>
    <cellStyle name="Millares 110 3" xfId="241" xr:uid="{00000000-0005-0000-0000-0000F0000000}"/>
    <cellStyle name="Millares 111" xfId="242" xr:uid="{00000000-0005-0000-0000-0000F1000000}"/>
    <cellStyle name="Millares 111 2" xfId="243" xr:uid="{00000000-0005-0000-0000-0000F2000000}"/>
    <cellStyle name="Millares 111 3" xfId="244" xr:uid="{00000000-0005-0000-0000-0000F3000000}"/>
    <cellStyle name="Millares 112" xfId="245" xr:uid="{00000000-0005-0000-0000-0000F4000000}"/>
    <cellStyle name="Millares 112 2" xfId="246" xr:uid="{00000000-0005-0000-0000-0000F5000000}"/>
    <cellStyle name="Millares 112 3" xfId="247" xr:uid="{00000000-0005-0000-0000-0000F6000000}"/>
    <cellStyle name="Millares 113" xfId="248" xr:uid="{00000000-0005-0000-0000-0000F7000000}"/>
    <cellStyle name="Millares 113 2" xfId="249" xr:uid="{00000000-0005-0000-0000-0000F8000000}"/>
    <cellStyle name="Millares 113 3" xfId="250" xr:uid="{00000000-0005-0000-0000-0000F9000000}"/>
    <cellStyle name="Millares 114" xfId="251" xr:uid="{00000000-0005-0000-0000-0000FA000000}"/>
    <cellStyle name="Millares 114 2" xfId="252" xr:uid="{00000000-0005-0000-0000-0000FB000000}"/>
    <cellStyle name="Millares 114 3" xfId="253" xr:uid="{00000000-0005-0000-0000-0000FC000000}"/>
    <cellStyle name="Millares 115" xfId="254" xr:uid="{00000000-0005-0000-0000-0000FD000000}"/>
    <cellStyle name="Millares 115 2" xfId="255" xr:uid="{00000000-0005-0000-0000-0000FE000000}"/>
    <cellStyle name="Millares 115 3" xfId="256" xr:uid="{00000000-0005-0000-0000-0000FF000000}"/>
    <cellStyle name="Millares 116" xfId="257" xr:uid="{00000000-0005-0000-0000-000000010000}"/>
    <cellStyle name="Millares 116 2" xfId="258" xr:uid="{00000000-0005-0000-0000-000001010000}"/>
    <cellStyle name="Millares 116 3" xfId="259" xr:uid="{00000000-0005-0000-0000-000002010000}"/>
    <cellStyle name="Millares 117" xfId="260" xr:uid="{00000000-0005-0000-0000-000003010000}"/>
    <cellStyle name="Millares 117 2" xfId="261" xr:uid="{00000000-0005-0000-0000-000004010000}"/>
    <cellStyle name="Millares 117 3" xfId="262" xr:uid="{00000000-0005-0000-0000-000005010000}"/>
    <cellStyle name="Millares 118" xfId="263" xr:uid="{00000000-0005-0000-0000-000006010000}"/>
    <cellStyle name="Millares 118 2" xfId="264" xr:uid="{00000000-0005-0000-0000-000007010000}"/>
    <cellStyle name="Millares 118 3" xfId="265" xr:uid="{00000000-0005-0000-0000-000008010000}"/>
    <cellStyle name="Millares 119" xfId="266" xr:uid="{00000000-0005-0000-0000-000009010000}"/>
    <cellStyle name="Millares 119 2" xfId="267" xr:uid="{00000000-0005-0000-0000-00000A010000}"/>
    <cellStyle name="Millares 119 3" xfId="268" xr:uid="{00000000-0005-0000-0000-00000B010000}"/>
    <cellStyle name="Millares 12" xfId="269" xr:uid="{00000000-0005-0000-0000-00000C010000}"/>
    <cellStyle name="Millares 12 2" xfId="270" xr:uid="{00000000-0005-0000-0000-00000D010000}"/>
    <cellStyle name="Millares 120" xfId="271" xr:uid="{00000000-0005-0000-0000-00000E010000}"/>
    <cellStyle name="Millares 120 2" xfId="272" xr:uid="{00000000-0005-0000-0000-00000F010000}"/>
    <cellStyle name="Millares 120 3" xfId="273" xr:uid="{00000000-0005-0000-0000-000010010000}"/>
    <cellStyle name="Millares 121" xfId="274" xr:uid="{00000000-0005-0000-0000-000011010000}"/>
    <cellStyle name="Millares 121 2" xfId="275" xr:uid="{00000000-0005-0000-0000-000012010000}"/>
    <cellStyle name="Millares 121 3" xfId="276" xr:uid="{00000000-0005-0000-0000-000013010000}"/>
    <cellStyle name="Millares 122" xfId="277" xr:uid="{00000000-0005-0000-0000-000014010000}"/>
    <cellStyle name="Millares 122 2" xfId="278" xr:uid="{00000000-0005-0000-0000-000015010000}"/>
    <cellStyle name="Millares 122 3" xfId="279" xr:uid="{00000000-0005-0000-0000-000016010000}"/>
    <cellStyle name="Millares 123" xfId="280" xr:uid="{00000000-0005-0000-0000-000017010000}"/>
    <cellStyle name="Millares 123 2" xfId="281" xr:uid="{00000000-0005-0000-0000-000018010000}"/>
    <cellStyle name="Millares 123 3" xfId="282" xr:uid="{00000000-0005-0000-0000-000019010000}"/>
    <cellStyle name="Millares 124" xfId="283" xr:uid="{00000000-0005-0000-0000-00001A010000}"/>
    <cellStyle name="Millares 124 2" xfId="284" xr:uid="{00000000-0005-0000-0000-00001B010000}"/>
    <cellStyle name="Millares 124 3" xfId="285" xr:uid="{00000000-0005-0000-0000-00001C010000}"/>
    <cellStyle name="Millares 125" xfId="286" xr:uid="{00000000-0005-0000-0000-00001D010000}"/>
    <cellStyle name="Millares 125 2" xfId="287" xr:uid="{00000000-0005-0000-0000-00001E010000}"/>
    <cellStyle name="Millares 125 3" xfId="288" xr:uid="{00000000-0005-0000-0000-00001F010000}"/>
    <cellStyle name="Millares 126" xfId="289" xr:uid="{00000000-0005-0000-0000-000020010000}"/>
    <cellStyle name="Millares 126 2" xfId="290" xr:uid="{00000000-0005-0000-0000-000021010000}"/>
    <cellStyle name="Millares 126 3" xfId="291" xr:uid="{00000000-0005-0000-0000-000022010000}"/>
    <cellStyle name="Millares 127" xfId="292" xr:uid="{00000000-0005-0000-0000-000023010000}"/>
    <cellStyle name="Millares 127 2" xfId="293" xr:uid="{00000000-0005-0000-0000-000024010000}"/>
    <cellStyle name="Millares 127 2 2" xfId="294" xr:uid="{00000000-0005-0000-0000-000025010000}"/>
    <cellStyle name="Millares 127 2 2 2" xfId="295" xr:uid="{00000000-0005-0000-0000-000026010000}"/>
    <cellStyle name="Millares 127 2 3" xfId="296" xr:uid="{00000000-0005-0000-0000-000027010000}"/>
    <cellStyle name="Millares 127 3" xfId="297" xr:uid="{00000000-0005-0000-0000-000028010000}"/>
    <cellStyle name="Millares 128" xfId="298" xr:uid="{00000000-0005-0000-0000-000029010000}"/>
    <cellStyle name="Millares 128 2" xfId="299" xr:uid="{00000000-0005-0000-0000-00002A010000}"/>
    <cellStyle name="Millares 128 2 2" xfId="300" xr:uid="{00000000-0005-0000-0000-00002B010000}"/>
    <cellStyle name="Millares 128 2 2 2" xfId="301" xr:uid="{00000000-0005-0000-0000-00002C010000}"/>
    <cellStyle name="Millares 128 2 3" xfId="302" xr:uid="{00000000-0005-0000-0000-00002D010000}"/>
    <cellStyle name="Millares 128 3" xfId="303" xr:uid="{00000000-0005-0000-0000-00002E010000}"/>
    <cellStyle name="Millares 129" xfId="304" xr:uid="{00000000-0005-0000-0000-00002F010000}"/>
    <cellStyle name="Millares 129 2" xfId="305" xr:uid="{00000000-0005-0000-0000-000030010000}"/>
    <cellStyle name="Millares 129 2 2" xfId="306" xr:uid="{00000000-0005-0000-0000-000031010000}"/>
    <cellStyle name="Millares 129 3" xfId="307" xr:uid="{00000000-0005-0000-0000-000032010000}"/>
    <cellStyle name="Millares 13" xfId="308" xr:uid="{00000000-0005-0000-0000-000033010000}"/>
    <cellStyle name="Millares 13 2" xfId="309" xr:uid="{00000000-0005-0000-0000-000034010000}"/>
    <cellStyle name="Millares 130" xfId="310" xr:uid="{00000000-0005-0000-0000-000035010000}"/>
    <cellStyle name="Millares 130 2" xfId="311" xr:uid="{00000000-0005-0000-0000-000036010000}"/>
    <cellStyle name="Millares 130 2 2" xfId="312" xr:uid="{00000000-0005-0000-0000-000037010000}"/>
    <cellStyle name="Millares 130 3" xfId="313" xr:uid="{00000000-0005-0000-0000-000038010000}"/>
    <cellStyle name="Millares 131" xfId="314" xr:uid="{00000000-0005-0000-0000-000039010000}"/>
    <cellStyle name="Millares 131 2" xfId="315" xr:uid="{00000000-0005-0000-0000-00003A010000}"/>
    <cellStyle name="Millares 131 3" xfId="316" xr:uid="{00000000-0005-0000-0000-00003B010000}"/>
    <cellStyle name="Millares 132" xfId="317" xr:uid="{00000000-0005-0000-0000-00003C010000}"/>
    <cellStyle name="Millares 132 2" xfId="318" xr:uid="{00000000-0005-0000-0000-00003D010000}"/>
    <cellStyle name="Millares 133" xfId="319" xr:uid="{00000000-0005-0000-0000-00003E010000}"/>
    <cellStyle name="Millares 133 2" xfId="320" xr:uid="{00000000-0005-0000-0000-00003F010000}"/>
    <cellStyle name="Millares 134" xfId="321" xr:uid="{00000000-0005-0000-0000-000040010000}"/>
    <cellStyle name="Millares 134 2" xfId="322" xr:uid="{00000000-0005-0000-0000-000041010000}"/>
    <cellStyle name="Millares 135" xfId="323" xr:uid="{00000000-0005-0000-0000-000042010000}"/>
    <cellStyle name="Millares 135 2" xfId="324" xr:uid="{00000000-0005-0000-0000-000043010000}"/>
    <cellStyle name="Millares 136" xfId="325" xr:uid="{00000000-0005-0000-0000-000044010000}"/>
    <cellStyle name="Millares 136 2" xfId="326" xr:uid="{00000000-0005-0000-0000-000045010000}"/>
    <cellStyle name="Millares 137" xfId="327" xr:uid="{00000000-0005-0000-0000-000046010000}"/>
    <cellStyle name="Millares 137 2" xfId="328" xr:uid="{00000000-0005-0000-0000-000047010000}"/>
    <cellStyle name="Millares 138" xfId="329" xr:uid="{00000000-0005-0000-0000-000048010000}"/>
    <cellStyle name="Millares 138 2" xfId="330" xr:uid="{00000000-0005-0000-0000-000049010000}"/>
    <cellStyle name="Millares 139" xfId="331" xr:uid="{00000000-0005-0000-0000-00004A010000}"/>
    <cellStyle name="Millares 139 2" xfId="332" xr:uid="{00000000-0005-0000-0000-00004B010000}"/>
    <cellStyle name="Millares 14" xfId="333" xr:uid="{00000000-0005-0000-0000-00004C010000}"/>
    <cellStyle name="Millares 14 2" xfId="334" xr:uid="{00000000-0005-0000-0000-00004D010000}"/>
    <cellStyle name="Millares 14 2 2" xfId="335" xr:uid="{00000000-0005-0000-0000-00004E010000}"/>
    <cellStyle name="Millares 14 2 3" xfId="336" xr:uid="{00000000-0005-0000-0000-00004F010000}"/>
    <cellStyle name="Millares 14 3" xfId="337" xr:uid="{00000000-0005-0000-0000-000050010000}"/>
    <cellStyle name="Millares 14 4" xfId="338" xr:uid="{00000000-0005-0000-0000-000051010000}"/>
    <cellStyle name="Millares 140" xfId="339" xr:uid="{00000000-0005-0000-0000-000052010000}"/>
    <cellStyle name="Millares 140 2" xfId="340" xr:uid="{00000000-0005-0000-0000-000053010000}"/>
    <cellStyle name="Millares 141" xfId="341" xr:uid="{00000000-0005-0000-0000-000054010000}"/>
    <cellStyle name="Millares 141 2" xfId="342" xr:uid="{00000000-0005-0000-0000-000055010000}"/>
    <cellStyle name="Millares 142" xfId="343" xr:uid="{00000000-0005-0000-0000-000056010000}"/>
    <cellStyle name="Millares 142 2" xfId="344" xr:uid="{00000000-0005-0000-0000-000057010000}"/>
    <cellStyle name="Millares 143" xfId="345" xr:uid="{00000000-0005-0000-0000-000058010000}"/>
    <cellStyle name="Millares 143 2" xfId="346" xr:uid="{00000000-0005-0000-0000-000059010000}"/>
    <cellStyle name="Millares 144" xfId="347" xr:uid="{00000000-0005-0000-0000-00005A010000}"/>
    <cellStyle name="Millares 144 2" xfId="348" xr:uid="{00000000-0005-0000-0000-00005B010000}"/>
    <cellStyle name="Millares 145" xfId="349" xr:uid="{00000000-0005-0000-0000-00005C010000}"/>
    <cellStyle name="Millares 145 2" xfId="350" xr:uid="{00000000-0005-0000-0000-00005D010000}"/>
    <cellStyle name="Millares 146" xfId="351" xr:uid="{00000000-0005-0000-0000-00005E010000}"/>
    <cellStyle name="Millares 146 2" xfId="352" xr:uid="{00000000-0005-0000-0000-00005F010000}"/>
    <cellStyle name="Millares 147" xfId="353" xr:uid="{00000000-0005-0000-0000-000060010000}"/>
    <cellStyle name="Millares 147 2" xfId="354" xr:uid="{00000000-0005-0000-0000-000061010000}"/>
    <cellStyle name="Millares 148" xfId="355" xr:uid="{00000000-0005-0000-0000-000062010000}"/>
    <cellStyle name="Millares 148 2" xfId="356" xr:uid="{00000000-0005-0000-0000-000063010000}"/>
    <cellStyle name="Millares 149" xfId="357" xr:uid="{00000000-0005-0000-0000-000064010000}"/>
    <cellStyle name="Millares 149 2" xfId="358" xr:uid="{00000000-0005-0000-0000-000065010000}"/>
    <cellStyle name="Millares 15" xfId="359" xr:uid="{00000000-0005-0000-0000-000066010000}"/>
    <cellStyle name="Millares 15 2" xfId="360" xr:uid="{00000000-0005-0000-0000-000067010000}"/>
    <cellStyle name="Millares 15 2 2" xfId="361" xr:uid="{00000000-0005-0000-0000-000068010000}"/>
    <cellStyle name="Millares 15 2 3" xfId="362" xr:uid="{00000000-0005-0000-0000-000069010000}"/>
    <cellStyle name="Millares 15 3" xfId="363" xr:uid="{00000000-0005-0000-0000-00006A010000}"/>
    <cellStyle name="Millares 15 4" xfId="364" xr:uid="{00000000-0005-0000-0000-00006B010000}"/>
    <cellStyle name="Millares 150" xfId="365" xr:uid="{00000000-0005-0000-0000-00006C010000}"/>
    <cellStyle name="Millares 150 2" xfId="366" xr:uid="{00000000-0005-0000-0000-00006D010000}"/>
    <cellStyle name="Millares 151" xfId="367" xr:uid="{00000000-0005-0000-0000-00006E010000}"/>
    <cellStyle name="Millares 151 2" xfId="368" xr:uid="{00000000-0005-0000-0000-00006F010000}"/>
    <cellStyle name="Millares 152" xfId="369" xr:uid="{00000000-0005-0000-0000-000070010000}"/>
    <cellStyle name="Millares 152 2" xfId="370" xr:uid="{00000000-0005-0000-0000-000071010000}"/>
    <cellStyle name="Millares 153" xfId="371" xr:uid="{00000000-0005-0000-0000-000072010000}"/>
    <cellStyle name="Millares 153 2" xfId="372" xr:uid="{00000000-0005-0000-0000-000073010000}"/>
    <cellStyle name="Millares 154" xfId="373" xr:uid="{00000000-0005-0000-0000-000074010000}"/>
    <cellStyle name="Millares 154 2" xfId="374" xr:uid="{00000000-0005-0000-0000-000075010000}"/>
    <cellStyle name="Millares 155" xfId="375" xr:uid="{00000000-0005-0000-0000-000076010000}"/>
    <cellStyle name="Millares 155 2" xfId="376" xr:uid="{00000000-0005-0000-0000-000077010000}"/>
    <cellStyle name="Millares 156" xfId="377" xr:uid="{00000000-0005-0000-0000-000078010000}"/>
    <cellStyle name="Millares 156 2" xfId="378" xr:uid="{00000000-0005-0000-0000-000079010000}"/>
    <cellStyle name="Millares 157" xfId="379" xr:uid="{00000000-0005-0000-0000-00007A010000}"/>
    <cellStyle name="Millares 157 2" xfId="380" xr:uid="{00000000-0005-0000-0000-00007B010000}"/>
    <cellStyle name="Millares 158" xfId="381" xr:uid="{00000000-0005-0000-0000-00007C010000}"/>
    <cellStyle name="Millares 158 2" xfId="382" xr:uid="{00000000-0005-0000-0000-00007D010000}"/>
    <cellStyle name="Millares 159" xfId="383" xr:uid="{00000000-0005-0000-0000-00007E010000}"/>
    <cellStyle name="Millares 159 2" xfId="384" xr:uid="{00000000-0005-0000-0000-00007F010000}"/>
    <cellStyle name="Millares 16" xfId="385" xr:uid="{00000000-0005-0000-0000-000080010000}"/>
    <cellStyle name="Millares 16 2" xfId="386" xr:uid="{00000000-0005-0000-0000-000081010000}"/>
    <cellStyle name="Millares 16 2 2" xfId="387" xr:uid="{00000000-0005-0000-0000-000082010000}"/>
    <cellStyle name="Millares 16 2 3" xfId="388" xr:uid="{00000000-0005-0000-0000-000083010000}"/>
    <cellStyle name="Millares 16 3" xfId="389" xr:uid="{00000000-0005-0000-0000-000084010000}"/>
    <cellStyle name="Millares 16 4" xfId="390" xr:uid="{00000000-0005-0000-0000-000085010000}"/>
    <cellStyle name="Millares 160" xfId="391" xr:uid="{00000000-0005-0000-0000-000086010000}"/>
    <cellStyle name="Millares 160 2" xfId="392" xr:uid="{00000000-0005-0000-0000-000087010000}"/>
    <cellStyle name="Millares 161" xfId="393" xr:uid="{00000000-0005-0000-0000-000088010000}"/>
    <cellStyle name="Millares 161 2" xfId="394" xr:uid="{00000000-0005-0000-0000-000089010000}"/>
    <cellStyle name="Millares 162" xfId="395" xr:uid="{00000000-0005-0000-0000-00008A010000}"/>
    <cellStyle name="Millares 162 2" xfId="396" xr:uid="{00000000-0005-0000-0000-00008B010000}"/>
    <cellStyle name="Millares 163" xfId="397" xr:uid="{00000000-0005-0000-0000-00008C010000}"/>
    <cellStyle name="Millares 163 2" xfId="398" xr:uid="{00000000-0005-0000-0000-00008D010000}"/>
    <cellStyle name="Millares 164" xfId="399" xr:uid="{00000000-0005-0000-0000-00008E010000}"/>
    <cellStyle name="Millares 164 2" xfId="400" xr:uid="{00000000-0005-0000-0000-00008F010000}"/>
    <cellStyle name="Millares 165" xfId="401" xr:uid="{00000000-0005-0000-0000-000090010000}"/>
    <cellStyle name="Millares 165 2" xfId="402" xr:uid="{00000000-0005-0000-0000-000091010000}"/>
    <cellStyle name="Millares 166" xfId="403" xr:uid="{00000000-0005-0000-0000-000092010000}"/>
    <cellStyle name="Millares 166 2" xfId="404" xr:uid="{00000000-0005-0000-0000-000093010000}"/>
    <cellStyle name="Millares 167" xfId="405" xr:uid="{00000000-0005-0000-0000-000094010000}"/>
    <cellStyle name="Millares 167 2" xfId="406" xr:uid="{00000000-0005-0000-0000-000095010000}"/>
    <cellStyle name="Millares 168" xfId="407" xr:uid="{00000000-0005-0000-0000-000096010000}"/>
    <cellStyle name="Millares 168 2" xfId="408" xr:uid="{00000000-0005-0000-0000-000097010000}"/>
    <cellStyle name="Millares 169" xfId="409" xr:uid="{00000000-0005-0000-0000-000098010000}"/>
    <cellStyle name="Millares 17" xfId="410" xr:uid="{00000000-0005-0000-0000-000099010000}"/>
    <cellStyle name="Millares 17 2" xfId="411" xr:uid="{00000000-0005-0000-0000-00009A010000}"/>
    <cellStyle name="Millares 17 2 2" xfId="412" xr:uid="{00000000-0005-0000-0000-00009B010000}"/>
    <cellStyle name="Millares 17 2 3" xfId="413" xr:uid="{00000000-0005-0000-0000-00009C010000}"/>
    <cellStyle name="Millares 17 3" xfId="414" xr:uid="{00000000-0005-0000-0000-00009D010000}"/>
    <cellStyle name="Millares 17 4" xfId="415" xr:uid="{00000000-0005-0000-0000-00009E010000}"/>
    <cellStyle name="Millares 170" xfId="416" xr:uid="{00000000-0005-0000-0000-00009F010000}"/>
    <cellStyle name="Millares 171" xfId="417" xr:uid="{00000000-0005-0000-0000-0000A0010000}"/>
    <cellStyle name="Millares 172" xfId="418" xr:uid="{00000000-0005-0000-0000-0000A1010000}"/>
    <cellStyle name="Millares 173" xfId="419" xr:uid="{00000000-0005-0000-0000-0000A2010000}"/>
    <cellStyle name="Millares 174" xfId="420" xr:uid="{00000000-0005-0000-0000-0000A3010000}"/>
    <cellStyle name="Millares 18" xfId="421" xr:uid="{00000000-0005-0000-0000-0000A4010000}"/>
    <cellStyle name="Millares 18 2" xfId="422" xr:uid="{00000000-0005-0000-0000-0000A5010000}"/>
    <cellStyle name="Millares 18 2 2" xfId="423" xr:uid="{00000000-0005-0000-0000-0000A6010000}"/>
    <cellStyle name="Millares 18 2 3" xfId="424" xr:uid="{00000000-0005-0000-0000-0000A7010000}"/>
    <cellStyle name="Millares 18 3" xfId="425" xr:uid="{00000000-0005-0000-0000-0000A8010000}"/>
    <cellStyle name="Millares 18 4" xfId="426" xr:uid="{00000000-0005-0000-0000-0000A9010000}"/>
    <cellStyle name="Millares 19" xfId="427" xr:uid="{00000000-0005-0000-0000-0000AA010000}"/>
    <cellStyle name="Millares 19 2" xfId="428" xr:uid="{00000000-0005-0000-0000-0000AB010000}"/>
    <cellStyle name="Millares 19 2 2" xfId="429" xr:uid="{00000000-0005-0000-0000-0000AC010000}"/>
    <cellStyle name="Millares 19 2 3" xfId="430" xr:uid="{00000000-0005-0000-0000-0000AD010000}"/>
    <cellStyle name="Millares 19 3" xfId="431" xr:uid="{00000000-0005-0000-0000-0000AE010000}"/>
    <cellStyle name="Millares 19 4" xfId="432" xr:uid="{00000000-0005-0000-0000-0000AF010000}"/>
    <cellStyle name="Millares 2" xfId="433" xr:uid="{00000000-0005-0000-0000-0000B0010000}"/>
    <cellStyle name="Millares 2 2" xfId="434" xr:uid="{00000000-0005-0000-0000-0000B1010000}"/>
    <cellStyle name="Millares 2 3" xfId="435" xr:uid="{00000000-0005-0000-0000-0000B2010000}"/>
    <cellStyle name="Millares 2 4" xfId="436" xr:uid="{00000000-0005-0000-0000-0000B3010000}"/>
    <cellStyle name="Millares 2 4 2" xfId="437" xr:uid="{00000000-0005-0000-0000-0000B4010000}"/>
    <cellStyle name="Millares 2 5" xfId="438" xr:uid="{00000000-0005-0000-0000-0000B5010000}"/>
    <cellStyle name="Millares 2 6" xfId="439" xr:uid="{00000000-0005-0000-0000-0000B6010000}"/>
    <cellStyle name="Millares 2 6 2" xfId="440" xr:uid="{00000000-0005-0000-0000-0000B7010000}"/>
    <cellStyle name="Millares 2 7" xfId="441" xr:uid="{00000000-0005-0000-0000-0000B8010000}"/>
    <cellStyle name="Millares 2 7 2" xfId="442" xr:uid="{00000000-0005-0000-0000-0000B9010000}"/>
    <cellStyle name="Millares 2 8" xfId="443" xr:uid="{00000000-0005-0000-0000-0000BA010000}"/>
    <cellStyle name="Millares 2 8 2" xfId="444" xr:uid="{00000000-0005-0000-0000-0000BB010000}"/>
    <cellStyle name="Millares 20" xfId="445" xr:uid="{00000000-0005-0000-0000-0000BC010000}"/>
    <cellStyle name="Millares 20 2" xfId="446" xr:uid="{00000000-0005-0000-0000-0000BD010000}"/>
    <cellStyle name="Millares 20 2 2" xfId="447" xr:uid="{00000000-0005-0000-0000-0000BE010000}"/>
    <cellStyle name="Millares 20 2 3" xfId="448" xr:uid="{00000000-0005-0000-0000-0000BF010000}"/>
    <cellStyle name="Millares 20 3" xfId="449" xr:uid="{00000000-0005-0000-0000-0000C0010000}"/>
    <cellStyle name="Millares 20 4" xfId="450" xr:uid="{00000000-0005-0000-0000-0000C1010000}"/>
    <cellStyle name="Millares 21" xfId="451" xr:uid="{00000000-0005-0000-0000-0000C2010000}"/>
    <cellStyle name="Millares 21 2" xfId="452" xr:uid="{00000000-0005-0000-0000-0000C3010000}"/>
    <cellStyle name="Millares 21 2 2" xfId="453" xr:uid="{00000000-0005-0000-0000-0000C4010000}"/>
    <cellStyle name="Millares 21 2 3" xfId="454" xr:uid="{00000000-0005-0000-0000-0000C5010000}"/>
    <cellStyle name="Millares 21 3" xfId="455" xr:uid="{00000000-0005-0000-0000-0000C6010000}"/>
    <cellStyle name="Millares 21 4" xfId="456" xr:uid="{00000000-0005-0000-0000-0000C7010000}"/>
    <cellStyle name="Millares 22" xfId="457" xr:uid="{00000000-0005-0000-0000-0000C8010000}"/>
    <cellStyle name="Millares 22 2" xfId="458" xr:uid="{00000000-0005-0000-0000-0000C9010000}"/>
    <cellStyle name="Millares 22 2 2" xfId="459" xr:uid="{00000000-0005-0000-0000-0000CA010000}"/>
    <cellStyle name="Millares 22 2 3" xfId="460" xr:uid="{00000000-0005-0000-0000-0000CB010000}"/>
    <cellStyle name="Millares 22 3" xfId="461" xr:uid="{00000000-0005-0000-0000-0000CC010000}"/>
    <cellStyle name="Millares 22 4" xfId="462" xr:uid="{00000000-0005-0000-0000-0000CD010000}"/>
    <cellStyle name="Millares 23" xfId="463" xr:uid="{00000000-0005-0000-0000-0000CE010000}"/>
    <cellStyle name="Millares 23 2" xfId="464" xr:uid="{00000000-0005-0000-0000-0000CF010000}"/>
    <cellStyle name="Millares 23 2 2" xfId="465" xr:uid="{00000000-0005-0000-0000-0000D0010000}"/>
    <cellStyle name="Millares 23 2 3" xfId="466" xr:uid="{00000000-0005-0000-0000-0000D1010000}"/>
    <cellStyle name="Millares 23 3" xfId="467" xr:uid="{00000000-0005-0000-0000-0000D2010000}"/>
    <cellStyle name="Millares 23 4" xfId="468" xr:uid="{00000000-0005-0000-0000-0000D3010000}"/>
    <cellStyle name="Millares 24" xfId="469" xr:uid="{00000000-0005-0000-0000-0000D4010000}"/>
    <cellStyle name="Millares 24 2" xfId="470" xr:uid="{00000000-0005-0000-0000-0000D5010000}"/>
    <cellStyle name="Millares 24 2 2" xfId="471" xr:uid="{00000000-0005-0000-0000-0000D6010000}"/>
    <cellStyle name="Millares 24 2 3" xfId="472" xr:uid="{00000000-0005-0000-0000-0000D7010000}"/>
    <cellStyle name="Millares 24 3" xfId="473" xr:uid="{00000000-0005-0000-0000-0000D8010000}"/>
    <cellStyle name="Millares 24 4" xfId="474" xr:uid="{00000000-0005-0000-0000-0000D9010000}"/>
    <cellStyle name="Millares 25" xfId="475" xr:uid="{00000000-0005-0000-0000-0000DA010000}"/>
    <cellStyle name="Millares 25 2" xfId="476" xr:uid="{00000000-0005-0000-0000-0000DB010000}"/>
    <cellStyle name="Millares 25 2 2" xfId="477" xr:uid="{00000000-0005-0000-0000-0000DC010000}"/>
    <cellStyle name="Millares 25 2 3" xfId="478" xr:uid="{00000000-0005-0000-0000-0000DD010000}"/>
    <cellStyle name="Millares 25 3" xfId="479" xr:uid="{00000000-0005-0000-0000-0000DE010000}"/>
    <cellStyle name="Millares 25 4" xfId="480" xr:uid="{00000000-0005-0000-0000-0000DF010000}"/>
    <cellStyle name="Millares 26" xfId="481" xr:uid="{00000000-0005-0000-0000-0000E0010000}"/>
    <cellStyle name="Millares 26 2" xfId="482" xr:uid="{00000000-0005-0000-0000-0000E1010000}"/>
    <cellStyle name="Millares 26 2 2" xfId="483" xr:uid="{00000000-0005-0000-0000-0000E2010000}"/>
    <cellStyle name="Millares 26 2 3" xfId="484" xr:uid="{00000000-0005-0000-0000-0000E3010000}"/>
    <cellStyle name="Millares 26 3" xfId="485" xr:uid="{00000000-0005-0000-0000-0000E4010000}"/>
    <cellStyle name="Millares 26 4" xfId="486" xr:uid="{00000000-0005-0000-0000-0000E5010000}"/>
    <cellStyle name="Millares 27" xfId="487" xr:uid="{00000000-0005-0000-0000-0000E6010000}"/>
    <cellStyle name="Millares 27 2" xfId="488" xr:uid="{00000000-0005-0000-0000-0000E7010000}"/>
    <cellStyle name="Millares 27 2 2" xfId="489" xr:uid="{00000000-0005-0000-0000-0000E8010000}"/>
    <cellStyle name="Millares 27 2 3" xfId="490" xr:uid="{00000000-0005-0000-0000-0000E9010000}"/>
    <cellStyle name="Millares 27 3" xfId="491" xr:uid="{00000000-0005-0000-0000-0000EA010000}"/>
    <cellStyle name="Millares 27 4" xfId="492" xr:uid="{00000000-0005-0000-0000-0000EB010000}"/>
    <cellStyle name="Millares 28" xfId="493" xr:uid="{00000000-0005-0000-0000-0000EC010000}"/>
    <cellStyle name="Millares 28 2" xfId="494" xr:uid="{00000000-0005-0000-0000-0000ED010000}"/>
    <cellStyle name="Millares 28 2 2" xfId="495" xr:uid="{00000000-0005-0000-0000-0000EE010000}"/>
    <cellStyle name="Millares 28 2 3" xfId="496" xr:uid="{00000000-0005-0000-0000-0000EF010000}"/>
    <cellStyle name="Millares 28 3" xfId="497" xr:uid="{00000000-0005-0000-0000-0000F0010000}"/>
    <cellStyle name="Millares 28 4" xfId="498" xr:uid="{00000000-0005-0000-0000-0000F1010000}"/>
    <cellStyle name="Millares 29" xfId="499" xr:uid="{00000000-0005-0000-0000-0000F2010000}"/>
    <cellStyle name="Millares 29 2" xfId="500" xr:uid="{00000000-0005-0000-0000-0000F3010000}"/>
    <cellStyle name="Millares 29 2 2" xfId="501" xr:uid="{00000000-0005-0000-0000-0000F4010000}"/>
    <cellStyle name="Millares 29 2 3" xfId="502" xr:uid="{00000000-0005-0000-0000-0000F5010000}"/>
    <cellStyle name="Millares 29 3" xfId="503" xr:uid="{00000000-0005-0000-0000-0000F6010000}"/>
    <cellStyle name="Millares 29 4" xfId="504" xr:uid="{00000000-0005-0000-0000-0000F7010000}"/>
    <cellStyle name="Millares 3" xfId="505" xr:uid="{00000000-0005-0000-0000-0000F8010000}"/>
    <cellStyle name="Millares 3 2" xfId="506" xr:uid="{00000000-0005-0000-0000-0000F9010000}"/>
    <cellStyle name="Millares 3 2 2" xfId="507" xr:uid="{00000000-0005-0000-0000-0000FA010000}"/>
    <cellStyle name="Millares 3 2 2 2" xfId="508" xr:uid="{00000000-0005-0000-0000-0000FB010000}"/>
    <cellStyle name="Millares 3 2 2 3" xfId="509" xr:uid="{00000000-0005-0000-0000-0000FC010000}"/>
    <cellStyle name="Millares 3 2 3" xfId="510" xr:uid="{00000000-0005-0000-0000-0000FD010000}"/>
    <cellStyle name="Millares 3 2 4" xfId="511" xr:uid="{00000000-0005-0000-0000-0000FE010000}"/>
    <cellStyle name="Millares 3 3" xfId="512" xr:uid="{00000000-0005-0000-0000-0000FF010000}"/>
    <cellStyle name="Millares 3 4" xfId="513" xr:uid="{00000000-0005-0000-0000-000000020000}"/>
    <cellStyle name="Millares 3 4 2" xfId="514" xr:uid="{00000000-0005-0000-0000-000001020000}"/>
    <cellStyle name="Millares 3 4 2 2" xfId="515" xr:uid="{00000000-0005-0000-0000-000002020000}"/>
    <cellStyle name="Millares 3 4 2 3" xfId="516" xr:uid="{00000000-0005-0000-0000-000003020000}"/>
    <cellStyle name="Millares 3 4 3" xfId="517" xr:uid="{00000000-0005-0000-0000-000004020000}"/>
    <cellStyle name="Millares 3 4 4" xfId="518" xr:uid="{00000000-0005-0000-0000-000005020000}"/>
    <cellStyle name="Millares 3 5" xfId="519" xr:uid="{00000000-0005-0000-0000-000006020000}"/>
    <cellStyle name="Millares 3 5 2" xfId="520" xr:uid="{00000000-0005-0000-0000-000007020000}"/>
    <cellStyle name="Millares 3 6" xfId="521" xr:uid="{00000000-0005-0000-0000-000008020000}"/>
    <cellStyle name="Millares 3 6 2" xfId="522" xr:uid="{00000000-0005-0000-0000-000009020000}"/>
    <cellStyle name="Millares 3 6 3" xfId="523" xr:uid="{00000000-0005-0000-0000-00000A020000}"/>
    <cellStyle name="Millares 30" xfId="524" xr:uid="{00000000-0005-0000-0000-00000B020000}"/>
    <cellStyle name="Millares 30 2" xfId="525" xr:uid="{00000000-0005-0000-0000-00000C020000}"/>
    <cellStyle name="Millares 30 2 2" xfId="526" xr:uid="{00000000-0005-0000-0000-00000D020000}"/>
    <cellStyle name="Millares 30 3" xfId="527" xr:uid="{00000000-0005-0000-0000-00000E020000}"/>
    <cellStyle name="Millares 30 3 2" xfId="528" xr:uid="{00000000-0005-0000-0000-00000F020000}"/>
    <cellStyle name="Millares 30 3 3" xfId="529" xr:uid="{00000000-0005-0000-0000-000010020000}"/>
    <cellStyle name="Millares 30 4" xfId="530" xr:uid="{00000000-0005-0000-0000-000011020000}"/>
    <cellStyle name="Millares 30 5" xfId="531" xr:uid="{00000000-0005-0000-0000-000012020000}"/>
    <cellStyle name="Millares 31" xfId="532" xr:uid="{00000000-0005-0000-0000-000013020000}"/>
    <cellStyle name="Millares 31 2" xfId="533" xr:uid="{00000000-0005-0000-0000-000014020000}"/>
    <cellStyle name="Millares 31 3" xfId="534" xr:uid="{00000000-0005-0000-0000-000015020000}"/>
    <cellStyle name="Millares 31 3 2" xfId="535" xr:uid="{00000000-0005-0000-0000-000016020000}"/>
    <cellStyle name="Millares 31 3 3" xfId="536" xr:uid="{00000000-0005-0000-0000-000017020000}"/>
    <cellStyle name="Millares 31 4" xfId="537" xr:uid="{00000000-0005-0000-0000-000018020000}"/>
    <cellStyle name="Millares 31 5" xfId="538" xr:uid="{00000000-0005-0000-0000-000019020000}"/>
    <cellStyle name="Millares 32" xfId="539" xr:uid="{00000000-0005-0000-0000-00001A020000}"/>
    <cellStyle name="Millares 32 2" xfId="540" xr:uid="{00000000-0005-0000-0000-00001B020000}"/>
    <cellStyle name="Millares 32 2 2" xfId="541" xr:uid="{00000000-0005-0000-0000-00001C020000}"/>
    <cellStyle name="Millares 32 2 3" xfId="542" xr:uid="{00000000-0005-0000-0000-00001D020000}"/>
    <cellStyle name="Millares 32 3" xfId="543" xr:uid="{00000000-0005-0000-0000-00001E020000}"/>
    <cellStyle name="Millares 32 3 2" xfId="544" xr:uid="{00000000-0005-0000-0000-00001F020000}"/>
    <cellStyle name="Millares 32 3 3" xfId="545" xr:uid="{00000000-0005-0000-0000-000020020000}"/>
    <cellStyle name="Millares 32 3 3 2" xfId="546" xr:uid="{00000000-0005-0000-0000-000021020000}"/>
    <cellStyle name="Millares 32 3 4" xfId="547" xr:uid="{00000000-0005-0000-0000-000022020000}"/>
    <cellStyle name="Millares 32 4" xfId="548" xr:uid="{00000000-0005-0000-0000-000023020000}"/>
    <cellStyle name="Millares 32 4 2" xfId="549" xr:uid="{00000000-0005-0000-0000-000024020000}"/>
    <cellStyle name="Millares 32 5" xfId="550" xr:uid="{00000000-0005-0000-0000-000025020000}"/>
    <cellStyle name="Millares 33" xfId="551" xr:uid="{00000000-0005-0000-0000-000026020000}"/>
    <cellStyle name="Millares 33 2" xfId="552" xr:uid="{00000000-0005-0000-0000-000027020000}"/>
    <cellStyle name="Millares 33 2 2" xfId="553" xr:uid="{00000000-0005-0000-0000-000028020000}"/>
    <cellStyle name="Millares 33 3" xfId="554" xr:uid="{00000000-0005-0000-0000-000029020000}"/>
    <cellStyle name="Millares 33 3 2" xfId="555" xr:uid="{00000000-0005-0000-0000-00002A020000}"/>
    <cellStyle name="Millares 33 3 2 2" xfId="556" xr:uid="{00000000-0005-0000-0000-00002B020000}"/>
    <cellStyle name="Millares 33 3 3" xfId="557" xr:uid="{00000000-0005-0000-0000-00002C020000}"/>
    <cellStyle name="Millares 33 4" xfId="558" xr:uid="{00000000-0005-0000-0000-00002D020000}"/>
    <cellStyle name="Millares 34" xfId="559" xr:uid="{00000000-0005-0000-0000-00002E020000}"/>
    <cellStyle name="Millares 34 2" xfId="560" xr:uid="{00000000-0005-0000-0000-00002F020000}"/>
    <cellStyle name="Millares 34 2 2" xfId="561" xr:uid="{00000000-0005-0000-0000-000030020000}"/>
    <cellStyle name="Millares 34 2 2 2" xfId="562" xr:uid="{00000000-0005-0000-0000-000031020000}"/>
    <cellStyle name="Millares 34 2 3" xfId="563" xr:uid="{00000000-0005-0000-0000-000032020000}"/>
    <cellStyle name="Millares 34 3" xfId="564" xr:uid="{00000000-0005-0000-0000-000033020000}"/>
    <cellStyle name="Millares 35" xfId="565" xr:uid="{00000000-0005-0000-0000-000034020000}"/>
    <cellStyle name="Millares 35 2" xfId="566" xr:uid="{00000000-0005-0000-0000-000035020000}"/>
    <cellStyle name="Millares 35 3" xfId="567" xr:uid="{00000000-0005-0000-0000-000036020000}"/>
    <cellStyle name="Millares 35 3 2" xfId="568" xr:uid="{00000000-0005-0000-0000-000037020000}"/>
    <cellStyle name="Millares 35 3 3" xfId="569" xr:uid="{00000000-0005-0000-0000-000038020000}"/>
    <cellStyle name="Millares 35 4" xfId="570" xr:uid="{00000000-0005-0000-0000-000039020000}"/>
    <cellStyle name="Millares 35 5" xfId="571" xr:uid="{00000000-0005-0000-0000-00003A020000}"/>
    <cellStyle name="Millares 35 5 2" xfId="572" xr:uid="{00000000-0005-0000-0000-00003B020000}"/>
    <cellStyle name="Millares 36" xfId="573" xr:uid="{00000000-0005-0000-0000-00003C020000}"/>
    <cellStyle name="Millares 36 2" xfId="574" xr:uid="{00000000-0005-0000-0000-00003D020000}"/>
    <cellStyle name="Millares 36 2 2" xfId="575" xr:uid="{00000000-0005-0000-0000-00003E020000}"/>
    <cellStyle name="Millares 36 3" xfId="576" xr:uid="{00000000-0005-0000-0000-00003F020000}"/>
    <cellStyle name="Millares 36 3 2" xfId="577" xr:uid="{00000000-0005-0000-0000-000040020000}"/>
    <cellStyle name="Millares 36 3 3" xfId="578" xr:uid="{00000000-0005-0000-0000-000041020000}"/>
    <cellStyle name="Millares 36 4" xfId="579" xr:uid="{00000000-0005-0000-0000-000042020000}"/>
    <cellStyle name="Millares 37" xfId="580" xr:uid="{00000000-0005-0000-0000-000043020000}"/>
    <cellStyle name="Millares 37 2" xfId="581" xr:uid="{00000000-0005-0000-0000-000044020000}"/>
    <cellStyle name="Millares 38" xfId="582" xr:uid="{00000000-0005-0000-0000-000045020000}"/>
    <cellStyle name="Millares 38 2" xfId="583" xr:uid="{00000000-0005-0000-0000-000046020000}"/>
    <cellStyle name="Millares 39" xfId="584" xr:uid="{00000000-0005-0000-0000-000047020000}"/>
    <cellStyle name="Millares 39 2" xfId="585" xr:uid="{00000000-0005-0000-0000-000048020000}"/>
    <cellStyle name="Millares 4" xfId="586" xr:uid="{00000000-0005-0000-0000-000049020000}"/>
    <cellStyle name="Millares 4 2" xfId="587" xr:uid="{00000000-0005-0000-0000-00004A020000}"/>
    <cellStyle name="Millares 4 2 2" xfId="588" xr:uid="{00000000-0005-0000-0000-00004B020000}"/>
    <cellStyle name="Millares 4 2 2 2" xfId="589" xr:uid="{00000000-0005-0000-0000-00004C020000}"/>
    <cellStyle name="Millares 4 2 2 3" xfId="590" xr:uid="{00000000-0005-0000-0000-00004D020000}"/>
    <cellStyle name="Millares 4 2 3" xfId="591" xr:uid="{00000000-0005-0000-0000-00004E020000}"/>
    <cellStyle name="Millares 4 2 4" xfId="592" xr:uid="{00000000-0005-0000-0000-00004F020000}"/>
    <cellStyle name="Millares 4 3" xfId="593" xr:uid="{00000000-0005-0000-0000-000050020000}"/>
    <cellStyle name="Millares 4 3 2" xfId="594" xr:uid="{00000000-0005-0000-0000-000051020000}"/>
    <cellStyle name="Millares 4 3 2 2" xfId="595" xr:uid="{00000000-0005-0000-0000-000052020000}"/>
    <cellStyle name="Millares 4 3 3" xfId="596" xr:uid="{00000000-0005-0000-0000-000053020000}"/>
    <cellStyle name="Millares 4 3 3 2" xfId="597" xr:uid="{00000000-0005-0000-0000-000054020000}"/>
    <cellStyle name="Millares 4 3 3 2 2" xfId="598" xr:uid="{00000000-0005-0000-0000-000055020000}"/>
    <cellStyle name="Millares 4 3 3 3" xfId="599" xr:uid="{00000000-0005-0000-0000-000056020000}"/>
    <cellStyle name="Millares 4 3 4" xfId="600" xr:uid="{00000000-0005-0000-0000-000057020000}"/>
    <cellStyle name="Millares 4 4" xfId="601" xr:uid="{00000000-0005-0000-0000-000058020000}"/>
    <cellStyle name="Millares 4 4 2" xfId="602" xr:uid="{00000000-0005-0000-0000-000059020000}"/>
    <cellStyle name="Millares 4 4 2 2" xfId="603" xr:uid="{00000000-0005-0000-0000-00005A020000}"/>
    <cellStyle name="Millares 4 4 3" xfId="604" xr:uid="{00000000-0005-0000-0000-00005B020000}"/>
    <cellStyle name="Millares 4 5" xfId="605" xr:uid="{00000000-0005-0000-0000-00005C020000}"/>
    <cellStyle name="Millares 4 6" xfId="606" xr:uid="{00000000-0005-0000-0000-00005D020000}"/>
    <cellStyle name="Millares 40" xfId="607" xr:uid="{00000000-0005-0000-0000-00005E020000}"/>
    <cellStyle name="Millares 40 2" xfId="608" xr:uid="{00000000-0005-0000-0000-00005F020000}"/>
    <cellStyle name="Millares 41" xfId="609" xr:uid="{00000000-0005-0000-0000-000060020000}"/>
    <cellStyle name="Millares 41 2" xfId="610" xr:uid="{00000000-0005-0000-0000-000061020000}"/>
    <cellStyle name="Millares 42" xfId="611" xr:uid="{00000000-0005-0000-0000-000062020000}"/>
    <cellStyle name="Millares 42 2" xfId="612" xr:uid="{00000000-0005-0000-0000-000063020000}"/>
    <cellStyle name="Millares 43" xfId="613" xr:uid="{00000000-0005-0000-0000-000064020000}"/>
    <cellStyle name="Millares 43 2" xfId="614" xr:uid="{00000000-0005-0000-0000-000065020000}"/>
    <cellStyle name="Millares 44" xfId="615" xr:uid="{00000000-0005-0000-0000-000066020000}"/>
    <cellStyle name="Millares 44 2" xfId="616" xr:uid="{00000000-0005-0000-0000-000067020000}"/>
    <cellStyle name="Millares 45" xfId="617" xr:uid="{00000000-0005-0000-0000-000068020000}"/>
    <cellStyle name="Millares 45 2" xfId="618" xr:uid="{00000000-0005-0000-0000-000069020000}"/>
    <cellStyle name="Millares 46" xfId="619" xr:uid="{00000000-0005-0000-0000-00006A020000}"/>
    <cellStyle name="Millares 46 2" xfId="620" xr:uid="{00000000-0005-0000-0000-00006B020000}"/>
    <cellStyle name="Millares 47" xfId="621" xr:uid="{00000000-0005-0000-0000-00006C020000}"/>
    <cellStyle name="Millares 47 2" xfId="622" xr:uid="{00000000-0005-0000-0000-00006D020000}"/>
    <cellStyle name="Millares 48" xfId="623" xr:uid="{00000000-0005-0000-0000-00006E020000}"/>
    <cellStyle name="Millares 48 2" xfId="624" xr:uid="{00000000-0005-0000-0000-00006F020000}"/>
    <cellStyle name="Millares 49" xfId="625" xr:uid="{00000000-0005-0000-0000-000070020000}"/>
    <cellStyle name="Millares 49 2" xfId="626" xr:uid="{00000000-0005-0000-0000-000071020000}"/>
    <cellStyle name="Millares 5" xfId="627" xr:uid="{00000000-0005-0000-0000-000072020000}"/>
    <cellStyle name="Millares 5 2" xfId="628" xr:uid="{00000000-0005-0000-0000-000073020000}"/>
    <cellStyle name="Millares 5 2 2" xfId="629" xr:uid="{00000000-0005-0000-0000-000074020000}"/>
    <cellStyle name="Millares 5 3" xfId="630" xr:uid="{00000000-0005-0000-0000-000075020000}"/>
    <cellStyle name="Millares 50" xfId="631" xr:uid="{00000000-0005-0000-0000-000076020000}"/>
    <cellStyle name="Millares 50 2" xfId="632" xr:uid="{00000000-0005-0000-0000-000077020000}"/>
    <cellStyle name="Millares 51" xfId="633" xr:uid="{00000000-0005-0000-0000-000078020000}"/>
    <cellStyle name="Millares 51 2" xfId="634" xr:uid="{00000000-0005-0000-0000-000079020000}"/>
    <cellStyle name="Millares 52" xfId="635" xr:uid="{00000000-0005-0000-0000-00007A020000}"/>
    <cellStyle name="Millares 52 2" xfId="636" xr:uid="{00000000-0005-0000-0000-00007B020000}"/>
    <cellStyle name="Millares 53" xfId="637" xr:uid="{00000000-0005-0000-0000-00007C020000}"/>
    <cellStyle name="Millares 53 2" xfId="638" xr:uid="{00000000-0005-0000-0000-00007D020000}"/>
    <cellStyle name="Millares 54" xfId="639" xr:uid="{00000000-0005-0000-0000-00007E020000}"/>
    <cellStyle name="Millares 54 2" xfId="640" xr:uid="{00000000-0005-0000-0000-00007F020000}"/>
    <cellStyle name="Millares 55" xfId="641" xr:uid="{00000000-0005-0000-0000-000080020000}"/>
    <cellStyle name="Millares 55 2" xfId="642" xr:uid="{00000000-0005-0000-0000-000081020000}"/>
    <cellStyle name="Millares 56" xfId="643" xr:uid="{00000000-0005-0000-0000-000082020000}"/>
    <cellStyle name="Millares 56 2" xfId="644" xr:uid="{00000000-0005-0000-0000-000083020000}"/>
    <cellStyle name="Millares 57" xfId="645" xr:uid="{00000000-0005-0000-0000-000084020000}"/>
    <cellStyle name="Millares 57 2" xfId="646" xr:uid="{00000000-0005-0000-0000-000085020000}"/>
    <cellStyle name="Millares 58" xfId="647" xr:uid="{00000000-0005-0000-0000-000086020000}"/>
    <cellStyle name="Millares 58 2" xfId="648" xr:uid="{00000000-0005-0000-0000-000087020000}"/>
    <cellStyle name="Millares 59" xfId="649" xr:uid="{00000000-0005-0000-0000-000088020000}"/>
    <cellStyle name="Millares 59 2" xfId="650" xr:uid="{00000000-0005-0000-0000-000089020000}"/>
    <cellStyle name="Millares 6" xfId="651" xr:uid="{00000000-0005-0000-0000-00008A020000}"/>
    <cellStyle name="Millares 6 2" xfId="652" xr:uid="{00000000-0005-0000-0000-00008B020000}"/>
    <cellStyle name="Millares 60" xfId="653" xr:uid="{00000000-0005-0000-0000-00008C020000}"/>
    <cellStyle name="Millares 60 2" xfId="654" xr:uid="{00000000-0005-0000-0000-00008D020000}"/>
    <cellStyle name="Millares 61" xfId="655" xr:uid="{00000000-0005-0000-0000-00008E020000}"/>
    <cellStyle name="Millares 61 2" xfId="656" xr:uid="{00000000-0005-0000-0000-00008F020000}"/>
    <cellStyle name="Millares 62" xfId="657" xr:uid="{00000000-0005-0000-0000-000090020000}"/>
    <cellStyle name="Millares 62 2" xfId="658" xr:uid="{00000000-0005-0000-0000-000091020000}"/>
    <cellStyle name="Millares 63" xfId="659" xr:uid="{00000000-0005-0000-0000-000092020000}"/>
    <cellStyle name="Millares 63 2" xfId="660" xr:uid="{00000000-0005-0000-0000-000093020000}"/>
    <cellStyle name="Millares 64" xfId="661" xr:uid="{00000000-0005-0000-0000-000094020000}"/>
    <cellStyle name="Millares 64 2" xfId="662" xr:uid="{00000000-0005-0000-0000-000095020000}"/>
    <cellStyle name="Millares 65" xfId="663" xr:uid="{00000000-0005-0000-0000-000096020000}"/>
    <cellStyle name="Millares 65 2" xfId="664" xr:uid="{00000000-0005-0000-0000-000097020000}"/>
    <cellStyle name="Millares 66" xfId="665" xr:uid="{00000000-0005-0000-0000-000098020000}"/>
    <cellStyle name="Millares 66 2" xfId="666" xr:uid="{00000000-0005-0000-0000-000099020000}"/>
    <cellStyle name="Millares 67" xfId="667" xr:uid="{00000000-0005-0000-0000-00009A020000}"/>
    <cellStyle name="Millares 68" xfId="668" xr:uid="{00000000-0005-0000-0000-00009B020000}"/>
    <cellStyle name="Millares 69" xfId="669" xr:uid="{00000000-0005-0000-0000-00009C020000}"/>
    <cellStyle name="Millares 7" xfId="670" xr:uid="{00000000-0005-0000-0000-00009D020000}"/>
    <cellStyle name="Millares 7 2" xfId="671" xr:uid="{00000000-0005-0000-0000-00009E020000}"/>
    <cellStyle name="Millares 70" xfId="672" xr:uid="{00000000-0005-0000-0000-00009F020000}"/>
    <cellStyle name="Millares 71" xfId="673" xr:uid="{00000000-0005-0000-0000-0000A0020000}"/>
    <cellStyle name="Millares 71 2" xfId="674" xr:uid="{00000000-0005-0000-0000-0000A1020000}"/>
    <cellStyle name="Millares 72" xfId="675" xr:uid="{00000000-0005-0000-0000-0000A2020000}"/>
    <cellStyle name="Millares 73" xfId="676" xr:uid="{00000000-0005-0000-0000-0000A3020000}"/>
    <cellStyle name="Millares 74" xfId="677" xr:uid="{00000000-0005-0000-0000-0000A4020000}"/>
    <cellStyle name="Millares 75" xfId="678" xr:uid="{00000000-0005-0000-0000-0000A5020000}"/>
    <cellStyle name="Millares 76" xfId="679" xr:uid="{00000000-0005-0000-0000-0000A6020000}"/>
    <cellStyle name="Millares 77" xfId="680" xr:uid="{00000000-0005-0000-0000-0000A7020000}"/>
    <cellStyle name="Millares 78" xfId="681" xr:uid="{00000000-0005-0000-0000-0000A8020000}"/>
    <cellStyle name="Millares 79" xfId="682" xr:uid="{00000000-0005-0000-0000-0000A9020000}"/>
    <cellStyle name="Millares 8" xfId="683" xr:uid="{00000000-0005-0000-0000-0000AA020000}"/>
    <cellStyle name="Millares 8 2" xfId="684" xr:uid="{00000000-0005-0000-0000-0000AB020000}"/>
    <cellStyle name="Millares 8 3" xfId="685" xr:uid="{00000000-0005-0000-0000-0000AC020000}"/>
    <cellStyle name="Millares 80" xfId="686" xr:uid="{00000000-0005-0000-0000-0000AD020000}"/>
    <cellStyle name="Millares 81" xfId="687" xr:uid="{00000000-0005-0000-0000-0000AE020000}"/>
    <cellStyle name="Millares 82" xfId="688" xr:uid="{00000000-0005-0000-0000-0000AF020000}"/>
    <cellStyle name="Millares 83" xfId="689" xr:uid="{00000000-0005-0000-0000-0000B0020000}"/>
    <cellStyle name="Millares 84" xfId="690" xr:uid="{00000000-0005-0000-0000-0000B1020000}"/>
    <cellStyle name="Millares 85" xfId="691" xr:uid="{00000000-0005-0000-0000-0000B2020000}"/>
    <cellStyle name="Millares 86" xfId="692" xr:uid="{00000000-0005-0000-0000-0000B3020000}"/>
    <cellStyle name="Millares 87" xfId="693" xr:uid="{00000000-0005-0000-0000-0000B4020000}"/>
    <cellStyle name="Millares 88" xfId="694" xr:uid="{00000000-0005-0000-0000-0000B5020000}"/>
    <cellStyle name="Millares 89" xfId="695" xr:uid="{00000000-0005-0000-0000-0000B6020000}"/>
    <cellStyle name="Millares 9" xfId="696" xr:uid="{00000000-0005-0000-0000-0000B7020000}"/>
    <cellStyle name="Millares 9 2" xfId="697" xr:uid="{00000000-0005-0000-0000-0000B8020000}"/>
    <cellStyle name="Millares 90" xfId="698" xr:uid="{00000000-0005-0000-0000-0000B9020000}"/>
    <cellStyle name="Millares 91" xfId="699" xr:uid="{00000000-0005-0000-0000-0000BA020000}"/>
    <cellStyle name="Millares 92" xfId="700" xr:uid="{00000000-0005-0000-0000-0000BB020000}"/>
    <cellStyle name="Millares 93" xfId="701" xr:uid="{00000000-0005-0000-0000-0000BC020000}"/>
    <cellStyle name="Millares 94" xfId="702" xr:uid="{00000000-0005-0000-0000-0000BD020000}"/>
    <cellStyle name="Millares 95" xfId="703" xr:uid="{00000000-0005-0000-0000-0000BE020000}"/>
    <cellStyle name="Millares 96" xfId="704" xr:uid="{00000000-0005-0000-0000-0000BF020000}"/>
    <cellStyle name="Millares 97" xfId="705" xr:uid="{00000000-0005-0000-0000-0000C0020000}"/>
    <cellStyle name="Millares 98" xfId="706" xr:uid="{00000000-0005-0000-0000-0000C1020000}"/>
    <cellStyle name="Millares 99" xfId="707" xr:uid="{00000000-0005-0000-0000-0000C2020000}"/>
    <cellStyle name="Moneda [0]" xfId="801" builtinId="7"/>
    <cellStyle name="MSTRStyle.Todos.c12_2b06fa68-842c-42c9-9413-3aaeaed1f795" xfId="708" xr:uid="{00000000-0005-0000-0000-0000C3020000}"/>
    <cellStyle name="MSTRStyle.Todos.c13_ce950d47-dc16-4f9d-9396-26eeca531506" xfId="709" xr:uid="{00000000-0005-0000-0000-0000C4020000}"/>
    <cellStyle name="MSTRStyle.Todos.c14_be21d8a1-14a1-4a58-aa3b-339fb5cf5806" xfId="710" xr:uid="{00000000-0005-0000-0000-0000C5020000}"/>
    <cellStyle name="MSTRStyle.Todos.c2_b7601d66-34e9-48fa-baf0-8a0b6d48a513" xfId="711" xr:uid="{00000000-0005-0000-0000-0000C6020000}"/>
    <cellStyle name="MSTRStyle.Todos.c4_7922024a-8654-453e-a46f-ab45b0471aa6" xfId="712" xr:uid="{00000000-0005-0000-0000-0000C7020000}"/>
    <cellStyle name="MSTRStyle.Todos.c7_0f39ee87-2b09-434b-a57f-11b8262e8140" xfId="713" xr:uid="{00000000-0005-0000-0000-0000C8020000}"/>
    <cellStyle name="MSTRStyle.Todos.c8_d1c63885-8081-4131-b2b3-fcc605c3fb40" xfId="714" xr:uid="{00000000-0005-0000-0000-0000C9020000}"/>
    <cellStyle name="Neutral" xfId="715" builtinId="28" customBuiltin="1"/>
    <cellStyle name="Neutral 2" xfId="716" xr:uid="{00000000-0005-0000-0000-0000CB020000}"/>
    <cellStyle name="Neutral 2 2" xfId="717" xr:uid="{00000000-0005-0000-0000-0000CC020000}"/>
    <cellStyle name="Normal" xfId="0" builtinId="0"/>
    <cellStyle name="Normal 2" xfId="800" xr:uid="{2747B85A-A2F3-4A2F-BFDB-8993F4CECB7E}"/>
    <cellStyle name="Normal 2 2" xfId="718" xr:uid="{00000000-0005-0000-0000-0000CE020000}"/>
    <cellStyle name="Normal 2 2 2" xfId="719" xr:uid="{00000000-0005-0000-0000-0000CF020000}"/>
    <cellStyle name="Normal 2 3" xfId="720" xr:uid="{00000000-0005-0000-0000-0000D0020000}"/>
    <cellStyle name="Normal 2 4" xfId="721" xr:uid="{00000000-0005-0000-0000-0000D1020000}"/>
    <cellStyle name="Normal 2 4 2" xfId="722" xr:uid="{00000000-0005-0000-0000-0000D2020000}"/>
    <cellStyle name="Normal 2 5" xfId="723" xr:uid="{00000000-0005-0000-0000-0000D3020000}"/>
    <cellStyle name="Normal 2 5 2" xfId="724" xr:uid="{00000000-0005-0000-0000-0000D4020000}"/>
    <cellStyle name="Normal 2 6" xfId="725" xr:uid="{00000000-0005-0000-0000-0000D5020000}"/>
    <cellStyle name="Normal 2 6 2" xfId="726" xr:uid="{00000000-0005-0000-0000-0000D6020000}"/>
    <cellStyle name="Normal 3 2" xfId="727" xr:uid="{00000000-0005-0000-0000-0000D7020000}"/>
    <cellStyle name="Normal 3 3" xfId="728" xr:uid="{00000000-0005-0000-0000-0000D8020000}"/>
    <cellStyle name="Normal 3 3 2" xfId="729" xr:uid="{00000000-0005-0000-0000-0000D9020000}"/>
    <cellStyle name="Normal 3 4" xfId="730" xr:uid="{00000000-0005-0000-0000-0000DA020000}"/>
    <cellStyle name="Normal 3 4 2" xfId="731" xr:uid="{00000000-0005-0000-0000-0000DB020000}"/>
    <cellStyle name="Normal 4 2" xfId="732" xr:uid="{00000000-0005-0000-0000-0000DC020000}"/>
    <cellStyle name="Normal 4 2 2" xfId="733" xr:uid="{00000000-0005-0000-0000-0000DD020000}"/>
    <cellStyle name="Normal 4 2 3" xfId="734" xr:uid="{00000000-0005-0000-0000-0000DE020000}"/>
    <cellStyle name="Normal 4 2 3 2" xfId="735" xr:uid="{00000000-0005-0000-0000-0000DF020000}"/>
    <cellStyle name="Normal 4 3" xfId="736" xr:uid="{00000000-0005-0000-0000-0000E0020000}"/>
    <cellStyle name="Normal 4 4" xfId="737" xr:uid="{00000000-0005-0000-0000-0000E1020000}"/>
    <cellStyle name="Normal 4 4 2" xfId="738" xr:uid="{00000000-0005-0000-0000-0000E2020000}"/>
    <cellStyle name="Normal 5 2" xfId="739" xr:uid="{00000000-0005-0000-0000-0000E3020000}"/>
    <cellStyle name="Normal 57" xfId="740" xr:uid="{00000000-0005-0000-0000-0000E4020000}"/>
    <cellStyle name="Normal 58" xfId="741" xr:uid="{00000000-0005-0000-0000-0000E5020000}"/>
    <cellStyle name="Normal_12" xfId="742" xr:uid="{00000000-0005-0000-0000-0000E6020000}"/>
    <cellStyle name="Normal_14" xfId="743" xr:uid="{00000000-0005-0000-0000-0000E7020000}"/>
    <cellStyle name="Normal_15" xfId="744" xr:uid="{00000000-0005-0000-0000-0000E8020000}"/>
    <cellStyle name="Normal_15_1" xfId="745" xr:uid="{00000000-0005-0000-0000-0000E9020000}"/>
    <cellStyle name="Normal_18" xfId="746" xr:uid="{00000000-0005-0000-0000-0000EA020000}"/>
    <cellStyle name="Normal_20" xfId="747" xr:uid="{00000000-0005-0000-0000-0000EB020000}"/>
    <cellStyle name="Normal_21_1" xfId="748" xr:uid="{00000000-0005-0000-0000-0000EC020000}"/>
    <cellStyle name="Normal_22_1" xfId="749" xr:uid="{00000000-0005-0000-0000-0000ED020000}"/>
    <cellStyle name="Normal_23_1" xfId="750" xr:uid="{00000000-0005-0000-0000-0000EE020000}"/>
    <cellStyle name="Normal_24_1" xfId="751" xr:uid="{00000000-0005-0000-0000-0000EF020000}"/>
    <cellStyle name="Normal_25" xfId="752" xr:uid="{00000000-0005-0000-0000-0000F0020000}"/>
    <cellStyle name="Normal_25_1" xfId="753" xr:uid="{00000000-0005-0000-0000-0000F1020000}"/>
    <cellStyle name="Normal_26_1" xfId="754" xr:uid="{00000000-0005-0000-0000-0000F2020000}"/>
    <cellStyle name="Normal_28_1" xfId="755" xr:uid="{00000000-0005-0000-0000-0000F3020000}"/>
    <cellStyle name="Normal_35" xfId="756" xr:uid="{00000000-0005-0000-0000-0000F4020000}"/>
    <cellStyle name="Normal_36" xfId="757" xr:uid="{00000000-0005-0000-0000-0000F5020000}"/>
    <cellStyle name="Normal_36_1" xfId="758" xr:uid="{00000000-0005-0000-0000-0000F6020000}"/>
    <cellStyle name="Normal_Hoja1_1" xfId="759" xr:uid="{00000000-0005-0000-0000-0000F9020000}"/>
    <cellStyle name="Normal_Hoja2" xfId="760" xr:uid="{00000000-0005-0000-0000-0000FA020000}"/>
    <cellStyle name="Notas 2" xfId="761" xr:uid="{00000000-0005-0000-0000-0000FB020000}"/>
    <cellStyle name="Notas 2 2" xfId="762" xr:uid="{00000000-0005-0000-0000-0000FC020000}"/>
    <cellStyle name="Notas 2 3" xfId="763" xr:uid="{00000000-0005-0000-0000-0000FD020000}"/>
    <cellStyle name="Notas 3" xfId="764" xr:uid="{00000000-0005-0000-0000-0000FE020000}"/>
    <cellStyle name="Note" xfId="765" xr:uid="{00000000-0005-0000-0000-0000FF020000}"/>
    <cellStyle name="Output" xfId="766" xr:uid="{00000000-0005-0000-0000-000000030000}"/>
    <cellStyle name="Porcentual 2" xfId="767" xr:uid="{00000000-0005-0000-0000-000001030000}"/>
    <cellStyle name="Punto" xfId="768" xr:uid="{00000000-0005-0000-0000-000002030000}"/>
    <cellStyle name="Punto0" xfId="769" xr:uid="{00000000-0005-0000-0000-000003030000}"/>
    <cellStyle name="Salida" xfId="770" builtinId="21" customBuiltin="1"/>
    <cellStyle name="Salida 2" xfId="771" xr:uid="{00000000-0005-0000-0000-000005030000}"/>
    <cellStyle name="Salida 2 2" xfId="772" xr:uid="{00000000-0005-0000-0000-000006030000}"/>
    <cellStyle name="SAPBEXaggItem" xfId="773" xr:uid="{00000000-0005-0000-0000-000007030000}"/>
    <cellStyle name="SAPBEXchaText" xfId="774" xr:uid="{00000000-0005-0000-0000-000008030000}"/>
    <cellStyle name="SAPBEXstdData" xfId="775" xr:uid="{00000000-0005-0000-0000-000009030000}"/>
    <cellStyle name="SAPBEXstdItem" xfId="776" xr:uid="{00000000-0005-0000-0000-00000A030000}"/>
    <cellStyle name="SAPBEXstdItemX" xfId="777" xr:uid="{00000000-0005-0000-0000-00000B030000}"/>
    <cellStyle name="Texto de advertencia" xfId="778" builtinId="11" customBuiltin="1"/>
    <cellStyle name="Texto de advertencia 2" xfId="779" xr:uid="{00000000-0005-0000-0000-00000D030000}"/>
    <cellStyle name="Texto de advertencia 2 2" xfId="780" xr:uid="{00000000-0005-0000-0000-00000E030000}"/>
    <cellStyle name="Texto explicativo" xfId="781" builtinId="53" customBuiltin="1"/>
    <cellStyle name="Texto explicativo 2" xfId="782" xr:uid="{00000000-0005-0000-0000-000010030000}"/>
    <cellStyle name="Title" xfId="783" xr:uid="{00000000-0005-0000-0000-000011030000}"/>
    <cellStyle name="Título" xfId="784" builtinId="15" customBuiltin="1"/>
    <cellStyle name="Título 1 2" xfId="785" xr:uid="{00000000-0005-0000-0000-000013030000}"/>
    <cellStyle name="Título 1 2 2" xfId="786" xr:uid="{00000000-0005-0000-0000-000014030000}"/>
    <cellStyle name="Título 2" xfId="787" builtinId="17" customBuiltin="1"/>
    <cellStyle name="Título 2 2" xfId="788" xr:uid="{00000000-0005-0000-0000-000016030000}"/>
    <cellStyle name="Título 2 2 2" xfId="789" xr:uid="{00000000-0005-0000-0000-000017030000}"/>
    <cellStyle name="Título 3" xfId="790" builtinId="18" customBuiltin="1"/>
    <cellStyle name="Título 3 2" xfId="791" xr:uid="{00000000-0005-0000-0000-000019030000}"/>
    <cellStyle name="Título 3 2 2" xfId="792" xr:uid="{00000000-0005-0000-0000-00001A030000}"/>
    <cellStyle name="Título 4" xfId="793" xr:uid="{00000000-0005-0000-0000-00001B030000}"/>
    <cellStyle name="Título de hoja" xfId="794" xr:uid="{00000000-0005-0000-0000-00001C030000}"/>
    <cellStyle name="Total" xfId="795" builtinId="25" customBuiltin="1"/>
    <cellStyle name="Total 2" xfId="796" xr:uid="{00000000-0005-0000-0000-00001E030000}"/>
    <cellStyle name="Total 2 2" xfId="797" xr:uid="{00000000-0005-0000-0000-00001F030000}"/>
    <cellStyle name="Warning Text" xfId="798" xr:uid="{00000000-0005-0000-0000-00002003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 xr9:uid="{00000000-0011-0000-FFFF-FFFF00000000}"/>
    <tableStyle name="Estilo de tabla dinámica 2" table="0" count="1" xr9:uid="{00000000-0011-0000-FFFF-FFFF01000000}">
      <tableStyleElement type="wholeTable" dxfId="2"/>
    </tableStyle>
    <tableStyle name="Estilo de tabla dinámica 3" table="0" count="1" xr9:uid="{00000000-0011-0000-FFFF-FFFF02000000}">
      <tableStyleElement type="wholeTable" dxfId="1"/>
    </tableStyle>
    <tableStyle name="Estilo de tabla dinámica 4" table="0" count="1" xr9:uid="{00000000-0011-0000-FFFF-FFFF03000000}">
      <tableStyleElement type="lastColumn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B115"/>
  <sheetViews>
    <sheetView tabSelected="1" zoomScale="89" zoomScaleNormal="89" workbookViewId="0">
      <selection activeCell="F31" sqref="F31"/>
    </sheetView>
  </sheetViews>
  <sheetFormatPr baseColWidth="10" defaultRowHeight="21.75" customHeight="1" x14ac:dyDescent="0.2"/>
  <cols>
    <col min="1" max="1" width="117.7109375" style="207" customWidth="1"/>
    <col min="2" max="2" width="11.42578125" style="206" customWidth="1"/>
    <col min="3" max="16384" width="11.42578125" style="207"/>
  </cols>
  <sheetData>
    <row r="3" spans="1:2" ht="21.75" customHeight="1" x14ac:dyDescent="0.2">
      <c r="A3" s="202" t="s">
        <v>446</v>
      </c>
    </row>
    <row r="4" spans="1:2" ht="21.75" customHeight="1" x14ac:dyDescent="0.2">
      <c r="A4" s="206" t="s">
        <v>92</v>
      </c>
      <c r="B4" s="534" t="s">
        <v>217</v>
      </c>
    </row>
    <row r="5" spans="1:2" ht="21.75" customHeight="1" x14ac:dyDescent="0.2">
      <c r="A5" s="206" t="s">
        <v>63</v>
      </c>
      <c r="B5" s="206" t="s">
        <v>217</v>
      </c>
    </row>
    <row r="6" spans="1:2" ht="21.75" customHeight="1" x14ac:dyDescent="0.2">
      <c r="A6" s="206" t="s">
        <v>97</v>
      </c>
      <c r="B6" s="206" t="s">
        <v>217</v>
      </c>
    </row>
    <row r="7" spans="1:2" ht="21.75" customHeight="1" x14ac:dyDescent="0.2">
      <c r="A7" s="206" t="s">
        <v>81</v>
      </c>
      <c r="B7" s="206" t="s">
        <v>218</v>
      </c>
    </row>
    <row r="8" spans="1:2" ht="21.75" customHeight="1" x14ac:dyDescent="0.2">
      <c r="A8" s="208" t="s">
        <v>272</v>
      </c>
      <c r="B8" s="206" t="s">
        <v>218</v>
      </c>
    </row>
    <row r="9" spans="1:2" ht="21.75" customHeight="1" x14ac:dyDescent="0.2">
      <c r="A9" s="208" t="s">
        <v>328</v>
      </c>
      <c r="B9" s="206" t="s">
        <v>218</v>
      </c>
    </row>
    <row r="10" spans="1:2" ht="21.75" customHeight="1" x14ac:dyDescent="0.2">
      <c r="A10" s="208" t="s">
        <v>273</v>
      </c>
      <c r="B10" s="206" t="s">
        <v>218</v>
      </c>
    </row>
    <row r="12" spans="1:2" ht="21.75" customHeight="1" x14ac:dyDescent="0.2">
      <c r="A12" s="202" t="s">
        <v>447</v>
      </c>
    </row>
    <row r="13" spans="1:2" ht="21.75" customHeight="1" x14ac:dyDescent="0.2">
      <c r="A13" s="206" t="s">
        <v>250</v>
      </c>
      <c r="B13" s="206" t="s">
        <v>219</v>
      </c>
    </row>
    <row r="14" spans="1:2" ht="21.75" customHeight="1" x14ac:dyDescent="0.2">
      <c r="A14" s="206" t="s">
        <v>63</v>
      </c>
      <c r="B14" s="206" t="s">
        <v>219</v>
      </c>
    </row>
    <row r="15" spans="1:2" ht="21.75" customHeight="1" x14ac:dyDescent="0.2">
      <c r="A15" s="206" t="s">
        <v>448</v>
      </c>
      <c r="B15" s="206" t="s">
        <v>220</v>
      </c>
    </row>
    <row r="16" spans="1:2" ht="21.75" customHeight="1" x14ac:dyDescent="0.2">
      <c r="A16" s="206" t="s">
        <v>449</v>
      </c>
      <c r="B16" s="206" t="s">
        <v>220</v>
      </c>
    </row>
    <row r="17" spans="1:2" ht="21.75" customHeight="1" x14ac:dyDescent="0.2">
      <c r="A17" s="206" t="s">
        <v>450</v>
      </c>
      <c r="B17" s="206" t="s">
        <v>220</v>
      </c>
    </row>
    <row r="19" spans="1:2" ht="21.75" customHeight="1" x14ac:dyDescent="0.2">
      <c r="A19" s="202" t="s">
        <v>451</v>
      </c>
    </row>
    <row r="20" spans="1:2" ht="21.75" customHeight="1" x14ac:dyDescent="0.2">
      <c r="A20" s="206" t="s">
        <v>77</v>
      </c>
      <c r="B20" s="206" t="s">
        <v>221</v>
      </c>
    </row>
    <row r="21" spans="1:2" ht="21.75" customHeight="1" x14ac:dyDescent="0.2">
      <c r="A21" s="206" t="s">
        <v>152</v>
      </c>
      <c r="B21" s="209" t="s">
        <v>222</v>
      </c>
    </row>
    <row r="22" spans="1:2" ht="21.75" customHeight="1" x14ac:dyDescent="0.2">
      <c r="A22" s="208" t="s">
        <v>274</v>
      </c>
      <c r="B22" s="209" t="s">
        <v>222</v>
      </c>
    </row>
    <row r="23" spans="1:2" ht="21.75" customHeight="1" x14ac:dyDescent="0.2">
      <c r="A23" s="208" t="s">
        <v>275</v>
      </c>
      <c r="B23" s="209" t="s">
        <v>222</v>
      </c>
    </row>
    <row r="24" spans="1:2" ht="21.75" customHeight="1" x14ac:dyDescent="0.2">
      <c r="A24" s="206" t="s">
        <v>172</v>
      </c>
      <c r="B24" s="206" t="s">
        <v>223</v>
      </c>
    </row>
    <row r="25" spans="1:2" ht="21.75" customHeight="1" x14ac:dyDescent="0.2">
      <c r="A25" s="208" t="s">
        <v>277</v>
      </c>
      <c r="B25" s="206" t="s">
        <v>223</v>
      </c>
    </row>
    <row r="26" spans="1:2" ht="21.75" customHeight="1" x14ac:dyDescent="0.2">
      <c r="A26" s="208" t="s">
        <v>278</v>
      </c>
      <c r="B26" s="206" t="s">
        <v>224</v>
      </c>
    </row>
    <row r="27" spans="1:2" ht="21.75" customHeight="1" x14ac:dyDescent="0.2">
      <c r="A27" s="208" t="s">
        <v>279</v>
      </c>
      <c r="B27" s="206" t="s">
        <v>225</v>
      </c>
    </row>
    <row r="28" spans="1:2" ht="21.75" customHeight="1" x14ac:dyDescent="0.2">
      <c r="A28" s="208" t="s">
        <v>280</v>
      </c>
      <c r="B28" s="206" t="s">
        <v>226</v>
      </c>
    </row>
    <row r="29" spans="1:2" ht="21.75" customHeight="1" x14ac:dyDescent="0.2">
      <c r="A29" s="210"/>
    </row>
    <row r="30" spans="1:2" ht="21.75" customHeight="1" x14ac:dyDescent="0.2">
      <c r="A30" s="202" t="s">
        <v>452</v>
      </c>
    </row>
    <row r="31" spans="1:2" ht="21.75" customHeight="1" x14ac:dyDescent="0.2">
      <c r="A31" s="206" t="s">
        <v>175</v>
      </c>
      <c r="B31" s="206" t="s">
        <v>227</v>
      </c>
    </row>
    <row r="32" spans="1:2" ht="21.75" customHeight="1" x14ac:dyDescent="0.2">
      <c r="A32" s="208" t="s">
        <v>285</v>
      </c>
      <c r="B32" s="206" t="s">
        <v>227</v>
      </c>
    </row>
    <row r="33" spans="1:2" ht="21.75" customHeight="1" x14ac:dyDescent="0.2">
      <c r="A33" s="208" t="s">
        <v>286</v>
      </c>
      <c r="B33" s="206" t="s">
        <v>227</v>
      </c>
    </row>
    <row r="34" spans="1:2" ht="21.75" customHeight="1" x14ac:dyDescent="0.2">
      <c r="A34" s="206" t="s">
        <v>174</v>
      </c>
      <c r="B34" s="206" t="s">
        <v>228</v>
      </c>
    </row>
    <row r="35" spans="1:2" ht="21.75" customHeight="1" x14ac:dyDescent="0.2">
      <c r="A35" s="208" t="s">
        <v>251</v>
      </c>
      <c r="B35" s="206" t="s">
        <v>228</v>
      </c>
    </row>
    <row r="36" spans="1:2" ht="21.75" customHeight="1" x14ac:dyDescent="0.2">
      <c r="A36" s="208" t="s">
        <v>252</v>
      </c>
      <c r="B36" s="206" t="s">
        <v>229</v>
      </c>
    </row>
    <row r="37" spans="1:2" ht="21.75" customHeight="1" x14ac:dyDescent="0.2">
      <c r="A37" s="208" t="s">
        <v>453</v>
      </c>
      <c r="B37" s="206" t="s">
        <v>230</v>
      </c>
    </row>
    <row r="38" spans="1:2" ht="21.75" customHeight="1" x14ac:dyDescent="0.2">
      <c r="A38" s="208" t="s">
        <v>106</v>
      </c>
      <c r="B38" s="206" t="s">
        <v>230</v>
      </c>
    </row>
    <row r="39" spans="1:2" ht="21.75" customHeight="1" x14ac:dyDescent="0.2">
      <c r="A39" s="208" t="s">
        <v>107</v>
      </c>
      <c r="B39" s="206" t="s">
        <v>231</v>
      </c>
    </row>
    <row r="40" spans="1:2" ht="21.75" customHeight="1" x14ac:dyDescent="0.2">
      <c r="A40" s="208" t="s">
        <v>108</v>
      </c>
      <c r="B40" s="206" t="s">
        <v>232</v>
      </c>
    </row>
    <row r="41" spans="1:2" ht="21.75" customHeight="1" x14ac:dyDescent="0.2">
      <c r="A41" s="208" t="s">
        <v>109</v>
      </c>
      <c r="B41" s="206" t="s">
        <v>233</v>
      </c>
    </row>
    <row r="42" spans="1:2" ht="21.75" customHeight="1" x14ac:dyDescent="0.2">
      <c r="A42" s="208" t="s">
        <v>110</v>
      </c>
      <c r="B42" s="206" t="s">
        <v>234</v>
      </c>
    </row>
    <row r="43" spans="1:2" ht="21.75" customHeight="1" x14ac:dyDescent="0.2">
      <c r="A43" s="208" t="s">
        <v>111</v>
      </c>
      <c r="B43" s="206" t="s">
        <v>235</v>
      </c>
    </row>
    <row r="44" spans="1:2" ht="21.75" customHeight="1" x14ac:dyDescent="0.2">
      <c r="A44" s="206" t="s">
        <v>173</v>
      </c>
    </row>
    <row r="45" spans="1:2" ht="21.75" customHeight="1" x14ac:dyDescent="0.2">
      <c r="A45" s="208" t="s">
        <v>251</v>
      </c>
      <c r="B45" s="206" t="s">
        <v>236</v>
      </c>
    </row>
    <row r="46" spans="1:2" ht="21.75" customHeight="1" x14ac:dyDescent="0.2">
      <c r="A46" s="208" t="s">
        <v>271</v>
      </c>
      <c r="B46" s="206" t="s">
        <v>237</v>
      </c>
    </row>
    <row r="47" spans="1:2" ht="21.75" customHeight="1" x14ac:dyDescent="0.2">
      <c r="A47" s="208" t="s">
        <v>270</v>
      </c>
      <c r="B47" s="206" t="s">
        <v>238</v>
      </c>
    </row>
    <row r="48" spans="1:2" ht="21.75" customHeight="1" x14ac:dyDescent="0.2">
      <c r="A48" s="208" t="s">
        <v>113</v>
      </c>
    </row>
    <row r="49" spans="1:2" s="211" customFormat="1" ht="21.75" customHeight="1" x14ac:dyDescent="0.2">
      <c r="A49" s="208" t="s">
        <v>114</v>
      </c>
      <c r="B49" s="206" t="s">
        <v>239</v>
      </c>
    </row>
    <row r="50" spans="1:2" ht="21.75" customHeight="1" x14ac:dyDescent="0.2">
      <c r="A50" s="208" t="s">
        <v>115</v>
      </c>
      <c r="B50" s="206" t="s">
        <v>240</v>
      </c>
    </row>
    <row r="51" spans="1:2" ht="21.75" customHeight="1" x14ac:dyDescent="0.2">
      <c r="A51" s="208" t="s">
        <v>288</v>
      </c>
      <c r="B51" s="206" t="s">
        <v>241</v>
      </c>
    </row>
    <row r="52" spans="1:2" ht="21.75" customHeight="1" x14ac:dyDescent="0.2">
      <c r="A52" s="208" t="s">
        <v>116</v>
      </c>
      <c r="B52" s="206" t="s">
        <v>242</v>
      </c>
    </row>
    <row r="53" spans="1:2" ht="21.75" customHeight="1" x14ac:dyDescent="0.2">
      <c r="A53" s="208" t="s">
        <v>117</v>
      </c>
      <c r="B53" s="206" t="s">
        <v>243</v>
      </c>
    </row>
    <row r="54" spans="1:2" ht="21.75" customHeight="1" x14ac:dyDescent="0.2">
      <c r="A54" s="206" t="s">
        <v>265</v>
      </c>
      <c r="B54" s="206" t="s">
        <v>244</v>
      </c>
    </row>
    <row r="55" spans="1:2" ht="21.75" customHeight="1" x14ac:dyDescent="0.2">
      <c r="A55" s="212" t="s">
        <v>289</v>
      </c>
      <c r="B55" s="206" t="s">
        <v>244</v>
      </c>
    </row>
    <row r="56" spans="1:2" ht="21.75" customHeight="1" x14ac:dyDescent="0.2">
      <c r="A56" s="212" t="s">
        <v>290</v>
      </c>
      <c r="B56" s="206" t="s">
        <v>244</v>
      </c>
    </row>
    <row r="57" spans="1:2" ht="21.75" customHeight="1" x14ac:dyDescent="0.2">
      <c r="A57" s="212" t="s">
        <v>291</v>
      </c>
      <c r="B57" s="206" t="s">
        <v>245</v>
      </c>
    </row>
    <row r="58" spans="1:2" ht="21.75" customHeight="1" x14ac:dyDescent="0.2">
      <c r="A58" s="212" t="s">
        <v>292</v>
      </c>
      <c r="B58" s="206" t="s">
        <v>245</v>
      </c>
    </row>
    <row r="59" spans="1:2" ht="21.75" customHeight="1" x14ac:dyDescent="0.2">
      <c r="A59" s="212" t="s">
        <v>293</v>
      </c>
      <c r="B59" s="206" t="s">
        <v>246</v>
      </c>
    </row>
    <row r="60" spans="1:2" ht="21.75" customHeight="1" x14ac:dyDescent="0.2">
      <c r="A60" s="212" t="s">
        <v>294</v>
      </c>
      <c r="B60" s="206" t="s">
        <v>246</v>
      </c>
    </row>
    <row r="61" spans="1:2" ht="21.75" customHeight="1" x14ac:dyDescent="0.2">
      <c r="A61" s="212" t="s">
        <v>295</v>
      </c>
      <c r="B61" s="206" t="s">
        <v>247</v>
      </c>
    </row>
    <row r="62" spans="1:2" ht="21.75" customHeight="1" x14ac:dyDescent="0.2">
      <c r="A62" s="212" t="s">
        <v>296</v>
      </c>
      <c r="B62" s="206" t="s">
        <v>247</v>
      </c>
    </row>
    <row r="63" spans="1:2" s="389" customFormat="1" ht="21.75" customHeight="1" x14ac:dyDescent="0.2">
      <c r="A63" s="533" t="s">
        <v>440</v>
      </c>
      <c r="B63" s="206" t="s">
        <v>248</v>
      </c>
    </row>
    <row r="64" spans="1:2" ht="21.75" customHeight="1" x14ac:dyDescent="0.2">
      <c r="A64" s="212" t="s">
        <v>297</v>
      </c>
      <c r="B64" s="206" t="s">
        <v>248</v>
      </c>
    </row>
    <row r="65" spans="1:2" ht="21.75" customHeight="1" x14ac:dyDescent="0.2">
      <c r="A65" s="212" t="s">
        <v>298</v>
      </c>
      <c r="B65" s="534" t="s">
        <v>249</v>
      </c>
    </row>
    <row r="66" spans="1:2" ht="21.75" customHeight="1" x14ac:dyDescent="0.2">
      <c r="A66" s="212" t="s">
        <v>299</v>
      </c>
      <c r="B66" s="206" t="s">
        <v>249</v>
      </c>
    </row>
    <row r="67" spans="1:2" ht="21.75" customHeight="1" x14ac:dyDescent="0.2">
      <c r="A67" s="212" t="s">
        <v>300</v>
      </c>
      <c r="B67" s="534" t="s">
        <v>441</v>
      </c>
    </row>
    <row r="68" spans="1:2" ht="21.75" customHeight="1" x14ac:dyDescent="0.2">
      <c r="A68" s="212" t="s">
        <v>303</v>
      </c>
      <c r="B68" s="534" t="s">
        <v>441</v>
      </c>
    </row>
    <row r="69" spans="1:2" ht="21.75" customHeight="1" x14ac:dyDescent="0.2">
      <c r="A69" s="212" t="s">
        <v>302</v>
      </c>
      <c r="B69" s="206" t="s">
        <v>281</v>
      </c>
    </row>
    <row r="70" spans="1:2" ht="21.75" customHeight="1" x14ac:dyDescent="0.2">
      <c r="A70" s="212" t="s">
        <v>112</v>
      </c>
      <c r="B70" s="206" t="s">
        <v>281</v>
      </c>
    </row>
    <row r="71" spans="1:2" ht="21.75" customHeight="1" x14ac:dyDescent="0.2">
      <c r="A71" s="212" t="s">
        <v>301</v>
      </c>
      <c r="B71" s="206" t="s">
        <v>282</v>
      </c>
    </row>
    <row r="72" spans="1:2" ht="21.75" customHeight="1" x14ac:dyDescent="0.2">
      <c r="A72" s="202" t="s">
        <v>454</v>
      </c>
    </row>
    <row r="73" spans="1:2" ht="21.75" customHeight="1" x14ac:dyDescent="0.2">
      <c r="A73" s="206" t="s">
        <v>318</v>
      </c>
      <c r="B73" s="206" t="s">
        <v>253</v>
      </c>
    </row>
    <row r="74" spans="1:2" ht="21.75" customHeight="1" x14ac:dyDescent="0.2">
      <c r="A74" s="212" t="s">
        <v>426</v>
      </c>
      <c r="B74" s="206" t="s">
        <v>424</v>
      </c>
    </row>
    <row r="75" spans="1:2" ht="21.75" customHeight="1" x14ac:dyDescent="0.2">
      <c r="A75" s="212" t="s">
        <v>427</v>
      </c>
      <c r="B75" s="206" t="s">
        <v>425</v>
      </c>
    </row>
    <row r="76" spans="1:2" ht="21.75" customHeight="1" x14ac:dyDescent="0.2">
      <c r="A76" s="206" t="s">
        <v>329</v>
      </c>
      <c r="B76" s="206" t="s">
        <v>254</v>
      </c>
    </row>
    <row r="77" spans="1:2" ht="21.75" customHeight="1" x14ac:dyDescent="0.2">
      <c r="A77" s="212" t="s">
        <v>289</v>
      </c>
      <c r="B77" s="206" t="s">
        <v>254</v>
      </c>
    </row>
    <row r="78" spans="1:2" ht="21.75" customHeight="1" x14ac:dyDescent="0.2">
      <c r="A78" s="212" t="s">
        <v>290</v>
      </c>
      <c r="B78" s="206" t="s">
        <v>254</v>
      </c>
    </row>
    <row r="79" spans="1:2" ht="21.75" customHeight="1" x14ac:dyDescent="0.2">
      <c r="A79" s="212" t="s">
        <v>291</v>
      </c>
      <c r="B79" s="206" t="s">
        <v>255</v>
      </c>
    </row>
    <row r="80" spans="1:2" ht="21.75" customHeight="1" x14ac:dyDescent="0.2">
      <c r="A80" s="212" t="s">
        <v>292</v>
      </c>
      <c r="B80" s="206" t="s">
        <v>255</v>
      </c>
    </row>
    <row r="81" spans="1:2" ht="21.75" customHeight="1" x14ac:dyDescent="0.2">
      <c r="A81" s="212" t="s">
        <v>293</v>
      </c>
      <c r="B81" s="206" t="s">
        <v>256</v>
      </c>
    </row>
    <row r="82" spans="1:2" ht="21.75" customHeight="1" x14ac:dyDescent="0.2">
      <c r="A82" s="212" t="s">
        <v>294</v>
      </c>
      <c r="B82" s="206" t="s">
        <v>256</v>
      </c>
    </row>
    <row r="83" spans="1:2" ht="21.75" customHeight="1" x14ac:dyDescent="0.2">
      <c r="A83" s="212" t="s">
        <v>295</v>
      </c>
      <c r="B83" s="206" t="s">
        <v>257</v>
      </c>
    </row>
    <row r="84" spans="1:2" ht="21.75" customHeight="1" x14ac:dyDescent="0.2">
      <c r="A84" s="212" t="s">
        <v>296</v>
      </c>
      <c r="B84" s="206" t="s">
        <v>257</v>
      </c>
    </row>
    <row r="85" spans="1:2" ht="21.75" customHeight="1" x14ac:dyDescent="0.2">
      <c r="A85" s="212" t="s">
        <v>401</v>
      </c>
      <c r="B85" s="206" t="s">
        <v>258</v>
      </c>
    </row>
    <row r="86" spans="1:2" ht="21.75" customHeight="1" x14ac:dyDescent="0.2">
      <c r="A86" s="212" t="s">
        <v>297</v>
      </c>
      <c r="B86" s="206" t="s">
        <v>258</v>
      </c>
    </row>
    <row r="87" spans="1:2" ht="21.75" customHeight="1" x14ac:dyDescent="0.2">
      <c r="A87" s="212" t="s">
        <v>298</v>
      </c>
      <c r="B87" s="206" t="s">
        <v>259</v>
      </c>
    </row>
    <row r="88" spans="1:2" ht="21.75" customHeight="1" x14ac:dyDescent="0.2">
      <c r="A88" s="212" t="s">
        <v>299</v>
      </c>
      <c r="B88" s="206" t="s">
        <v>259</v>
      </c>
    </row>
    <row r="89" spans="1:2" ht="21.75" customHeight="1" x14ac:dyDescent="0.2">
      <c r="A89" s="212" t="s">
        <v>300</v>
      </c>
      <c r="B89" s="206" t="s">
        <v>284</v>
      </c>
    </row>
    <row r="90" spans="1:2" ht="21.75" customHeight="1" x14ac:dyDescent="0.2">
      <c r="A90" s="212" t="s">
        <v>303</v>
      </c>
      <c r="B90" s="206" t="s">
        <v>284</v>
      </c>
    </row>
    <row r="91" spans="1:2" ht="21.75" customHeight="1" x14ac:dyDescent="0.2">
      <c r="A91" s="212" t="s">
        <v>302</v>
      </c>
      <c r="B91" s="206" t="s">
        <v>283</v>
      </c>
    </row>
    <row r="92" spans="1:2" ht="21.75" customHeight="1" x14ac:dyDescent="0.2">
      <c r="A92" s="212" t="s">
        <v>112</v>
      </c>
      <c r="B92" s="206" t="s">
        <v>283</v>
      </c>
    </row>
    <row r="93" spans="1:2" ht="21.75" customHeight="1" x14ac:dyDescent="0.2">
      <c r="A93" s="212" t="s">
        <v>301</v>
      </c>
      <c r="B93" s="206" t="s">
        <v>402</v>
      </c>
    </row>
    <row r="95" spans="1:2" ht="21.75" customHeight="1" x14ac:dyDescent="0.2">
      <c r="A95" s="202" t="s">
        <v>455</v>
      </c>
    </row>
    <row r="96" spans="1:2" ht="21.75" customHeight="1" x14ac:dyDescent="0.2">
      <c r="A96" s="206" t="s">
        <v>38</v>
      </c>
      <c r="B96" s="206" t="s">
        <v>260</v>
      </c>
    </row>
    <row r="97" spans="1:2" ht="21.75" customHeight="1" x14ac:dyDescent="0.2">
      <c r="A97" s="206" t="s">
        <v>268</v>
      </c>
    </row>
    <row r="98" spans="1:2" ht="21.75" customHeight="1" x14ac:dyDescent="0.2">
      <c r="A98" s="212" t="s">
        <v>297</v>
      </c>
      <c r="B98" s="206" t="s">
        <v>261</v>
      </c>
    </row>
    <row r="99" spans="1:2" ht="21.75" customHeight="1" x14ac:dyDescent="0.2">
      <c r="A99" s="206" t="s">
        <v>269</v>
      </c>
      <c r="B99" s="206" t="s">
        <v>262</v>
      </c>
    </row>
    <row r="100" spans="1:2" ht="21.75" customHeight="1" x14ac:dyDescent="0.2">
      <c r="A100" s="213"/>
    </row>
    <row r="101" spans="1:2" ht="21.75" customHeight="1" x14ac:dyDescent="0.2">
      <c r="A101" s="202" t="s">
        <v>456</v>
      </c>
    </row>
    <row r="102" spans="1:2" ht="21.75" customHeight="1" x14ac:dyDescent="0.2">
      <c r="A102" s="206" t="s">
        <v>126</v>
      </c>
      <c r="B102" s="206" t="s">
        <v>263</v>
      </c>
    </row>
    <row r="103" spans="1:2" ht="21.75" customHeight="1" x14ac:dyDescent="0.2">
      <c r="A103" s="206" t="s">
        <v>276</v>
      </c>
    </row>
    <row r="104" spans="1:2" ht="21.75" customHeight="1" x14ac:dyDescent="0.2">
      <c r="A104" s="212" t="s">
        <v>291</v>
      </c>
      <c r="B104" s="206" t="s">
        <v>266</v>
      </c>
    </row>
    <row r="105" spans="1:2" ht="21.75" customHeight="1" x14ac:dyDescent="0.2">
      <c r="A105" s="212" t="s">
        <v>293</v>
      </c>
      <c r="B105" s="206" t="s">
        <v>266</v>
      </c>
    </row>
    <row r="106" spans="1:2" ht="21.75" customHeight="1" x14ac:dyDescent="0.2">
      <c r="A106" s="212" t="s">
        <v>385</v>
      </c>
      <c r="B106" s="206" t="s">
        <v>267</v>
      </c>
    </row>
    <row r="107" spans="1:2" ht="21.75" customHeight="1" x14ac:dyDescent="0.2">
      <c r="A107" s="212" t="s">
        <v>295</v>
      </c>
      <c r="B107" s="206" t="s">
        <v>267</v>
      </c>
    </row>
    <row r="108" spans="1:2" ht="21.75" customHeight="1" x14ac:dyDescent="0.2">
      <c r="A108" s="212" t="s">
        <v>386</v>
      </c>
      <c r="B108" s="206" t="s">
        <v>331</v>
      </c>
    </row>
    <row r="109" spans="1:2" ht="21.75" customHeight="1" x14ac:dyDescent="0.2">
      <c r="A109" s="533" t="s">
        <v>440</v>
      </c>
      <c r="B109" s="206" t="s">
        <v>331</v>
      </c>
    </row>
    <row r="110" spans="1:2" ht="21.75" customHeight="1" x14ac:dyDescent="0.2">
      <c r="A110" s="212" t="s">
        <v>387</v>
      </c>
      <c r="B110" s="206" t="s">
        <v>384</v>
      </c>
    </row>
    <row r="111" spans="1:2" ht="21.75" customHeight="1" x14ac:dyDescent="0.2">
      <c r="A111" s="212" t="s">
        <v>332</v>
      </c>
      <c r="B111" s="206" t="s">
        <v>384</v>
      </c>
    </row>
    <row r="112" spans="1:2" ht="21.75" customHeight="1" x14ac:dyDescent="0.2">
      <c r="A112" s="212" t="s">
        <v>388</v>
      </c>
      <c r="B112" s="534" t="s">
        <v>443</v>
      </c>
    </row>
    <row r="113" spans="1:2" ht="21.75" customHeight="1" x14ac:dyDescent="0.2">
      <c r="A113" s="212" t="s">
        <v>302</v>
      </c>
      <c r="B113" s="534" t="s">
        <v>443</v>
      </c>
    </row>
    <row r="114" spans="1:2" ht="21.75" customHeight="1" x14ac:dyDescent="0.2">
      <c r="A114" s="212" t="s">
        <v>112</v>
      </c>
      <c r="B114" s="534" t="s">
        <v>444</v>
      </c>
    </row>
    <row r="115" spans="1:2" ht="21.75" customHeight="1" x14ac:dyDescent="0.2">
      <c r="A115" s="212" t="s">
        <v>301</v>
      </c>
      <c r="B115" s="534" t="s">
        <v>264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A81-9E12-432D-B12E-EBE839506CD1}">
  <dimension ref="A1:R99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8.5703125" style="8" customWidth="1"/>
    <col min="2" max="13" width="11.42578125" style="8"/>
    <col min="14" max="14" width="13.140625" style="8" customWidth="1"/>
    <col min="15" max="16384" width="11.42578125" style="8"/>
  </cols>
  <sheetData>
    <row r="1" spans="1:18" x14ac:dyDescent="0.25">
      <c r="A1" s="1" t="s">
        <v>172</v>
      </c>
    </row>
    <row r="3" spans="1:18" ht="14.25" thickBot="1" x14ac:dyDescent="0.3">
      <c r="A3" s="144" t="s">
        <v>472</v>
      </c>
    </row>
    <row r="4" spans="1:18" ht="14.25" thickBot="1" x14ac:dyDescent="0.3">
      <c r="A4" s="397" t="s">
        <v>381</v>
      </c>
      <c r="B4" s="398" t="s">
        <v>40</v>
      </c>
      <c r="C4" s="399" t="s">
        <v>41</v>
      </c>
      <c r="D4" s="399" t="s">
        <v>42</v>
      </c>
      <c r="E4" s="399" t="s">
        <v>43</v>
      </c>
      <c r="F4" s="399" t="s">
        <v>44</v>
      </c>
      <c r="G4" s="399" t="s">
        <v>45</v>
      </c>
      <c r="H4" s="399" t="s">
        <v>46</v>
      </c>
      <c r="I4" s="399" t="s">
        <v>47</v>
      </c>
      <c r="J4" s="399" t="s">
        <v>48</v>
      </c>
      <c r="K4" s="399" t="s">
        <v>49</v>
      </c>
      <c r="L4" s="399" t="s">
        <v>50</v>
      </c>
      <c r="M4" s="400" t="s">
        <v>51</v>
      </c>
      <c r="N4" s="397" t="s">
        <v>334</v>
      </c>
    </row>
    <row r="5" spans="1:18" ht="14.25" thickBot="1" x14ac:dyDescent="0.3">
      <c r="A5" s="391" t="s">
        <v>23</v>
      </c>
      <c r="B5" s="401">
        <f t="shared" ref="B5" si="0">SUM(B6:B10)</f>
        <v>44238.12</v>
      </c>
      <c r="C5" s="401">
        <f t="shared" ref="C5" si="1">SUM(C6:C10)</f>
        <v>44113.330999999998</v>
      </c>
      <c r="D5" s="401">
        <f t="shared" ref="D5" si="2">SUM(D6:D10)</f>
        <v>3050.58</v>
      </c>
      <c r="E5" s="401">
        <f t="shared" ref="E5" si="3">SUM(E6:E10)</f>
        <v>35973.755999999994</v>
      </c>
      <c r="F5" s="401">
        <f t="shared" ref="F5" si="4">SUM(F6:F10)</f>
        <v>52792.209000000003</v>
      </c>
      <c r="G5" s="401">
        <f t="shared" ref="G5" si="5">SUM(G6:G10)</f>
        <v>16484.018</v>
      </c>
      <c r="H5" s="401">
        <f t="shared" ref="H5" si="6">SUM(H6:H10)</f>
        <v>37688.032999999996</v>
      </c>
      <c r="I5" s="401">
        <f t="shared" ref="I5" si="7">SUM(I6:I10)</f>
        <v>27015.487000000001</v>
      </c>
      <c r="J5" s="401">
        <f t="shared" ref="J5" si="8">SUM(J6:J10)</f>
        <v>47473</v>
      </c>
      <c r="K5" s="401">
        <f t="shared" ref="K5" si="9">SUM(K6:K10)</f>
        <v>45394.175000000003</v>
      </c>
      <c r="L5" s="401">
        <f t="shared" ref="L5" si="10">SUM(L6:L10)</f>
        <v>45760.384999999995</v>
      </c>
      <c r="M5" s="423">
        <f t="shared" ref="M5" si="11">SUM(M6:M10)</f>
        <v>52288.271000000001</v>
      </c>
      <c r="N5" s="392">
        <f t="shared" ref="N5" si="12">SUM(N6:N10)</f>
        <v>452271.36499999999</v>
      </c>
      <c r="P5" s="544"/>
      <c r="Q5" s="545"/>
      <c r="R5" s="545"/>
    </row>
    <row r="6" spans="1:18" s="119" customFormat="1" ht="14.25" x14ac:dyDescent="0.3">
      <c r="A6" s="505" t="s">
        <v>335</v>
      </c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57"/>
      <c r="N6" s="394">
        <f>SUM(B6:M6)</f>
        <v>0</v>
      </c>
      <c r="P6" s="543"/>
      <c r="Q6" s="545"/>
      <c r="R6" s="545"/>
    </row>
    <row r="7" spans="1:18" s="119" customFormat="1" ht="14.25" x14ac:dyDescent="0.3">
      <c r="A7" s="426" t="s">
        <v>375</v>
      </c>
      <c r="B7" s="558"/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60"/>
      <c r="N7" s="394">
        <f t="shared" ref="N7:N10" si="13">SUM(B7:M7)</f>
        <v>0</v>
      </c>
      <c r="P7" s="543"/>
      <c r="Q7" s="545"/>
      <c r="R7" s="545"/>
    </row>
    <row r="8" spans="1:18" s="119" customFormat="1" ht="14.25" x14ac:dyDescent="0.3">
      <c r="A8" s="426" t="s">
        <v>380</v>
      </c>
      <c r="B8" s="558">
        <v>21021.97</v>
      </c>
      <c r="C8" s="559">
        <v>20716.281999999999</v>
      </c>
      <c r="D8" s="559">
        <v>1507.34</v>
      </c>
      <c r="E8" s="559">
        <v>16357.8</v>
      </c>
      <c r="F8" s="559">
        <v>23576.452000000001</v>
      </c>
      <c r="G8" s="559">
        <v>8294.99</v>
      </c>
      <c r="H8" s="559">
        <v>17829.724999999999</v>
      </c>
      <c r="I8" s="559">
        <v>14967.288</v>
      </c>
      <c r="J8" s="559">
        <v>21366</v>
      </c>
      <c r="K8" s="559">
        <v>21190.905000000002</v>
      </c>
      <c r="L8" s="559">
        <v>21729.164000000001</v>
      </c>
      <c r="M8" s="560">
        <v>22946.084999999999</v>
      </c>
      <c r="N8" s="394">
        <f t="shared" si="13"/>
        <v>211504.00099999999</v>
      </c>
      <c r="P8" s="543"/>
      <c r="Q8" s="545"/>
      <c r="R8" s="545"/>
    </row>
    <row r="9" spans="1:18" s="119" customFormat="1" ht="14.25" x14ac:dyDescent="0.3">
      <c r="A9" s="426" t="s">
        <v>336</v>
      </c>
      <c r="B9" s="558"/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60"/>
      <c r="N9" s="394">
        <f t="shared" si="13"/>
        <v>0</v>
      </c>
      <c r="P9" s="543"/>
      <c r="Q9" s="545"/>
      <c r="R9" s="545"/>
    </row>
    <row r="10" spans="1:18" s="119" customFormat="1" ht="15" thickBot="1" x14ac:dyDescent="0.35">
      <c r="A10" s="426" t="s">
        <v>337</v>
      </c>
      <c r="B10" s="558">
        <v>23216.15</v>
      </c>
      <c r="C10" s="559">
        <v>23397.048999999999</v>
      </c>
      <c r="D10" s="559">
        <v>1543.24</v>
      </c>
      <c r="E10" s="559">
        <v>19615.955999999998</v>
      </c>
      <c r="F10" s="559">
        <v>29215.756999999998</v>
      </c>
      <c r="G10" s="559">
        <v>8189.0280000000002</v>
      </c>
      <c r="H10" s="559">
        <v>19858.308000000001</v>
      </c>
      <c r="I10" s="559">
        <v>12048.199000000001</v>
      </c>
      <c r="J10" s="559">
        <v>26107</v>
      </c>
      <c r="K10" s="559">
        <v>24203.27</v>
      </c>
      <c r="L10" s="559">
        <v>24031.220999999998</v>
      </c>
      <c r="M10" s="560">
        <v>29342.186000000002</v>
      </c>
      <c r="N10" s="394">
        <f t="shared" si="13"/>
        <v>240767.364</v>
      </c>
      <c r="P10" s="543"/>
      <c r="Q10" s="545"/>
      <c r="R10" s="545"/>
    </row>
    <row r="11" spans="1:18" s="119" customFormat="1" ht="14.25" thickBot="1" x14ac:dyDescent="0.3">
      <c r="A11" s="391" t="s">
        <v>338</v>
      </c>
      <c r="B11" s="401">
        <f>SUM(B12:B25)</f>
        <v>1311.6610000000001</v>
      </c>
      <c r="C11" s="401">
        <f t="shared" ref="C11:N11" si="14">SUM(C12:C25)</f>
        <v>2828</v>
      </c>
      <c r="D11" s="401">
        <f t="shared" si="14"/>
        <v>614.48700000000008</v>
      </c>
      <c r="E11" s="401">
        <f t="shared" si="14"/>
        <v>614.52099999999973</v>
      </c>
      <c r="F11" s="401">
        <f t="shared" si="14"/>
        <v>2785.2910000000002</v>
      </c>
      <c r="G11" s="401">
        <f t="shared" si="14"/>
        <v>2261.7400000000002</v>
      </c>
      <c r="H11" s="401">
        <f t="shared" si="14"/>
        <v>2906.779</v>
      </c>
      <c r="I11" s="401">
        <f t="shared" si="14"/>
        <v>177.55799999999977</v>
      </c>
      <c r="J11" s="401">
        <f t="shared" si="14"/>
        <v>3495.9639999999999</v>
      </c>
      <c r="K11" s="401">
        <f t="shared" si="14"/>
        <v>3908.6620000000003</v>
      </c>
      <c r="L11" s="401">
        <f t="shared" si="14"/>
        <v>3866.5709999999999</v>
      </c>
      <c r="M11" s="423">
        <f t="shared" si="14"/>
        <v>3564.9540000000002</v>
      </c>
      <c r="N11" s="392">
        <f t="shared" si="14"/>
        <v>28336.188000000006</v>
      </c>
      <c r="P11" s="544"/>
      <c r="Q11" s="545"/>
      <c r="R11" s="545"/>
    </row>
    <row r="12" spans="1:18" ht="14.25" x14ac:dyDescent="0.3">
      <c r="A12" s="393" t="s">
        <v>389</v>
      </c>
      <c r="B12" s="515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57"/>
      <c r="N12" s="394">
        <f t="shared" ref="N12:N25" si="15">SUM(B12:M12)</f>
        <v>0</v>
      </c>
      <c r="P12" s="543"/>
      <c r="Q12" s="545"/>
      <c r="R12" s="545"/>
    </row>
    <row r="13" spans="1:18" ht="14.25" x14ac:dyDescent="0.3">
      <c r="A13" s="505" t="s">
        <v>339</v>
      </c>
      <c r="B13" s="515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57"/>
      <c r="N13" s="394">
        <f t="shared" si="15"/>
        <v>0</v>
      </c>
      <c r="P13" s="543"/>
      <c r="Q13" s="545"/>
      <c r="R13" s="545"/>
    </row>
    <row r="14" spans="1:18" ht="14.25" x14ac:dyDescent="0.3">
      <c r="A14" s="426" t="s">
        <v>340</v>
      </c>
      <c r="B14" s="558"/>
      <c r="C14" s="559"/>
      <c r="D14" s="559"/>
      <c r="E14" s="559"/>
      <c r="F14" s="559"/>
      <c r="G14" s="559"/>
      <c r="H14" s="559"/>
      <c r="I14" s="559"/>
      <c r="J14" s="559"/>
      <c r="K14" s="559"/>
      <c r="L14" s="559"/>
      <c r="M14" s="560"/>
      <c r="N14" s="394">
        <f t="shared" si="15"/>
        <v>0</v>
      </c>
      <c r="P14" s="543"/>
      <c r="Q14" s="545"/>
      <c r="R14" s="545"/>
    </row>
    <row r="15" spans="1:18" ht="14.25" x14ac:dyDescent="0.3">
      <c r="A15" s="426" t="s">
        <v>341</v>
      </c>
      <c r="B15" s="558">
        <v>2511.6610000000001</v>
      </c>
      <c r="C15" s="559">
        <v>2828</v>
      </c>
      <c r="D15" s="559">
        <v>2660.4870000000001</v>
      </c>
      <c r="E15" s="559">
        <v>2826.2449999999999</v>
      </c>
      <c r="F15" s="559"/>
      <c r="G15" s="559"/>
      <c r="H15" s="559"/>
      <c r="I15" s="559"/>
      <c r="J15" s="559"/>
      <c r="K15" s="559"/>
      <c r="L15" s="559"/>
      <c r="M15" s="560"/>
      <c r="N15" s="394">
        <f t="shared" si="15"/>
        <v>10826.393</v>
      </c>
      <c r="P15" s="543"/>
      <c r="Q15" s="545"/>
      <c r="R15" s="545"/>
    </row>
    <row r="16" spans="1:18" ht="14.25" x14ac:dyDescent="0.3">
      <c r="A16" s="426" t="s">
        <v>342</v>
      </c>
      <c r="B16" s="558"/>
      <c r="C16" s="559"/>
      <c r="D16" s="559"/>
      <c r="E16" s="559"/>
      <c r="F16" s="559"/>
      <c r="G16" s="559"/>
      <c r="H16" s="559"/>
      <c r="I16" s="559"/>
      <c r="J16" s="559"/>
      <c r="K16" s="559"/>
      <c r="L16" s="559"/>
      <c r="M16" s="560"/>
      <c r="N16" s="394">
        <f t="shared" si="15"/>
        <v>0</v>
      </c>
      <c r="P16" s="543"/>
      <c r="Q16" s="545"/>
      <c r="R16" s="545"/>
    </row>
    <row r="17" spans="1:18" s="119" customFormat="1" ht="14.25" x14ac:dyDescent="0.3">
      <c r="A17" s="426" t="s">
        <v>343</v>
      </c>
      <c r="B17" s="558">
        <v>-1200</v>
      </c>
      <c r="C17" s="559"/>
      <c r="D17" s="559">
        <v>-2046</v>
      </c>
      <c r="E17" s="559">
        <v>-2211.7240000000002</v>
      </c>
      <c r="F17" s="559"/>
      <c r="G17" s="559"/>
      <c r="H17" s="559"/>
      <c r="I17" s="559"/>
      <c r="J17" s="559"/>
      <c r="K17" s="559"/>
      <c r="L17" s="559"/>
      <c r="M17" s="560"/>
      <c r="N17" s="394">
        <f t="shared" si="15"/>
        <v>-5457.7240000000002</v>
      </c>
      <c r="P17" s="543"/>
      <c r="Q17" s="545"/>
      <c r="R17" s="545"/>
    </row>
    <row r="18" spans="1:18" s="119" customFormat="1" ht="14.25" x14ac:dyDescent="0.3">
      <c r="A18" s="506" t="s">
        <v>514</v>
      </c>
      <c r="B18" s="561"/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3"/>
      <c r="N18" s="394">
        <f t="shared" si="15"/>
        <v>0</v>
      </c>
      <c r="P18" s="543"/>
      <c r="Q18" s="545"/>
      <c r="R18" s="545"/>
    </row>
    <row r="19" spans="1:18" s="119" customFormat="1" ht="14.25" x14ac:dyDescent="0.3">
      <c r="A19" s="506" t="s">
        <v>515</v>
      </c>
      <c r="B19" s="561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3"/>
      <c r="N19" s="394">
        <f t="shared" si="15"/>
        <v>0</v>
      </c>
      <c r="P19" s="543"/>
      <c r="Q19" s="545"/>
      <c r="R19" s="545"/>
    </row>
    <row r="20" spans="1:18" s="119" customFormat="1" ht="14.25" x14ac:dyDescent="0.3">
      <c r="A20" s="506" t="s">
        <v>516</v>
      </c>
      <c r="B20" s="561"/>
      <c r="C20" s="562"/>
      <c r="D20" s="562"/>
      <c r="E20" s="562"/>
      <c r="F20" s="562"/>
      <c r="G20" s="562"/>
      <c r="H20" s="562"/>
      <c r="I20" s="562"/>
      <c r="J20" s="562"/>
      <c r="K20" s="562"/>
      <c r="L20" s="562"/>
      <c r="M20" s="563"/>
      <c r="N20" s="394">
        <f t="shared" si="15"/>
        <v>0</v>
      </c>
      <c r="P20" s="543"/>
      <c r="Q20" s="545"/>
      <c r="R20" s="545"/>
    </row>
    <row r="21" spans="1:18" s="119" customFormat="1" ht="14.25" x14ac:dyDescent="0.3">
      <c r="A21" s="506" t="s">
        <v>517</v>
      </c>
      <c r="B21" s="561"/>
      <c r="C21" s="562"/>
      <c r="D21" s="562"/>
      <c r="E21" s="562"/>
      <c r="F21" s="562"/>
      <c r="G21" s="562"/>
      <c r="H21" s="562"/>
      <c r="I21" s="562"/>
      <c r="J21" s="562"/>
      <c r="K21" s="562"/>
      <c r="L21" s="562"/>
      <c r="M21" s="563"/>
      <c r="N21" s="394">
        <f t="shared" si="15"/>
        <v>0</v>
      </c>
      <c r="P21" s="543"/>
      <c r="Q21" s="545"/>
      <c r="R21" s="545"/>
    </row>
    <row r="22" spans="1:18" s="119" customFormat="1" ht="14.25" x14ac:dyDescent="0.3">
      <c r="A22" s="506" t="s">
        <v>542</v>
      </c>
      <c r="B22" s="561"/>
      <c r="C22" s="562"/>
      <c r="D22" s="562"/>
      <c r="E22" s="562"/>
      <c r="F22" s="562">
        <v>2785.2910000000002</v>
      </c>
      <c r="G22" s="562">
        <v>2261.7400000000002</v>
      </c>
      <c r="H22" s="562">
        <v>2906.779</v>
      </c>
      <c r="I22" s="562">
        <v>1915.6329999999998</v>
      </c>
      <c r="J22" s="562">
        <v>3495.9639999999999</v>
      </c>
      <c r="K22" s="562">
        <v>3908.6620000000003</v>
      </c>
      <c r="L22" s="562">
        <v>3866.5709999999999</v>
      </c>
      <c r="M22" s="563">
        <v>3564.9540000000002</v>
      </c>
      <c r="N22" s="394">
        <f t="shared" si="15"/>
        <v>24705.594000000005</v>
      </c>
      <c r="P22" s="543"/>
      <c r="Q22" s="545"/>
      <c r="R22" s="545"/>
    </row>
    <row r="23" spans="1:18" s="119" customFormat="1" ht="14.25" x14ac:dyDescent="0.3">
      <c r="A23" s="506" t="s">
        <v>543</v>
      </c>
      <c r="B23" s="561"/>
      <c r="C23" s="562"/>
      <c r="D23" s="562"/>
      <c r="E23" s="562"/>
      <c r="F23" s="562"/>
      <c r="G23" s="562"/>
      <c r="H23" s="562"/>
      <c r="I23" s="562">
        <v>-1738.075</v>
      </c>
      <c r="J23" s="562"/>
      <c r="K23" s="562"/>
      <c r="L23" s="562"/>
      <c r="M23" s="563"/>
      <c r="N23" s="394">
        <f t="shared" si="15"/>
        <v>-1738.075</v>
      </c>
      <c r="P23" s="543"/>
      <c r="Q23" s="545"/>
      <c r="R23" s="545"/>
    </row>
    <row r="24" spans="1:18" s="119" customFormat="1" ht="14.25" x14ac:dyDescent="0.3">
      <c r="A24" s="506" t="s">
        <v>539</v>
      </c>
      <c r="B24" s="561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3"/>
      <c r="N24" s="394">
        <f t="shared" si="15"/>
        <v>0</v>
      </c>
      <c r="P24" s="543"/>
      <c r="Q24" s="545"/>
      <c r="R24" s="545"/>
    </row>
    <row r="25" spans="1:18" s="119" customFormat="1" ht="15" thickBot="1" x14ac:dyDescent="0.35">
      <c r="A25" s="506" t="s">
        <v>518</v>
      </c>
      <c r="B25" s="561"/>
      <c r="C25" s="562"/>
      <c r="D25" s="562"/>
      <c r="E25" s="562"/>
      <c r="F25" s="562"/>
      <c r="G25" s="562"/>
      <c r="H25" s="562"/>
      <c r="I25" s="562"/>
      <c r="J25" s="562"/>
      <c r="K25" s="562"/>
      <c r="L25" s="562"/>
      <c r="M25" s="563"/>
      <c r="N25" s="394">
        <f t="shared" si="15"/>
        <v>0</v>
      </c>
      <c r="P25" s="543"/>
      <c r="Q25" s="545"/>
      <c r="R25" s="545"/>
    </row>
    <row r="26" spans="1:18" s="119" customFormat="1" ht="14.25" thickBot="1" x14ac:dyDescent="0.3">
      <c r="A26" s="391" t="s">
        <v>24</v>
      </c>
      <c r="B26" s="401">
        <f t="shared" ref="B26:N26" si="16">SUM(B27:B30)</f>
        <v>2130.808</v>
      </c>
      <c r="C26" s="401">
        <f t="shared" si="16"/>
        <v>1779.6679999999999</v>
      </c>
      <c r="D26" s="401">
        <f t="shared" si="16"/>
        <v>1103.8820000000001</v>
      </c>
      <c r="E26" s="401">
        <f t="shared" si="16"/>
        <v>1166.7529999999999</v>
      </c>
      <c r="F26" s="401">
        <f t="shared" si="16"/>
        <v>1454.99</v>
      </c>
      <c r="G26" s="401">
        <f t="shared" si="16"/>
        <v>2174.252</v>
      </c>
      <c r="H26" s="401">
        <f t="shared" si="16"/>
        <v>843.14599999999996</v>
      </c>
      <c r="I26" s="401">
        <f t="shared" si="16"/>
        <v>807.30200000000002</v>
      </c>
      <c r="J26" s="401">
        <f t="shared" si="16"/>
        <v>1688.1869999999999</v>
      </c>
      <c r="K26" s="401">
        <f t="shared" si="16"/>
        <v>1038.0309999999999</v>
      </c>
      <c r="L26" s="401">
        <f t="shared" si="16"/>
        <v>2137.3939999999998</v>
      </c>
      <c r="M26" s="423">
        <f t="shared" si="16"/>
        <v>1871.838</v>
      </c>
      <c r="N26" s="392">
        <f t="shared" si="16"/>
        <v>18196.251</v>
      </c>
      <c r="P26" s="544"/>
      <c r="Q26" s="545"/>
      <c r="R26" s="545"/>
    </row>
    <row r="27" spans="1:18" ht="14.25" x14ac:dyDescent="0.3">
      <c r="A27" s="505" t="s">
        <v>344</v>
      </c>
      <c r="B27" s="515"/>
      <c r="C27" s="516">
        <v>1779.6679999999999</v>
      </c>
      <c r="D27" s="516">
        <v>1103.8820000000001</v>
      </c>
      <c r="E27" s="516">
        <v>1166.7529999999999</v>
      </c>
      <c r="F27" s="516"/>
      <c r="G27" s="516"/>
      <c r="H27" s="516"/>
      <c r="I27" s="516"/>
      <c r="J27" s="516"/>
      <c r="K27" s="516"/>
      <c r="L27" s="516"/>
      <c r="M27" s="557"/>
      <c r="N27" s="394">
        <f>SUM(B27:M27)</f>
        <v>4050.3029999999999</v>
      </c>
      <c r="P27" s="543"/>
      <c r="Q27" s="545"/>
      <c r="R27" s="545"/>
    </row>
    <row r="28" spans="1:18" ht="14.25" x14ac:dyDescent="0.3">
      <c r="A28" s="505" t="s">
        <v>345</v>
      </c>
      <c r="B28" s="515">
        <v>2130.808</v>
      </c>
      <c r="C28" s="516"/>
      <c r="D28" s="516"/>
      <c r="E28" s="516"/>
      <c r="F28" s="516">
        <v>0</v>
      </c>
      <c r="G28" s="516">
        <v>0</v>
      </c>
      <c r="H28" s="516">
        <v>0</v>
      </c>
      <c r="I28" s="516">
        <v>0</v>
      </c>
      <c r="J28" s="516">
        <v>0</v>
      </c>
      <c r="K28" s="516">
        <v>0</v>
      </c>
      <c r="L28" s="516">
        <v>0</v>
      </c>
      <c r="M28" s="557">
        <v>0</v>
      </c>
      <c r="N28" s="394">
        <f t="shared" ref="N28:N30" si="17">SUM(B28:M28)</f>
        <v>2130.808</v>
      </c>
      <c r="P28" s="543"/>
      <c r="Q28" s="545"/>
      <c r="R28" s="545"/>
    </row>
    <row r="29" spans="1:18" ht="14.25" x14ac:dyDescent="0.3">
      <c r="A29" s="505" t="s">
        <v>24</v>
      </c>
      <c r="B29" s="515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57"/>
      <c r="N29" s="394">
        <f t="shared" si="17"/>
        <v>0</v>
      </c>
      <c r="P29" s="543"/>
      <c r="Q29" s="545"/>
      <c r="R29" s="545"/>
    </row>
    <row r="30" spans="1:18" ht="15" thickBot="1" x14ac:dyDescent="0.35">
      <c r="A30" s="505" t="s">
        <v>522</v>
      </c>
      <c r="B30" s="515"/>
      <c r="C30" s="516"/>
      <c r="D30" s="516"/>
      <c r="E30" s="516"/>
      <c r="F30" s="516">
        <v>1454.99</v>
      </c>
      <c r="G30" s="516">
        <v>2174.252</v>
      </c>
      <c r="H30" s="516">
        <v>843.14599999999996</v>
      </c>
      <c r="I30" s="516">
        <v>807.30200000000002</v>
      </c>
      <c r="J30" s="516">
        <v>1688.1869999999999</v>
      </c>
      <c r="K30" s="516">
        <v>1038.0309999999999</v>
      </c>
      <c r="L30" s="516">
        <v>2137.3939999999998</v>
      </c>
      <c r="M30" s="557">
        <v>1871.838</v>
      </c>
      <c r="N30" s="394">
        <f t="shared" si="17"/>
        <v>12015.14</v>
      </c>
      <c r="P30" s="543"/>
      <c r="Q30" s="545"/>
      <c r="R30" s="545"/>
    </row>
    <row r="31" spans="1:18" s="119" customFormat="1" ht="14.25" thickBot="1" x14ac:dyDescent="0.3">
      <c r="A31" s="391" t="s">
        <v>346</v>
      </c>
      <c r="B31" s="401">
        <f t="shared" ref="B31" si="18">SUM(B32:B43)</f>
        <v>4192.7870000000003</v>
      </c>
      <c r="C31" s="401">
        <f t="shared" ref="C31" si="19">SUM(C32:C43)</f>
        <v>3497.6509999999998</v>
      </c>
      <c r="D31" s="401">
        <f t="shared" ref="D31" si="20">SUM(D32:D43)</f>
        <v>2482.02</v>
      </c>
      <c r="E31" s="401">
        <f t="shared" ref="E31" si="21">SUM(E32:E43)</f>
        <v>2330.2669999999998</v>
      </c>
      <c r="F31" s="401">
        <f t="shared" ref="F31" si="22">SUM(F32:F43)</f>
        <v>2853.0509999999999</v>
      </c>
      <c r="G31" s="401">
        <f t="shared" ref="G31" si="23">SUM(G32:G43)</f>
        <v>5142.9930000000004</v>
      </c>
      <c r="H31" s="401">
        <f t="shared" ref="H31" si="24">SUM(H32:H43)</f>
        <v>2445.9690000000001</v>
      </c>
      <c r="I31" s="401">
        <f t="shared" ref="I31" si="25">SUM(I32:I43)</f>
        <v>2404.9340000000002</v>
      </c>
      <c r="J31" s="401">
        <f t="shared" ref="J31" si="26">SUM(J32:J43)</f>
        <v>4708.6629999999996</v>
      </c>
      <c r="K31" s="401">
        <f t="shared" ref="K31" si="27">SUM(K32:K43)</f>
        <v>2908.761</v>
      </c>
      <c r="L31" s="401">
        <f t="shared" ref="L31" si="28">SUM(L32:L43)</f>
        <v>5225.0879999999997</v>
      </c>
      <c r="M31" s="423">
        <f t="shared" ref="M31" si="29">SUM(M32:M43)</f>
        <v>4941.4470000000001</v>
      </c>
      <c r="N31" s="392">
        <f t="shared" ref="N31" si="30">SUM(N32:N43)</f>
        <v>43133.631000000001</v>
      </c>
      <c r="P31" s="544"/>
      <c r="Q31" s="545"/>
      <c r="R31" s="545"/>
    </row>
    <row r="32" spans="1:18" ht="14.25" x14ac:dyDescent="0.3">
      <c r="A32" s="505" t="s">
        <v>376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64"/>
      <c r="N32" s="394">
        <f>SUM(B32:M32)</f>
        <v>0</v>
      </c>
      <c r="P32" s="543"/>
      <c r="Q32" s="545"/>
      <c r="R32" s="545"/>
    </row>
    <row r="33" spans="1:18" ht="14.25" x14ac:dyDescent="0.3">
      <c r="A33" s="505" t="s">
        <v>309</v>
      </c>
      <c r="B33" s="515"/>
      <c r="C33" s="515"/>
      <c r="D33" s="515"/>
      <c r="E33" s="515"/>
      <c r="F33" s="515"/>
      <c r="G33" s="515"/>
      <c r="H33" s="515"/>
      <c r="I33" s="515"/>
      <c r="J33" s="515"/>
      <c r="K33" s="515"/>
      <c r="L33" s="515"/>
      <c r="M33" s="564"/>
      <c r="N33" s="394">
        <f t="shared" ref="N33:N43" si="31">SUM(B33:M33)</f>
        <v>0</v>
      </c>
      <c r="P33" s="543"/>
      <c r="Q33" s="545"/>
      <c r="R33" s="545"/>
    </row>
    <row r="34" spans="1:18" ht="14.25" x14ac:dyDescent="0.3">
      <c r="A34" s="505" t="s">
        <v>347</v>
      </c>
      <c r="B34" s="515"/>
      <c r="C34" s="515"/>
      <c r="D34" s="515"/>
      <c r="E34" s="515"/>
      <c r="F34" s="515"/>
      <c r="G34" s="515"/>
      <c r="H34" s="515"/>
      <c r="I34" s="515"/>
      <c r="J34" s="515"/>
      <c r="K34" s="515"/>
      <c r="L34" s="515"/>
      <c r="M34" s="564"/>
      <c r="N34" s="394">
        <f t="shared" si="31"/>
        <v>0</v>
      </c>
      <c r="P34" s="543"/>
      <c r="Q34" s="545"/>
      <c r="R34" s="545"/>
    </row>
    <row r="35" spans="1:18" ht="14.25" x14ac:dyDescent="0.3">
      <c r="A35" s="505" t="s">
        <v>348</v>
      </c>
      <c r="B35" s="515">
        <v>4192.7870000000003</v>
      </c>
      <c r="C35" s="515">
        <v>3497.6509999999998</v>
      </c>
      <c r="D35" s="515">
        <v>2482.02</v>
      </c>
      <c r="E35" s="515">
        <v>2330.2669999999998</v>
      </c>
      <c r="F35" s="515"/>
      <c r="G35" s="515"/>
      <c r="H35" s="515"/>
      <c r="I35" s="515"/>
      <c r="J35" s="515"/>
      <c r="K35" s="515"/>
      <c r="L35" s="515"/>
      <c r="M35" s="564"/>
      <c r="N35" s="394">
        <f t="shared" si="31"/>
        <v>12502.725</v>
      </c>
      <c r="P35" s="543"/>
      <c r="Q35" s="545"/>
      <c r="R35" s="545"/>
    </row>
    <row r="36" spans="1:18" ht="14.25" x14ac:dyDescent="0.3">
      <c r="A36" s="505" t="s">
        <v>544</v>
      </c>
      <c r="B36" s="515"/>
      <c r="C36" s="515"/>
      <c r="D36" s="515"/>
      <c r="E36" s="515"/>
      <c r="F36" s="515">
        <v>0</v>
      </c>
      <c r="G36" s="515">
        <v>0</v>
      </c>
      <c r="H36" s="515">
        <v>0</v>
      </c>
      <c r="I36" s="515">
        <v>0</v>
      </c>
      <c r="J36" s="515">
        <v>0</v>
      </c>
      <c r="K36" s="515">
        <v>0</v>
      </c>
      <c r="L36" s="515">
        <v>0</v>
      </c>
      <c r="M36" s="564">
        <v>0</v>
      </c>
      <c r="N36" s="394">
        <f t="shared" si="31"/>
        <v>0</v>
      </c>
      <c r="P36" s="543"/>
      <c r="Q36" s="545"/>
      <c r="R36" s="545"/>
    </row>
    <row r="37" spans="1:18" ht="14.25" x14ac:dyDescent="0.3">
      <c r="A37" s="505" t="s">
        <v>545</v>
      </c>
      <c r="B37" s="515"/>
      <c r="C37" s="515"/>
      <c r="D37" s="515"/>
      <c r="E37" s="515"/>
      <c r="F37" s="515">
        <v>0</v>
      </c>
      <c r="G37" s="515"/>
      <c r="H37" s="515"/>
      <c r="I37" s="515"/>
      <c r="J37" s="515">
        <v>0</v>
      </c>
      <c r="K37" s="515">
        <v>0</v>
      </c>
      <c r="L37" s="515">
        <v>0</v>
      </c>
      <c r="M37" s="564">
        <v>0</v>
      </c>
      <c r="N37" s="394">
        <f t="shared" si="31"/>
        <v>0</v>
      </c>
      <c r="P37" s="543"/>
      <c r="Q37" s="545"/>
      <c r="R37" s="545"/>
    </row>
    <row r="38" spans="1:18" ht="14.25" x14ac:dyDescent="0.3">
      <c r="A38" s="505" t="s">
        <v>546</v>
      </c>
      <c r="B38" s="515"/>
      <c r="C38" s="515"/>
      <c r="D38" s="515"/>
      <c r="E38" s="515"/>
      <c r="F38" s="515">
        <v>2853.0509999999999</v>
      </c>
      <c r="G38" s="515">
        <v>5142.9930000000004</v>
      </c>
      <c r="H38" s="515">
        <v>2445.9690000000001</v>
      </c>
      <c r="I38" s="515">
        <v>2404.9340000000002</v>
      </c>
      <c r="J38" s="515">
        <v>4708.6629999999996</v>
      </c>
      <c r="K38" s="515">
        <v>2908.761</v>
      </c>
      <c r="L38" s="515">
        <v>5225.0879999999997</v>
      </c>
      <c r="M38" s="564">
        <v>4941.4470000000001</v>
      </c>
      <c r="N38" s="394">
        <f t="shared" si="31"/>
        <v>30630.905999999999</v>
      </c>
      <c r="P38" s="543"/>
      <c r="Q38" s="545"/>
      <c r="R38" s="545"/>
    </row>
    <row r="39" spans="1:18" ht="14.25" x14ac:dyDescent="0.3">
      <c r="A39" s="505" t="s">
        <v>308</v>
      </c>
      <c r="B39" s="515"/>
      <c r="C39" s="515"/>
      <c r="D39" s="515"/>
      <c r="E39" s="515"/>
      <c r="F39" s="515"/>
      <c r="G39" s="515"/>
      <c r="H39" s="515"/>
      <c r="I39" s="515"/>
      <c r="J39" s="515"/>
      <c r="K39" s="515"/>
      <c r="L39" s="515"/>
      <c r="M39" s="564"/>
      <c r="N39" s="394">
        <f t="shared" si="31"/>
        <v>0</v>
      </c>
      <c r="P39" s="543"/>
      <c r="Q39" s="545"/>
      <c r="R39" s="545"/>
    </row>
    <row r="40" spans="1:18" s="119" customFormat="1" ht="14.25" x14ac:dyDescent="0.3">
      <c r="A40" s="505" t="s">
        <v>349</v>
      </c>
      <c r="B40" s="515"/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64"/>
      <c r="N40" s="394">
        <f t="shared" si="31"/>
        <v>0</v>
      </c>
      <c r="P40" s="543"/>
      <c r="Q40" s="545"/>
      <c r="R40" s="545"/>
    </row>
    <row r="41" spans="1:18" ht="14.25" x14ac:dyDescent="0.3">
      <c r="A41" s="505" t="s">
        <v>519</v>
      </c>
      <c r="B41" s="515"/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64"/>
      <c r="N41" s="394">
        <f t="shared" si="31"/>
        <v>0</v>
      </c>
      <c r="P41" s="543"/>
      <c r="Q41" s="545"/>
      <c r="R41" s="545"/>
    </row>
    <row r="42" spans="1:18" ht="14.25" x14ac:dyDescent="0.3">
      <c r="A42" s="505" t="s">
        <v>520</v>
      </c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64"/>
      <c r="N42" s="394">
        <f t="shared" si="31"/>
        <v>0</v>
      </c>
      <c r="P42" s="543"/>
      <c r="Q42" s="545"/>
      <c r="R42" s="545"/>
    </row>
    <row r="43" spans="1:18" ht="15" thickBot="1" x14ac:dyDescent="0.35">
      <c r="A43" s="505" t="s">
        <v>521</v>
      </c>
      <c r="B43" s="515"/>
      <c r="C43" s="515"/>
      <c r="D43" s="515"/>
      <c r="E43" s="515"/>
      <c r="F43" s="515"/>
      <c r="G43" s="515"/>
      <c r="H43" s="515"/>
      <c r="I43" s="515"/>
      <c r="J43" s="515"/>
      <c r="K43" s="515"/>
      <c r="L43" s="515"/>
      <c r="M43" s="564"/>
      <c r="N43" s="394">
        <f t="shared" si="31"/>
        <v>0</v>
      </c>
      <c r="P43" s="543"/>
      <c r="Q43" s="545"/>
      <c r="R43" s="545"/>
    </row>
    <row r="44" spans="1:18" ht="14.25" thickBot="1" x14ac:dyDescent="0.3">
      <c r="A44" s="391" t="s">
        <v>350</v>
      </c>
      <c r="B44" s="401">
        <f>SUM(B45:B53)</f>
        <v>0</v>
      </c>
      <c r="C44" s="401">
        <f t="shared" ref="C44:N44" si="32">SUM(C45:C53)</f>
        <v>0</v>
      </c>
      <c r="D44" s="401">
        <f t="shared" si="32"/>
        <v>0</v>
      </c>
      <c r="E44" s="401">
        <f t="shared" si="32"/>
        <v>0</v>
      </c>
      <c r="F44" s="401">
        <f t="shared" si="32"/>
        <v>0</v>
      </c>
      <c r="G44" s="401">
        <f t="shared" si="32"/>
        <v>0</v>
      </c>
      <c r="H44" s="401">
        <f t="shared" si="32"/>
        <v>0</v>
      </c>
      <c r="I44" s="401">
        <f t="shared" si="32"/>
        <v>0</v>
      </c>
      <c r="J44" s="401">
        <f t="shared" si="32"/>
        <v>0</v>
      </c>
      <c r="K44" s="401">
        <f t="shared" si="32"/>
        <v>0</v>
      </c>
      <c r="L44" s="401">
        <f t="shared" si="32"/>
        <v>0</v>
      </c>
      <c r="M44" s="423">
        <f t="shared" si="32"/>
        <v>0</v>
      </c>
      <c r="N44" s="392">
        <f t="shared" si="32"/>
        <v>0</v>
      </c>
      <c r="P44" s="544"/>
      <c r="Q44" s="545"/>
      <c r="R44" s="545"/>
    </row>
    <row r="45" spans="1:18" ht="14.25" x14ac:dyDescent="0.3">
      <c r="A45" s="505" t="s">
        <v>310</v>
      </c>
      <c r="B45" s="515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57"/>
      <c r="N45" s="394">
        <f t="shared" ref="N45:N53" si="33">SUM(B45:M45)</f>
        <v>0</v>
      </c>
      <c r="P45" s="543"/>
      <c r="Q45" s="545"/>
      <c r="R45" s="545"/>
    </row>
    <row r="46" spans="1:18" ht="14.25" x14ac:dyDescent="0.3">
      <c r="A46" s="426" t="s">
        <v>351</v>
      </c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60"/>
      <c r="N46" s="394">
        <f t="shared" si="33"/>
        <v>0</v>
      </c>
      <c r="P46" s="543"/>
      <c r="Q46" s="545"/>
      <c r="R46" s="545"/>
    </row>
    <row r="47" spans="1:18" ht="14.25" x14ac:dyDescent="0.3">
      <c r="A47" s="426" t="s">
        <v>352</v>
      </c>
      <c r="B47" s="558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60"/>
      <c r="N47" s="394">
        <f t="shared" si="33"/>
        <v>0</v>
      </c>
      <c r="P47" s="543"/>
      <c r="Q47" s="545"/>
      <c r="R47" s="545"/>
    </row>
    <row r="48" spans="1:18" ht="14.25" x14ac:dyDescent="0.3">
      <c r="A48" s="426" t="s">
        <v>353</v>
      </c>
      <c r="B48" s="558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60"/>
      <c r="N48" s="394">
        <f t="shared" si="33"/>
        <v>0</v>
      </c>
      <c r="P48" s="543"/>
      <c r="Q48" s="545"/>
      <c r="R48" s="545"/>
    </row>
    <row r="49" spans="1:18" ht="12" customHeight="1" x14ac:dyDescent="0.3">
      <c r="A49" s="426" t="s">
        <v>434</v>
      </c>
      <c r="B49" s="558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60"/>
      <c r="N49" s="394">
        <f t="shared" si="33"/>
        <v>0</v>
      </c>
      <c r="P49" s="543"/>
      <c r="Q49" s="545"/>
      <c r="R49" s="545"/>
    </row>
    <row r="50" spans="1:18" ht="14.25" x14ac:dyDescent="0.3">
      <c r="A50" s="426" t="s">
        <v>435</v>
      </c>
      <c r="B50" s="558"/>
      <c r="C50" s="559"/>
      <c r="D50" s="559"/>
      <c r="E50" s="559"/>
      <c r="F50" s="559"/>
      <c r="G50" s="559"/>
      <c r="H50" s="559"/>
      <c r="I50" s="559"/>
      <c r="J50" s="559"/>
      <c r="K50" s="559"/>
      <c r="L50" s="559"/>
      <c r="M50" s="560"/>
      <c r="N50" s="394">
        <f t="shared" si="33"/>
        <v>0</v>
      </c>
      <c r="P50" s="543"/>
      <c r="Q50" s="545"/>
      <c r="R50" s="545"/>
    </row>
    <row r="51" spans="1:18" ht="14.25" x14ac:dyDescent="0.3">
      <c r="A51" s="426" t="s">
        <v>523</v>
      </c>
      <c r="B51" s="558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60"/>
      <c r="N51" s="394">
        <f t="shared" si="33"/>
        <v>0</v>
      </c>
      <c r="P51" s="543"/>
      <c r="Q51" s="545"/>
      <c r="R51" s="545"/>
    </row>
    <row r="52" spans="1:18" ht="14.25" x14ac:dyDescent="0.3">
      <c r="A52" s="426" t="s">
        <v>524</v>
      </c>
      <c r="B52" s="558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60"/>
      <c r="N52" s="394">
        <f t="shared" si="33"/>
        <v>0</v>
      </c>
      <c r="P52" s="543"/>
      <c r="Q52" s="545"/>
      <c r="R52" s="545"/>
    </row>
    <row r="53" spans="1:18" ht="15" thickBot="1" x14ac:dyDescent="0.35">
      <c r="A53" s="514" t="s">
        <v>525</v>
      </c>
      <c r="B53" s="565"/>
      <c r="C53" s="566"/>
      <c r="D53" s="566"/>
      <c r="E53" s="566"/>
      <c r="F53" s="566"/>
      <c r="G53" s="566"/>
      <c r="H53" s="566"/>
      <c r="I53" s="566"/>
      <c r="J53" s="566"/>
      <c r="K53" s="566"/>
      <c r="L53" s="566"/>
      <c r="M53" s="567"/>
      <c r="N53" s="394">
        <f t="shared" si="33"/>
        <v>0</v>
      </c>
      <c r="P53" s="543"/>
      <c r="Q53" s="545"/>
      <c r="R53" s="545"/>
    </row>
    <row r="54" spans="1:18" ht="14.25" thickBot="1" x14ac:dyDescent="0.3">
      <c r="A54" s="391" t="s">
        <v>354</v>
      </c>
      <c r="B54" s="401">
        <f>B55</f>
        <v>0</v>
      </c>
      <c r="C54" s="401">
        <f t="shared" ref="C54:N54" si="34">C55</f>
        <v>0</v>
      </c>
      <c r="D54" s="401">
        <f t="shared" si="34"/>
        <v>0</v>
      </c>
      <c r="E54" s="401">
        <f t="shared" si="34"/>
        <v>0</v>
      </c>
      <c r="F54" s="401">
        <f t="shared" si="34"/>
        <v>0</v>
      </c>
      <c r="G54" s="401">
        <f t="shared" si="34"/>
        <v>0</v>
      </c>
      <c r="H54" s="401">
        <f t="shared" si="34"/>
        <v>0</v>
      </c>
      <c r="I54" s="401">
        <f t="shared" si="34"/>
        <v>0</v>
      </c>
      <c r="J54" s="401">
        <f t="shared" si="34"/>
        <v>0</v>
      </c>
      <c r="K54" s="401">
        <f t="shared" si="34"/>
        <v>0</v>
      </c>
      <c r="L54" s="401">
        <f t="shared" si="34"/>
        <v>0</v>
      </c>
      <c r="M54" s="423">
        <f t="shared" si="34"/>
        <v>0</v>
      </c>
      <c r="N54" s="392">
        <f t="shared" si="34"/>
        <v>0</v>
      </c>
      <c r="P54" s="544"/>
      <c r="Q54" s="545"/>
      <c r="R54" s="545"/>
    </row>
    <row r="55" spans="1:18" ht="15" thickBot="1" x14ac:dyDescent="0.35">
      <c r="A55" s="514" t="s">
        <v>355</v>
      </c>
      <c r="B55" s="565"/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7"/>
      <c r="N55" s="517">
        <f>SUM(B55:M55)</f>
        <v>0</v>
      </c>
      <c r="P55" s="543"/>
      <c r="Q55" s="545"/>
      <c r="R55" s="545"/>
    </row>
    <row r="56" spans="1:18" ht="14.25" thickBot="1" x14ac:dyDescent="0.3">
      <c r="A56" s="391" t="s">
        <v>356</v>
      </c>
      <c r="B56" s="401">
        <f>SUM(B57:B63)</f>
        <v>3071.92</v>
      </c>
      <c r="C56" s="401">
        <f t="shared" ref="C56:N56" si="35">SUM(C57:C63)</f>
        <v>3090</v>
      </c>
      <c r="D56" s="401">
        <f t="shared" si="35"/>
        <v>157.41900000000001</v>
      </c>
      <c r="E56" s="401">
        <f t="shared" si="35"/>
        <v>2224.5419999999999</v>
      </c>
      <c r="F56" s="401">
        <f t="shared" si="35"/>
        <v>2860.8110000000001</v>
      </c>
      <c r="G56" s="401">
        <f t="shared" si="35"/>
        <v>1926.2</v>
      </c>
      <c r="H56" s="401">
        <f t="shared" si="35"/>
        <v>2629.0450000000001</v>
      </c>
      <c r="I56" s="401">
        <f t="shared" si="35"/>
        <v>2174.7190000000001</v>
      </c>
      <c r="J56" s="401">
        <f t="shared" si="35"/>
        <v>2293</v>
      </c>
      <c r="K56" s="401">
        <f t="shared" si="35"/>
        <v>2483.6809999999996</v>
      </c>
      <c r="L56" s="401">
        <f t="shared" si="35"/>
        <v>2722.8360000000002</v>
      </c>
      <c r="M56" s="423">
        <f t="shared" si="35"/>
        <v>3326.0809999999997</v>
      </c>
      <c r="N56" s="392">
        <f t="shared" si="35"/>
        <v>28960.253999999997</v>
      </c>
      <c r="P56" s="544"/>
      <c r="Q56" s="545"/>
      <c r="R56" s="545"/>
    </row>
    <row r="57" spans="1:18" ht="14.25" x14ac:dyDescent="0.3">
      <c r="A57" s="505" t="s">
        <v>377</v>
      </c>
      <c r="B57" s="568"/>
      <c r="C57" s="569"/>
      <c r="D57" s="569"/>
      <c r="E57" s="569"/>
      <c r="F57" s="569"/>
      <c r="G57" s="569"/>
      <c r="H57" s="569"/>
      <c r="I57" s="569"/>
      <c r="J57" s="569"/>
      <c r="K57" s="569"/>
      <c r="L57" s="569"/>
      <c r="M57" s="570"/>
      <c r="N57" s="394">
        <f>SUM(B57:M57)</f>
        <v>0</v>
      </c>
      <c r="P57" s="543"/>
      <c r="Q57" s="545"/>
      <c r="R57" s="545"/>
    </row>
    <row r="58" spans="1:18" ht="14.25" x14ac:dyDescent="0.3">
      <c r="A58" s="505" t="s">
        <v>357</v>
      </c>
      <c r="B58" s="568"/>
      <c r="C58" s="569"/>
      <c r="D58" s="569"/>
      <c r="E58" s="569"/>
      <c r="F58" s="569"/>
      <c r="G58" s="569"/>
      <c r="H58" s="569"/>
      <c r="I58" s="569"/>
      <c r="J58" s="569"/>
      <c r="K58" s="569"/>
      <c r="L58" s="569"/>
      <c r="M58" s="570"/>
      <c r="N58" s="394">
        <f t="shared" ref="N58:N63" si="36">SUM(B58:M58)</f>
        <v>0</v>
      </c>
      <c r="P58" s="543"/>
      <c r="Q58" s="545"/>
      <c r="R58" s="545"/>
    </row>
    <row r="59" spans="1:18" ht="14.25" x14ac:dyDescent="0.3">
      <c r="A59" s="505" t="s">
        <v>378</v>
      </c>
      <c r="B59" s="568"/>
      <c r="C59" s="569"/>
      <c r="D59" s="569"/>
      <c r="E59" s="569"/>
      <c r="F59" s="569"/>
      <c r="G59" s="569"/>
      <c r="H59" s="569"/>
      <c r="I59" s="569"/>
      <c r="J59" s="569"/>
      <c r="K59" s="569"/>
      <c r="L59" s="569"/>
      <c r="M59" s="570"/>
      <c r="N59" s="394">
        <f t="shared" si="36"/>
        <v>0</v>
      </c>
      <c r="P59" s="543"/>
      <c r="Q59" s="545"/>
      <c r="R59" s="545"/>
    </row>
    <row r="60" spans="1:18" ht="14.25" x14ac:dyDescent="0.3">
      <c r="A60" s="426" t="s">
        <v>358</v>
      </c>
      <c r="B60" s="558">
        <v>3071.92</v>
      </c>
      <c r="C60" s="559">
        <v>3090</v>
      </c>
      <c r="D60" s="559">
        <v>157.41900000000001</v>
      </c>
      <c r="E60" s="559">
        <v>2224.5419999999999</v>
      </c>
      <c r="F60" s="559">
        <v>2860.8110000000001</v>
      </c>
      <c r="G60" s="559">
        <v>1926.2</v>
      </c>
      <c r="H60" s="559">
        <v>2629.0450000000001</v>
      </c>
      <c r="I60" s="559">
        <v>2174.7190000000001</v>
      </c>
      <c r="J60" s="559">
        <v>2293</v>
      </c>
      <c r="K60" s="559">
        <v>2483.6809999999996</v>
      </c>
      <c r="L60" s="559">
        <v>2722.8360000000002</v>
      </c>
      <c r="M60" s="560">
        <v>3326.0809999999997</v>
      </c>
      <c r="N60" s="394">
        <f t="shared" si="36"/>
        <v>28960.253999999997</v>
      </c>
      <c r="P60" s="543"/>
      <c r="Q60" s="545"/>
      <c r="R60" s="545"/>
    </row>
    <row r="61" spans="1:18" s="119" customFormat="1" ht="14.25" x14ac:dyDescent="0.3">
      <c r="A61" s="426" t="s">
        <v>395</v>
      </c>
      <c r="B61" s="558"/>
      <c r="C61" s="559"/>
      <c r="D61" s="559"/>
      <c r="E61" s="559"/>
      <c r="F61" s="559"/>
      <c r="G61" s="559"/>
      <c r="H61" s="559"/>
      <c r="I61" s="559"/>
      <c r="J61" s="559"/>
      <c r="K61" s="559"/>
      <c r="L61" s="559"/>
      <c r="M61" s="560"/>
      <c r="N61" s="394">
        <f t="shared" si="36"/>
        <v>0</v>
      </c>
      <c r="P61" s="543"/>
      <c r="Q61" s="545"/>
      <c r="R61" s="545"/>
    </row>
    <row r="62" spans="1:18" s="119" customFormat="1" ht="14.25" x14ac:dyDescent="0.3">
      <c r="A62" s="506" t="s">
        <v>540</v>
      </c>
      <c r="B62" s="561"/>
      <c r="C62" s="562"/>
      <c r="D62" s="562"/>
      <c r="E62" s="562"/>
      <c r="F62" s="562"/>
      <c r="G62" s="562"/>
      <c r="H62" s="562"/>
      <c r="I62" s="562"/>
      <c r="J62" s="562"/>
      <c r="K62" s="562"/>
      <c r="L62" s="562"/>
      <c r="M62" s="563"/>
      <c r="N62" s="394">
        <f t="shared" si="36"/>
        <v>0</v>
      </c>
      <c r="P62" s="543"/>
      <c r="Q62" s="545"/>
      <c r="R62" s="545"/>
    </row>
    <row r="63" spans="1:18" ht="15" thickBot="1" x14ac:dyDescent="0.35">
      <c r="A63" s="506" t="s">
        <v>526</v>
      </c>
      <c r="B63" s="561"/>
      <c r="C63" s="562"/>
      <c r="D63" s="562"/>
      <c r="E63" s="562"/>
      <c r="F63" s="562"/>
      <c r="G63" s="562"/>
      <c r="H63" s="562"/>
      <c r="I63" s="562"/>
      <c r="J63" s="562"/>
      <c r="K63" s="562"/>
      <c r="L63" s="562"/>
      <c r="M63" s="563"/>
      <c r="N63" s="394">
        <f t="shared" si="36"/>
        <v>0</v>
      </c>
      <c r="P63" s="543"/>
      <c r="Q63" s="545"/>
      <c r="R63" s="545"/>
    </row>
    <row r="64" spans="1:18" ht="14.25" thickBot="1" x14ac:dyDescent="0.3">
      <c r="A64" s="391" t="s">
        <v>359</v>
      </c>
      <c r="B64" s="401">
        <f t="shared" ref="B64" si="37">SUM(B65:B69)</f>
        <v>9507.1450000000004</v>
      </c>
      <c r="C64" s="401">
        <f t="shared" ref="C64" si="38">SUM(C65:C69)</f>
        <v>8819.4240000000009</v>
      </c>
      <c r="D64" s="401">
        <f t="shared" ref="D64" si="39">SUM(D65:D69)</f>
        <v>5846.6450000000004</v>
      </c>
      <c r="E64" s="401">
        <f t="shared" ref="E64" si="40">SUM(E65:E69)</f>
        <v>5744.21</v>
      </c>
      <c r="F64" s="401">
        <f t="shared" ref="F64" si="41">SUM(F65:F69)</f>
        <v>6997.6149999999998</v>
      </c>
      <c r="G64" s="401">
        <f t="shared" ref="G64" si="42">SUM(G65:G69)</f>
        <v>11849.161</v>
      </c>
      <c r="H64" s="401">
        <f t="shared" ref="H64" si="43">SUM(H65:H69)</f>
        <v>4975.4179999999997</v>
      </c>
      <c r="I64" s="401">
        <f t="shared" ref="I64" si="44">SUM(I65:I69)</f>
        <v>5393.97</v>
      </c>
      <c r="J64" s="401">
        <f t="shared" ref="J64" si="45">SUM(J65:J69)</f>
        <v>9669.1090000000004</v>
      </c>
      <c r="K64" s="401">
        <f t="shared" ref="K64" si="46">SUM(K65:K69)</f>
        <v>6388.2340000000004</v>
      </c>
      <c r="L64" s="401">
        <f t="shared" ref="L64" si="47">SUM(L65:L69)</f>
        <v>11881.342000000001</v>
      </c>
      <c r="M64" s="423">
        <f t="shared" ref="M64" si="48">SUM(M65:M69)</f>
        <v>8866.8780000000006</v>
      </c>
      <c r="N64" s="392">
        <f t="shared" ref="N64" si="49">SUM(N65:N69)</f>
        <v>95939.150999999998</v>
      </c>
      <c r="P64" s="544"/>
      <c r="Q64" s="545"/>
      <c r="R64" s="545"/>
    </row>
    <row r="65" spans="1:18" ht="14.25" x14ac:dyDescent="0.3">
      <c r="A65" s="505" t="s">
        <v>360</v>
      </c>
      <c r="B65" s="515"/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57"/>
      <c r="N65" s="394">
        <f>SUM(B65:M65)</f>
        <v>0</v>
      </c>
      <c r="P65" s="543"/>
      <c r="Q65" s="545"/>
      <c r="R65" s="545"/>
    </row>
    <row r="66" spans="1:18" ht="14.25" x14ac:dyDescent="0.3">
      <c r="A66" s="505" t="s">
        <v>396</v>
      </c>
      <c r="B66" s="51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57"/>
      <c r="N66" s="394">
        <f t="shared" ref="N66:N69" si="50">SUM(B66:M66)</f>
        <v>0</v>
      </c>
      <c r="P66" s="543"/>
      <c r="Q66" s="545"/>
      <c r="R66" s="545"/>
    </row>
    <row r="67" spans="1:18" ht="14.25" x14ac:dyDescent="0.3">
      <c r="A67" s="426" t="s">
        <v>359</v>
      </c>
      <c r="B67" s="558">
        <v>9507.1450000000004</v>
      </c>
      <c r="C67" s="559">
        <v>8819.4240000000009</v>
      </c>
      <c r="D67" s="559">
        <v>5846.6450000000004</v>
      </c>
      <c r="E67" s="559">
        <v>5744.21</v>
      </c>
      <c r="F67" s="559">
        <v>6997.6149999999998</v>
      </c>
      <c r="G67" s="559">
        <v>11849.161</v>
      </c>
      <c r="H67" s="559">
        <v>4975.4179999999997</v>
      </c>
      <c r="I67" s="559">
        <v>5393.97</v>
      </c>
      <c r="J67" s="559">
        <v>9669.1090000000004</v>
      </c>
      <c r="K67" s="559">
        <v>6388.2340000000004</v>
      </c>
      <c r="L67" s="559">
        <v>11881.342000000001</v>
      </c>
      <c r="M67" s="560">
        <v>8866.8780000000006</v>
      </c>
      <c r="N67" s="394">
        <f t="shared" si="50"/>
        <v>95939.150999999998</v>
      </c>
      <c r="P67" s="543"/>
      <c r="Q67" s="545"/>
      <c r="R67" s="545"/>
    </row>
    <row r="68" spans="1:18" s="119" customFormat="1" ht="14.25" x14ac:dyDescent="0.3">
      <c r="A68" s="426" t="s">
        <v>361</v>
      </c>
      <c r="B68" s="558"/>
      <c r="C68" s="559"/>
      <c r="D68" s="559"/>
      <c r="E68" s="559"/>
      <c r="F68" s="559"/>
      <c r="G68" s="559"/>
      <c r="H68" s="559"/>
      <c r="I68" s="559"/>
      <c r="J68" s="559"/>
      <c r="K68" s="559"/>
      <c r="L68" s="559"/>
      <c r="M68" s="560"/>
      <c r="N68" s="394">
        <f t="shared" si="50"/>
        <v>0</v>
      </c>
      <c r="P68" s="543"/>
      <c r="Q68" s="545"/>
      <c r="R68" s="545"/>
    </row>
    <row r="69" spans="1:18" ht="15" thickBot="1" x14ac:dyDescent="0.35">
      <c r="A69" s="426" t="s">
        <v>362</v>
      </c>
      <c r="B69" s="558"/>
      <c r="C69" s="559"/>
      <c r="D69" s="559"/>
      <c r="E69" s="559"/>
      <c r="F69" s="559"/>
      <c r="G69" s="559"/>
      <c r="H69" s="559"/>
      <c r="I69" s="559"/>
      <c r="J69" s="559"/>
      <c r="K69" s="559"/>
      <c r="L69" s="559"/>
      <c r="M69" s="560"/>
      <c r="N69" s="394">
        <f t="shared" si="50"/>
        <v>0</v>
      </c>
      <c r="P69" s="543"/>
      <c r="Q69" s="545"/>
      <c r="R69" s="545"/>
    </row>
    <row r="70" spans="1:18" ht="14.25" thickBot="1" x14ac:dyDescent="0.3">
      <c r="A70" s="391" t="s">
        <v>363</v>
      </c>
      <c r="B70" s="401">
        <f t="shared" ref="B70:N70" si="51">SUM(B71:B88)</f>
        <v>0</v>
      </c>
      <c r="C70" s="401">
        <f t="shared" si="51"/>
        <v>0</v>
      </c>
      <c r="D70" s="401">
        <f t="shared" si="51"/>
        <v>0</v>
      </c>
      <c r="E70" s="401">
        <f t="shared" si="51"/>
        <v>0</v>
      </c>
      <c r="F70" s="401">
        <f t="shared" si="51"/>
        <v>0</v>
      </c>
      <c r="G70" s="401">
        <f t="shared" si="51"/>
        <v>0</v>
      </c>
      <c r="H70" s="401">
        <f t="shared" si="51"/>
        <v>0</v>
      </c>
      <c r="I70" s="401">
        <f t="shared" si="51"/>
        <v>0</v>
      </c>
      <c r="J70" s="401">
        <f t="shared" si="51"/>
        <v>0</v>
      </c>
      <c r="K70" s="401">
        <f t="shared" si="51"/>
        <v>0</v>
      </c>
      <c r="L70" s="401">
        <f t="shared" si="51"/>
        <v>0</v>
      </c>
      <c r="M70" s="423">
        <f t="shared" si="51"/>
        <v>0</v>
      </c>
      <c r="N70" s="392">
        <f t="shared" si="51"/>
        <v>0</v>
      </c>
      <c r="P70" s="544"/>
      <c r="Q70" s="545"/>
      <c r="R70" s="545"/>
    </row>
    <row r="71" spans="1:18" ht="14.25" x14ac:dyDescent="0.3">
      <c r="A71" s="505" t="s">
        <v>364</v>
      </c>
      <c r="B71" s="515"/>
      <c r="C71" s="516"/>
      <c r="D71" s="516"/>
      <c r="E71" s="516"/>
      <c r="F71" s="516"/>
      <c r="G71" s="516"/>
      <c r="H71" s="516"/>
      <c r="I71" s="516"/>
      <c r="J71" s="516"/>
      <c r="K71" s="516"/>
      <c r="L71" s="516"/>
      <c r="M71" s="557"/>
      <c r="N71" s="394">
        <f>SUM(B71:M71)</f>
        <v>0</v>
      </c>
      <c r="P71" s="543"/>
      <c r="Q71" s="545"/>
      <c r="R71" s="545"/>
    </row>
    <row r="72" spans="1:18" ht="14.25" x14ac:dyDescent="0.3">
      <c r="A72" s="426" t="s">
        <v>365</v>
      </c>
      <c r="B72" s="558"/>
      <c r="C72" s="559"/>
      <c r="D72" s="559"/>
      <c r="E72" s="559"/>
      <c r="F72" s="559"/>
      <c r="G72" s="559"/>
      <c r="H72" s="559"/>
      <c r="I72" s="559"/>
      <c r="J72" s="559"/>
      <c r="K72" s="559"/>
      <c r="L72" s="559"/>
      <c r="M72" s="560"/>
      <c r="N72" s="394">
        <f t="shared" ref="N72:N98" si="52">SUM(B72:M72)</f>
        <v>0</v>
      </c>
      <c r="P72" s="543"/>
      <c r="Q72" s="545"/>
      <c r="R72" s="545"/>
    </row>
    <row r="73" spans="1:18" ht="14.25" x14ac:dyDescent="0.3">
      <c r="A73" s="426" t="s">
        <v>183</v>
      </c>
      <c r="B73" s="558"/>
      <c r="C73" s="559"/>
      <c r="D73" s="559"/>
      <c r="E73" s="559"/>
      <c r="F73" s="559"/>
      <c r="G73" s="559"/>
      <c r="H73" s="559"/>
      <c r="I73" s="559"/>
      <c r="J73" s="559"/>
      <c r="K73" s="559"/>
      <c r="L73" s="559"/>
      <c r="M73" s="560"/>
      <c r="N73" s="394">
        <f t="shared" si="52"/>
        <v>0</v>
      </c>
      <c r="P73" s="543"/>
      <c r="Q73" s="545"/>
      <c r="R73" s="545"/>
    </row>
    <row r="74" spans="1:18" ht="14.25" x14ac:dyDescent="0.3">
      <c r="A74" s="426" t="s">
        <v>366</v>
      </c>
      <c r="B74" s="558"/>
      <c r="C74" s="559"/>
      <c r="D74" s="559"/>
      <c r="E74" s="559"/>
      <c r="F74" s="559"/>
      <c r="G74" s="559"/>
      <c r="H74" s="559"/>
      <c r="I74" s="559"/>
      <c r="J74" s="559"/>
      <c r="K74" s="559"/>
      <c r="L74" s="559"/>
      <c r="M74" s="560"/>
      <c r="N74" s="394">
        <f t="shared" si="52"/>
        <v>0</v>
      </c>
      <c r="P74" s="543"/>
      <c r="Q74" s="545"/>
      <c r="R74" s="545"/>
    </row>
    <row r="75" spans="1:18" ht="14.25" x14ac:dyDescent="0.3">
      <c r="A75" s="426" t="s">
        <v>530</v>
      </c>
      <c r="B75" s="558"/>
      <c r="C75" s="559"/>
      <c r="D75" s="559"/>
      <c r="E75" s="559"/>
      <c r="F75" s="559"/>
      <c r="G75" s="559"/>
      <c r="H75" s="559"/>
      <c r="I75" s="559"/>
      <c r="J75" s="559"/>
      <c r="K75" s="559"/>
      <c r="L75" s="559"/>
      <c r="M75" s="560"/>
      <c r="N75" s="394">
        <f t="shared" si="52"/>
        <v>0</v>
      </c>
      <c r="P75" s="543"/>
      <c r="Q75" s="545"/>
      <c r="R75" s="545"/>
    </row>
    <row r="76" spans="1:18" ht="14.25" x14ac:dyDescent="0.3">
      <c r="A76" s="426" t="s">
        <v>367</v>
      </c>
      <c r="B76" s="558"/>
      <c r="C76" s="559"/>
      <c r="D76" s="559"/>
      <c r="E76" s="559"/>
      <c r="F76" s="559"/>
      <c r="G76" s="559"/>
      <c r="H76" s="559"/>
      <c r="I76" s="559"/>
      <c r="J76" s="559"/>
      <c r="K76" s="559"/>
      <c r="L76" s="559"/>
      <c r="M76" s="560"/>
      <c r="N76" s="394">
        <f t="shared" si="52"/>
        <v>0</v>
      </c>
      <c r="P76" s="543"/>
      <c r="Q76" s="545"/>
      <c r="R76" s="545"/>
    </row>
    <row r="77" spans="1:18" ht="14.25" x14ac:dyDescent="0.3">
      <c r="A77" s="426" t="s">
        <v>528</v>
      </c>
      <c r="B77" s="558"/>
      <c r="C77" s="559"/>
      <c r="D77" s="559"/>
      <c r="E77" s="559"/>
      <c r="F77" s="559"/>
      <c r="G77" s="559"/>
      <c r="H77" s="559"/>
      <c r="I77" s="559"/>
      <c r="J77" s="559"/>
      <c r="K77" s="559"/>
      <c r="L77" s="559"/>
      <c r="M77" s="560"/>
      <c r="N77" s="394">
        <f t="shared" si="52"/>
        <v>0</v>
      </c>
      <c r="P77" s="543"/>
      <c r="Q77" s="545"/>
      <c r="R77" s="545"/>
    </row>
    <row r="78" spans="1:18" ht="14.25" x14ac:dyDescent="0.3">
      <c r="A78" s="426" t="s">
        <v>155</v>
      </c>
      <c r="B78" s="558"/>
      <c r="C78" s="559"/>
      <c r="D78" s="559"/>
      <c r="E78" s="559"/>
      <c r="F78" s="559"/>
      <c r="G78" s="559"/>
      <c r="H78" s="559"/>
      <c r="I78" s="559"/>
      <c r="J78" s="559"/>
      <c r="K78" s="559"/>
      <c r="L78" s="559"/>
      <c r="M78" s="560"/>
      <c r="N78" s="394">
        <f t="shared" si="52"/>
        <v>0</v>
      </c>
      <c r="P78" s="543"/>
      <c r="Q78" s="545"/>
      <c r="R78" s="545"/>
    </row>
    <row r="79" spans="1:18" ht="14.25" x14ac:dyDescent="0.3">
      <c r="A79" s="426" t="s">
        <v>368</v>
      </c>
      <c r="B79" s="558"/>
      <c r="C79" s="559"/>
      <c r="D79" s="559"/>
      <c r="E79" s="559"/>
      <c r="F79" s="559">
        <v>0</v>
      </c>
      <c r="G79" s="559"/>
      <c r="H79" s="559"/>
      <c r="I79" s="559"/>
      <c r="J79" s="559"/>
      <c r="K79" s="559"/>
      <c r="L79" s="559"/>
      <c r="M79" s="560"/>
      <c r="N79" s="394">
        <f t="shared" si="52"/>
        <v>0</v>
      </c>
      <c r="P79" s="543"/>
      <c r="Q79" s="545"/>
      <c r="R79" s="545"/>
    </row>
    <row r="80" spans="1:18" ht="14.25" x14ac:dyDescent="0.3">
      <c r="A80" s="426" t="s">
        <v>369</v>
      </c>
      <c r="B80" s="558"/>
      <c r="C80" s="559"/>
      <c r="D80" s="559"/>
      <c r="E80" s="559"/>
      <c r="F80" s="559"/>
      <c r="G80" s="559"/>
      <c r="H80" s="559"/>
      <c r="I80" s="559"/>
      <c r="J80" s="559"/>
      <c r="K80" s="559"/>
      <c r="L80" s="559"/>
      <c r="M80" s="560"/>
      <c r="N80" s="394">
        <f t="shared" si="52"/>
        <v>0</v>
      </c>
      <c r="P80" s="543"/>
      <c r="Q80" s="545"/>
      <c r="R80" s="545"/>
    </row>
    <row r="81" spans="1:18" ht="14.25" x14ac:dyDescent="0.3">
      <c r="A81" s="426" t="s">
        <v>370</v>
      </c>
      <c r="B81" s="558"/>
      <c r="C81" s="559"/>
      <c r="D81" s="559"/>
      <c r="E81" s="559"/>
      <c r="F81" s="559"/>
      <c r="G81" s="559"/>
      <c r="H81" s="559"/>
      <c r="I81" s="559"/>
      <c r="J81" s="559"/>
      <c r="K81" s="559"/>
      <c r="L81" s="559"/>
      <c r="M81" s="560"/>
      <c r="N81" s="394">
        <f t="shared" si="52"/>
        <v>0</v>
      </c>
      <c r="P81" s="543"/>
      <c r="Q81" s="545"/>
      <c r="R81" s="545"/>
    </row>
    <row r="82" spans="1:18" ht="14.25" x14ac:dyDescent="0.3">
      <c r="A82" s="426" t="s">
        <v>371</v>
      </c>
      <c r="B82" s="558"/>
      <c r="C82" s="559"/>
      <c r="D82" s="559"/>
      <c r="E82" s="559"/>
      <c r="F82" s="559"/>
      <c r="G82" s="559"/>
      <c r="H82" s="559"/>
      <c r="I82" s="559"/>
      <c r="J82" s="559"/>
      <c r="K82" s="559"/>
      <c r="L82" s="559"/>
      <c r="M82" s="560"/>
      <c r="N82" s="394">
        <f t="shared" si="52"/>
        <v>0</v>
      </c>
      <c r="P82" s="543"/>
      <c r="Q82" s="545"/>
      <c r="R82" s="545"/>
    </row>
    <row r="83" spans="1:18" ht="14.25" x14ac:dyDescent="0.3">
      <c r="A83" s="426" t="s">
        <v>527</v>
      </c>
      <c r="B83" s="558"/>
      <c r="C83" s="559"/>
      <c r="D83" s="559"/>
      <c r="E83" s="559"/>
      <c r="F83" s="559"/>
      <c r="G83" s="559"/>
      <c r="H83" s="559"/>
      <c r="I83" s="559"/>
      <c r="J83" s="559"/>
      <c r="K83" s="559"/>
      <c r="L83" s="559"/>
      <c r="M83" s="560"/>
      <c r="N83" s="394">
        <f t="shared" si="52"/>
        <v>0</v>
      </c>
      <c r="P83" s="543"/>
      <c r="Q83" s="545"/>
      <c r="R83" s="545"/>
    </row>
    <row r="84" spans="1:18" ht="14.25" x14ac:dyDescent="0.3">
      <c r="A84" s="426" t="s">
        <v>541</v>
      </c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60"/>
      <c r="N84" s="394">
        <f t="shared" si="52"/>
        <v>0</v>
      </c>
      <c r="P84" s="543"/>
      <c r="Q84" s="545"/>
      <c r="R84" s="545"/>
    </row>
    <row r="85" spans="1:18" ht="14.25" x14ac:dyDescent="0.3">
      <c r="A85" s="426" t="s">
        <v>529</v>
      </c>
      <c r="B85" s="558"/>
      <c r="C85" s="559"/>
      <c r="D85" s="559"/>
      <c r="E85" s="559"/>
      <c r="F85" s="559"/>
      <c r="G85" s="559"/>
      <c r="H85" s="559"/>
      <c r="I85" s="559"/>
      <c r="J85" s="559"/>
      <c r="K85" s="559"/>
      <c r="L85" s="559"/>
      <c r="M85" s="560"/>
      <c r="N85" s="394">
        <f t="shared" si="52"/>
        <v>0</v>
      </c>
      <c r="P85" s="543"/>
      <c r="Q85" s="545"/>
      <c r="R85" s="545"/>
    </row>
    <row r="86" spans="1:18" ht="14.25" x14ac:dyDescent="0.3">
      <c r="A86" s="506" t="s">
        <v>531</v>
      </c>
      <c r="B86" s="561"/>
      <c r="C86" s="562"/>
      <c r="D86" s="562"/>
      <c r="E86" s="562"/>
      <c r="F86" s="562"/>
      <c r="G86" s="562"/>
      <c r="H86" s="562"/>
      <c r="I86" s="562"/>
      <c r="J86" s="562"/>
      <c r="K86" s="562"/>
      <c r="L86" s="562"/>
      <c r="M86" s="563"/>
      <c r="N86" s="394">
        <f t="shared" si="52"/>
        <v>0</v>
      </c>
      <c r="P86" s="543"/>
      <c r="Q86" s="545"/>
      <c r="R86" s="545"/>
    </row>
    <row r="87" spans="1:18" ht="14.25" x14ac:dyDescent="0.3">
      <c r="A87" s="506" t="s">
        <v>532</v>
      </c>
      <c r="B87" s="561"/>
      <c r="C87" s="562"/>
      <c r="D87" s="562"/>
      <c r="E87" s="562"/>
      <c r="F87" s="562"/>
      <c r="G87" s="562"/>
      <c r="H87" s="562"/>
      <c r="I87" s="562"/>
      <c r="J87" s="562"/>
      <c r="K87" s="562"/>
      <c r="L87" s="562"/>
      <c r="M87" s="563"/>
      <c r="N87" s="394">
        <f t="shared" si="52"/>
        <v>0</v>
      </c>
      <c r="P87" s="543"/>
      <c r="Q87" s="545"/>
      <c r="R87" s="545"/>
    </row>
    <row r="88" spans="1:18" ht="15" thickBot="1" x14ac:dyDescent="0.35">
      <c r="A88" s="506" t="s">
        <v>533</v>
      </c>
      <c r="B88" s="561"/>
      <c r="C88" s="562"/>
      <c r="D88" s="562"/>
      <c r="E88" s="562"/>
      <c r="F88" s="562"/>
      <c r="G88" s="562"/>
      <c r="H88" s="562"/>
      <c r="I88" s="562"/>
      <c r="J88" s="562"/>
      <c r="K88" s="562"/>
      <c r="L88" s="562"/>
      <c r="M88" s="563"/>
      <c r="N88" s="394">
        <f t="shared" si="52"/>
        <v>0</v>
      </c>
      <c r="P88" s="543"/>
      <c r="Q88" s="545"/>
      <c r="R88" s="545"/>
    </row>
    <row r="89" spans="1:18" ht="14.25" thickBot="1" x14ac:dyDescent="0.3">
      <c r="A89" s="391" t="s">
        <v>372</v>
      </c>
      <c r="B89" s="401">
        <f>SUM(B90:B96)</f>
        <v>0</v>
      </c>
      <c r="C89" s="401">
        <f t="shared" ref="C89:N89" si="53">SUM(C90:C96)</f>
        <v>0</v>
      </c>
      <c r="D89" s="401">
        <f t="shared" si="53"/>
        <v>0</v>
      </c>
      <c r="E89" s="401">
        <f t="shared" si="53"/>
        <v>0</v>
      </c>
      <c r="F89" s="401">
        <f t="shared" si="53"/>
        <v>0</v>
      </c>
      <c r="G89" s="401">
        <f t="shared" si="53"/>
        <v>0</v>
      </c>
      <c r="H89" s="401">
        <f t="shared" si="53"/>
        <v>0</v>
      </c>
      <c r="I89" s="401">
        <f t="shared" si="53"/>
        <v>0</v>
      </c>
      <c r="J89" s="401">
        <f t="shared" si="53"/>
        <v>0</v>
      </c>
      <c r="K89" s="401">
        <f t="shared" si="53"/>
        <v>0</v>
      </c>
      <c r="L89" s="401">
        <f t="shared" si="53"/>
        <v>0</v>
      </c>
      <c r="M89" s="423">
        <f t="shared" si="53"/>
        <v>0</v>
      </c>
      <c r="N89" s="392">
        <f t="shared" si="53"/>
        <v>0</v>
      </c>
      <c r="P89" s="544"/>
      <c r="Q89" s="545"/>
      <c r="R89" s="545"/>
    </row>
    <row r="90" spans="1:18" ht="14.25" x14ac:dyDescent="0.3">
      <c r="A90" s="505" t="s">
        <v>184</v>
      </c>
      <c r="B90" s="515"/>
      <c r="C90" s="516"/>
      <c r="D90" s="516"/>
      <c r="E90" s="516"/>
      <c r="F90" s="516"/>
      <c r="G90" s="516"/>
      <c r="H90" s="516"/>
      <c r="I90" s="516"/>
      <c r="J90" s="516"/>
      <c r="K90" s="516"/>
      <c r="L90" s="516"/>
      <c r="M90" s="557"/>
      <c r="N90" s="394">
        <f t="shared" si="52"/>
        <v>0</v>
      </c>
      <c r="P90" s="543"/>
      <c r="Q90" s="545"/>
      <c r="R90" s="545"/>
    </row>
    <row r="91" spans="1:18" ht="14.25" x14ac:dyDescent="0.3">
      <c r="A91" s="505" t="s">
        <v>534</v>
      </c>
      <c r="B91" s="515"/>
      <c r="C91" s="516"/>
      <c r="D91" s="516"/>
      <c r="E91" s="516"/>
      <c r="F91" s="516"/>
      <c r="G91" s="516"/>
      <c r="H91" s="516"/>
      <c r="I91" s="516"/>
      <c r="J91" s="516"/>
      <c r="K91" s="516"/>
      <c r="L91" s="516"/>
      <c r="M91" s="557"/>
      <c r="N91" s="394">
        <f t="shared" si="52"/>
        <v>0</v>
      </c>
      <c r="P91" s="543"/>
      <c r="Q91" s="545"/>
      <c r="R91" s="545"/>
    </row>
    <row r="92" spans="1:18" ht="14.25" x14ac:dyDescent="0.3">
      <c r="A92" s="505" t="s">
        <v>373</v>
      </c>
      <c r="B92" s="515"/>
      <c r="C92" s="516"/>
      <c r="D92" s="516"/>
      <c r="E92" s="516"/>
      <c r="F92" s="516"/>
      <c r="G92" s="516"/>
      <c r="H92" s="516"/>
      <c r="I92" s="516"/>
      <c r="J92" s="516"/>
      <c r="K92" s="516"/>
      <c r="L92" s="516"/>
      <c r="M92" s="557"/>
      <c r="N92" s="394">
        <f t="shared" si="52"/>
        <v>0</v>
      </c>
      <c r="P92" s="543"/>
      <c r="Q92" s="545"/>
      <c r="R92" s="545"/>
    </row>
    <row r="93" spans="1:18" s="119" customFormat="1" ht="14.25" x14ac:dyDescent="0.3">
      <c r="A93" s="505" t="s">
        <v>535</v>
      </c>
      <c r="B93" s="515"/>
      <c r="C93" s="516"/>
      <c r="D93" s="516"/>
      <c r="E93" s="516"/>
      <c r="F93" s="516"/>
      <c r="G93" s="516"/>
      <c r="H93" s="516"/>
      <c r="I93" s="516"/>
      <c r="J93" s="516"/>
      <c r="K93" s="516"/>
      <c r="L93" s="516"/>
      <c r="M93" s="557"/>
      <c r="N93" s="394">
        <f t="shared" si="52"/>
        <v>0</v>
      </c>
      <c r="P93" s="543"/>
      <c r="Q93" s="545"/>
      <c r="R93" s="545"/>
    </row>
    <row r="94" spans="1:18" ht="14.25" x14ac:dyDescent="0.3">
      <c r="A94" s="505" t="s">
        <v>536</v>
      </c>
      <c r="B94" s="515"/>
      <c r="C94" s="516"/>
      <c r="D94" s="516"/>
      <c r="E94" s="516"/>
      <c r="F94" s="516"/>
      <c r="G94" s="516"/>
      <c r="H94" s="516"/>
      <c r="I94" s="516"/>
      <c r="J94" s="516"/>
      <c r="K94" s="516"/>
      <c r="L94" s="516"/>
      <c r="M94" s="557"/>
      <c r="N94" s="394">
        <f t="shared" si="52"/>
        <v>0</v>
      </c>
      <c r="P94" s="543"/>
      <c r="Q94" s="545"/>
      <c r="R94" s="545"/>
    </row>
    <row r="95" spans="1:18" ht="14.25" x14ac:dyDescent="0.3">
      <c r="A95" s="426" t="s">
        <v>537</v>
      </c>
      <c r="B95" s="558"/>
      <c r="C95" s="559"/>
      <c r="D95" s="559"/>
      <c r="E95" s="559"/>
      <c r="F95" s="559"/>
      <c r="G95" s="559"/>
      <c r="H95" s="559"/>
      <c r="I95" s="559"/>
      <c r="J95" s="559"/>
      <c r="K95" s="559"/>
      <c r="L95" s="559"/>
      <c r="M95" s="560"/>
      <c r="N95" s="394">
        <f t="shared" si="52"/>
        <v>0</v>
      </c>
      <c r="P95" s="543"/>
      <c r="Q95" s="545"/>
      <c r="R95" s="545"/>
    </row>
    <row r="96" spans="1:18" ht="15" thickBot="1" x14ac:dyDescent="0.35">
      <c r="A96" s="506" t="s">
        <v>538</v>
      </c>
      <c r="B96" s="561"/>
      <c r="C96" s="562"/>
      <c r="D96" s="562"/>
      <c r="E96" s="562"/>
      <c r="F96" s="562"/>
      <c r="G96" s="562"/>
      <c r="H96" s="562"/>
      <c r="I96" s="562"/>
      <c r="J96" s="562"/>
      <c r="K96" s="562"/>
      <c r="L96" s="562"/>
      <c r="M96" s="563"/>
      <c r="N96" s="394">
        <f t="shared" si="52"/>
        <v>0</v>
      </c>
      <c r="P96" s="543"/>
      <c r="Q96" s="545"/>
      <c r="R96" s="545"/>
    </row>
    <row r="97" spans="1:18" ht="14.25" thickBot="1" x14ac:dyDescent="0.3">
      <c r="A97" s="391" t="s">
        <v>185</v>
      </c>
      <c r="B97" s="401">
        <f>B98</f>
        <v>6496.9719999999998</v>
      </c>
      <c r="C97" s="401">
        <f t="shared" ref="C97:N97" si="54">C98</f>
        <v>3892.7060000000001</v>
      </c>
      <c r="D97" s="401">
        <f t="shared" si="54"/>
        <v>2322.886</v>
      </c>
      <c r="E97" s="401">
        <f t="shared" si="54"/>
        <v>1992.2180000000001</v>
      </c>
      <c r="F97" s="401">
        <f t="shared" si="54"/>
        <v>2375.4919999999997</v>
      </c>
      <c r="G97" s="401">
        <f t="shared" si="54"/>
        <v>4340.6540000000005</v>
      </c>
      <c r="H97" s="401">
        <f t="shared" si="54"/>
        <v>1875.34</v>
      </c>
      <c r="I97" s="401">
        <f t="shared" si="54"/>
        <v>1685.86</v>
      </c>
      <c r="J97" s="401">
        <f t="shared" si="54"/>
        <v>3914.4589999999998</v>
      </c>
      <c r="K97" s="401">
        <f t="shared" si="54"/>
        <v>2141.4879999999998</v>
      </c>
      <c r="L97" s="401">
        <f t="shared" si="54"/>
        <v>4247.33</v>
      </c>
      <c r="M97" s="423">
        <f t="shared" si="54"/>
        <v>3278.933</v>
      </c>
      <c r="N97" s="392">
        <f t="shared" si="54"/>
        <v>38564.337999999996</v>
      </c>
      <c r="P97" s="544"/>
      <c r="Q97" s="545"/>
      <c r="R97" s="545"/>
    </row>
    <row r="98" spans="1:18" ht="15" thickBot="1" x14ac:dyDescent="0.35">
      <c r="A98" s="514" t="s">
        <v>185</v>
      </c>
      <c r="B98" s="565">
        <v>6496.9719999999998</v>
      </c>
      <c r="C98" s="566">
        <v>3892.7060000000001</v>
      </c>
      <c r="D98" s="566">
        <v>2322.886</v>
      </c>
      <c r="E98" s="566">
        <v>1992.2180000000001</v>
      </c>
      <c r="F98" s="566">
        <v>2375.4919999999997</v>
      </c>
      <c r="G98" s="566">
        <v>4340.6540000000005</v>
      </c>
      <c r="H98" s="566">
        <v>1875.34</v>
      </c>
      <c r="I98" s="566">
        <v>1685.86</v>
      </c>
      <c r="J98" s="566">
        <v>3914.4589999999998</v>
      </c>
      <c r="K98" s="566">
        <v>2141.4879999999998</v>
      </c>
      <c r="L98" s="566">
        <v>4247.33</v>
      </c>
      <c r="M98" s="567">
        <v>3278.933</v>
      </c>
      <c r="N98" s="394">
        <f t="shared" si="52"/>
        <v>38564.337999999996</v>
      </c>
      <c r="P98" s="543"/>
      <c r="Q98" s="545"/>
      <c r="R98" s="545"/>
    </row>
    <row r="99" spans="1:18" ht="14.25" thickBot="1" x14ac:dyDescent="0.3">
      <c r="A99" s="395" t="s">
        <v>15</v>
      </c>
      <c r="B99" s="403">
        <f t="shared" ref="B99:N99" si="55">+B5+B11+B26+B31+B44+B54+B56+B64+B70+B89+B97</f>
        <v>70949.413</v>
      </c>
      <c r="C99" s="403">
        <f t="shared" si="55"/>
        <v>68020.78</v>
      </c>
      <c r="D99" s="403">
        <f t="shared" si="55"/>
        <v>15577.919000000002</v>
      </c>
      <c r="E99" s="403">
        <f t="shared" si="55"/>
        <v>50046.266999999993</v>
      </c>
      <c r="F99" s="403">
        <f t="shared" si="55"/>
        <v>72119.459000000003</v>
      </c>
      <c r="G99" s="403">
        <f t="shared" si="55"/>
        <v>44179.018000000004</v>
      </c>
      <c r="H99" s="403">
        <f t="shared" si="55"/>
        <v>53363.729999999989</v>
      </c>
      <c r="I99" s="403">
        <f t="shared" si="55"/>
        <v>39659.83</v>
      </c>
      <c r="J99" s="403">
        <f t="shared" si="55"/>
        <v>73242.381999999998</v>
      </c>
      <c r="K99" s="403">
        <f t="shared" si="55"/>
        <v>64263.031999999992</v>
      </c>
      <c r="L99" s="403">
        <f t="shared" si="55"/>
        <v>75840.945999999996</v>
      </c>
      <c r="M99" s="556">
        <f t="shared" si="55"/>
        <v>78138.402000000002</v>
      </c>
      <c r="N99" s="396">
        <f t="shared" si="55"/>
        <v>705401.17799999996</v>
      </c>
      <c r="P99" s="546"/>
      <c r="Q99" s="545"/>
      <c r="R99" s="5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Q99"/>
  <sheetViews>
    <sheetView zoomScale="87" zoomScaleNormal="87" workbookViewId="0">
      <selection activeCell="F31" sqref="F31"/>
    </sheetView>
  </sheetViews>
  <sheetFormatPr baseColWidth="10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7" x14ac:dyDescent="0.25">
      <c r="A1" s="1"/>
    </row>
    <row r="2" spans="1:17" x14ac:dyDescent="0.25">
      <c r="A2" s="6" t="s">
        <v>473</v>
      </c>
    </row>
    <row r="3" spans="1:17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s="119" customFormat="1" ht="14.25" thickBot="1" x14ac:dyDescent="0.3">
      <c r="A4" s="397"/>
      <c r="B4" s="518" t="s">
        <v>40</v>
      </c>
      <c r="C4" s="519" t="s">
        <v>41</v>
      </c>
      <c r="D4" s="519" t="s">
        <v>42</v>
      </c>
      <c r="E4" s="519" t="s">
        <v>43</v>
      </c>
      <c r="F4" s="519" t="s">
        <v>44</v>
      </c>
      <c r="G4" s="519" t="s">
        <v>45</v>
      </c>
      <c r="H4" s="519" t="s">
        <v>46</v>
      </c>
      <c r="I4" s="519" t="s">
        <v>47</v>
      </c>
      <c r="J4" s="519" t="s">
        <v>48</v>
      </c>
      <c r="K4" s="519" t="s">
        <v>49</v>
      </c>
      <c r="L4" s="519" t="s">
        <v>50</v>
      </c>
      <c r="M4" s="520" t="s">
        <v>51</v>
      </c>
      <c r="N4" s="521" t="s">
        <v>334</v>
      </c>
    </row>
    <row r="5" spans="1:17" ht="14.25" thickBot="1" x14ac:dyDescent="0.3">
      <c r="A5" s="391" t="s">
        <v>23</v>
      </c>
      <c r="B5" s="401">
        <f t="shared" ref="B5" si="0">SUM(B6:B10)</f>
        <v>73805.464000000007</v>
      </c>
      <c r="C5" s="401">
        <f t="shared" ref="C5:N5" si="1">SUM(C6:C10)</f>
        <v>73659.989000000001</v>
      </c>
      <c r="D5" s="401">
        <f t="shared" si="1"/>
        <v>35642.106</v>
      </c>
      <c r="E5" s="401">
        <f t="shared" si="1"/>
        <v>62999.197</v>
      </c>
      <c r="F5" s="401">
        <f t="shared" si="1"/>
        <v>87681.288</v>
      </c>
      <c r="G5" s="401">
        <f t="shared" si="1"/>
        <v>48103.748000000007</v>
      </c>
      <c r="H5" s="401">
        <f t="shared" si="1"/>
        <v>65422.944999999992</v>
      </c>
      <c r="I5" s="401">
        <f t="shared" si="1"/>
        <v>57508.435999999994</v>
      </c>
      <c r="J5" s="401">
        <f t="shared" si="1"/>
        <v>74068.177000000011</v>
      </c>
      <c r="K5" s="401">
        <f t="shared" si="1"/>
        <v>74220.306000000011</v>
      </c>
      <c r="L5" s="401">
        <f t="shared" si="1"/>
        <v>66610.899999999994</v>
      </c>
      <c r="M5" s="423">
        <f t="shared" si="1"/>
        <v>80540.266999999993</v>
      </c>
      <c r="N5" s="392">
        <f t="shared" si="1"/>
        <v>800262.82300000009</v>
      </c>
      <c r="P5" s="544"/>
      <c r="Q5" s="545"/>
    </row>
    <row r="6" spans="1:17" ht="14.25" x14ac:dyDescent="0.3">
      <c r="A6" s="505" t="s">
        <v>335</v>
      </c>
      <c r="B6" s="515">
        <f>+'7'!B6+'8'!B6+'9'!B6</f>
        <v>150.876</v>
      </c>
      <c r="C6" s="515">
        <f>+'7'!C6+'8'!C6+'9'!C6</f>
        <v>-7.7759999999999998</v>
      </c>
      <c r="D6" s="515">
        <f>+'7'!D6+'8'!D6+'9'!D6</f>
        <v>-153.30000000000001</v>
      </c>
      <c r="E6" s="515">
        <f>+'7'!E6+'8'!E6+'9'!E6</f>
        <v>0</v>
      </c>
      <c r="F6" s="515">
        <f>+'7'!F6+'8'!F6+'9'!F6</f>
        <v>0</v>
      </c>
      <c r="G6" s="515">
        <f>+'7'!G6+'8'!G6+'9'!G6</f>
        <v>0</v>
      </c>
      <c r="H6" s="515">
        <f>+'7'!H6+'8'!H6+'9'!H6</f>
        <v>-0.82499999999999996</v>
      </c>
      <c r="I6" s="515">
        <f>+'7'!I6+'8'!I6+'9'!I6</f>
        <v>0</v>
      </c>
      <c r="J6" s="515">
        <f>+'7'!J6+'8'!J6+'9'!J6</f>
        <v>0</v>
      </c>
      <c r="K6" s="515">
        <f>+'7'!K6+'8'!K6+'9'!K6</f>
        <v>0</v>
      </c>
      <c r="L6" s="515">
        <f>+'7'!L6+'8'!L6+'9'!L6</f>
        <v>0</v>
      </c>
      <c r="M6" s="515">
        <f>+'7'!M6+'8'!M6+'9'!M6</f>
        <v>0</v>
      </c>
      <c r="N6" s="394">
        <f>SUM(B6:M6)</f>
        <v>-11.025000000000016</v>
      </c>
      <c r="P6" s="543"/>
      <c r="Q6" s="545"/>
    </row>
    <row r="7" spans="1:17" ht="14.25" x14ac:dyDescent="0.3">
      <c r="A7" s="426" t="s">
        <v>375</v>
      </c>
      <c r="B7" s="515">
        <f>+'7'!B7+'8'!B7+'9'!B7</f>
        <v>16670.987000000001</v>
      </c>
      <c r="C7" s="515">
        <f>+'7'!C7+'8'!C7+'9'!C7</f>
        <v>15989.486000000001</v>
      </c>
      <c r="D7" s="515">
        <f>+'7'!D7+'8'!D7+'9'!D7</f>
        <v>17222.45</v>
      </c>
      <c r="E7" s="515">
        <f>+'7'!E7+'8'!E7+'9'!E7</f>
        <v>15382.11</v>
      </c>
      <c r="F7" s="515">
        <f>+'7'!F7+'8'!F7+'9'!F7</f>
        <v>21099.890000000003</v>
      </c>
      <c r="G7" s="515">
        <f>+'7'!G7+'8'!G7+'9'!G7</f>
        <v>16631.789000000001</v>
      </c>
      <c r="H7" s="515">
        <f>+'7'!H7+'8'!H7+'9'!H7</f>
        <v>15330.453</v>
      </c>
      <c r="I7" s="515">
        <f>+'7'!I7+'8'!I7+'9'!I7</f>
        <v>17194.913999999997</v>
      </c>
      <c r="J7" s="515">
        <f>+'7'!J7+'8'!J7+'9'!J7</f>
        <v>11902.653000000002</v>
      </c>
      <c r="K7" s="515">
        <f>+'7'!K7+'8'!K7+'9'!K7</f>
        <v>15340.224</v>
      </c>
      <c r="L7" s="515">
        <f>+'7'!L7+'8'!L7+'9'!L7</f>
        <v>14398.616</v>
      </c>
      <c r="M7" s="515">
        <f>+'7'!M7+'8'!M7+'9'!M7</f>
        <v>18249.074999999997</v>
      </c>
      <c r="N7" s="394">
        <f t="shared" ref="N7:N10" si="2">SUM(B7:M7)</f>
        <v>195412.647</v>
      </c>
      <c r="P7" s="543"/>
      <c r="Q7" s="545"/>
    </row>
    <row r="8" spans="1:17" ht="14.25" x14ac:dyDescent="0.3">
      <c r="A8" s="426" t="s">
        <v>380</v>
      </c>
      <c r="B8" s="515">
        <f>+'7'!B8+'8'!B8+'9'!B8</f>
        <v>21021.97</v>
      </c>
      <c r="C8" s="515">
        <f>+'7'!C8+'8'!C8+'9'!C8</f>
        <v>20716.281999999999</v>
      </c>
      <c r="D8" s="515">
        <f>+'7'!D8+'8'!D8+'9'!D8</f>
        <v>1507.34</v>
      </c>
      <c r="E8" s="515">
        <f>+'7'!E8+'8'!E8+'9'!E8</f>
        <v>16357.8</v>
      </c>
      <c r="F8" s="515">
        <f>+'7'!F8+'8'!F8+'9'!F8</f>
        <v>23576.452000000001</v>
      </c>
      <c r="G8" s="515">
        <f>+'7'!G8+'8'!G8+'9'!G8</f>
        <v>8294.99</v>
      </c>
      <c r="H8" s="515">
        <f>+'7'!H8+'8'!H8+'9'!H8</f>
        <v>17829.724999999999</v>
      </c>
      <c r="I8" s="515">
        <f>+'7'!I8+'8'!I8+'9'!I8</f>
        <v>14967.288</v>
      </c>
      <c r="J8" s="515">
        <f>+'7'!J8+'8'!J8+'9'!J8</f>
        <v>21366</v>
      </c>
      <c r="K8" s="515">
        <f>+'7'!K8+'8'!K8+'9'!K8</f>
        <v>21190.905000000002</v>
      </c>
      <c r="L8" s="515">
        <f>+'7'!L8+'8'!L8+'9'!L8</f>
        <v>21729.164000000001</v>
      </c>
      <c r="M8" s="515">
        <f>+'7'!M8+'8'!M8+'9'!M8</f>
        <v>22946.084999999999</v>
      </c>
      <c r="N8" s="394">
        <f t="shared" si="2"/>
        <v>211504.00099999999</v>
      </c>
      <c r="P8" s="543"/>
      <c r="Q8" s="545"/>
    </row>
    <row r="9" spans="1:17" ht="14.25" x14ac:dyDescent="0.3">
      <c r="A9" s="426" t="s">
        <v>336</v>
      </c>
      <c r="B9" s="515">
        <f>+'7'!B9+'8'!B9+'9'!B9</f>
        <v>5836.8190000000004</v>
      </c>
      <c r="C9" s="515">
        <f>+'7'!C9+'8'!C9+'9'!C9</f>
        <v>7905.1840000000002</v>
      </c>
      <c r="D9" s="515">
        <f>+'7'!D9+'8'!D9+'9'!D9</f>
        <v>8090.4219999999996</v>
      </c>
      <c r="E9" s="515">
        <f>+'7'!E9+'8'!E9+'9'!E9</f>
        <v>6544.9610000000002</v>
      </c>
      <c r="F9" s="515">
        <f>+'7'!F9+'8'!F9+'9'!F9</f>
        <v>6597.4850000000006</v>
      </c>
      <c r="G9" s="515">
        <f>+'7'!G9+'8'!G9+'9'!G9</f>
        <v>6831.2329999999993</v>
      </c>
      <c r="H9" s="515">
        <f>+'7'!H9+'8'!H9+'9'!H9</f>
        <v>6536.2529999999997</v>
      </c>
      <c r="I9" s="515">
        <f>+'7'!I9+'8'!I9+'9'!I9</f>
        <v>6281.3630000000003</v>
      </c>
      <c r="J9" s="515">
        <f>+'7'!J9+'8'!J9+'9'!J9</f>
        <v>7862.7659999999996</v>
      </c>
      <c r="K9" s="515">
        <f>+'7'!K9+'8'!K9+'9'!K9</f>
        <v>6655.0649999999996</v>
      </c>
      <c r="L9" s="515">
        <f>+'7'!L9+'8'!L9+'9'!L9</f>
        <v>1571.0889999999999</v>
      </c>
      <c r="M9" s="515">
        <f>+'7'!M9+'8'!M9+'9'!M9</f>
        <v>3879.8130000000001</v>
      </c>
      <c r="N9" s="394">
        <f t="shared" si="2"/>
        <v>74592.45299999998</v>
      </c>
      <c r="P9" s="543"/>
      <c r="Q9" s="545"/>
    </row>
    <row r="10" spans="1:17" ht="15" thickBot="1" x14ac:dyDescent="0.35">
      <c r="A10" s="426" t="s">
        <v>337</v>
      </c>
      <c r="B10" s="515">
        <f>+'7'!B10+'8'!B10+'9'!B10</f>
        <v>30124.812000000002</v>
      </c>
      <c r="C10" s="515">
        <f>+'7'!C10+'8'!C10+'9'!C10</f>
        <v>29056.812999999998</v>
      </c>
      <c r="D10" s="515">
        <f>+'7'!D10+'8'!D10+'9'!D10</f>
        <v>8975.1939999999995</v>
      </c>
      <c r="E10" s="515">
        <f>+'7'!E10+'8'!E10+'9'!E10</f>
        <v>24714.325999999997</v>
      </c>
      <c r="F10" s="515">
        <f>+'7'!F10+'8'!F10+'9'!F10</f>
        <v>36407.460999999996</v>
      </c>
      <c r="G10" s="515">
        <f>+'7'!G10+'8'!G10+'9'!G10</f>
        <v>16345.736000000001</v>
      </c>
      <c r="H10" s="515">
        <f>+'7'!H10+'8'!H10+'9'!H10</f>
        <v>25727.339</v>
      </c>
      <c r="I10" s="515">
        <f>+'7'!I10+'8'!I10+'9'!I10</f>
        <v>19064.870999999999</v>
      </c>
      <c r="J10" s="515">
        <f>+'7'!J10+'8'!J10+'9'!J10</f>
        <v>32936.758000000002</v>
      </c>
      <c r="K10" s="515">
        <f>+'7'!K10+'8'!K10+'9'!K10</f>
        <v>31034.112000000001</v>
      </c>
      <c r="L10" s="515">
        <f>+'7'!L10+'8'!L10+'9'!L10</f>
        <v>28912.030999999999</v>
      </c>
      <c r="M10" s="515">
        <f>+'7'!M10+'8'!M10+'9'!M10</f>
        <v>35465.294000000002</v>
      </c>
      <c r="N10" s="394">
        <f t="shared" si="2"/>
        <v>318764.74700000003</v>
      </c>
      <c r="P10" s="543"/>
      <c r="Q10" s="545"/>
    </row>
    <row r="11" spans="1:17" ht="14.25" thickBot="1" x14ac:dyDescent="0.3">
      <c r="A11" s="391" t="s">
        <v>338</v>
      </c>
      <c r="B11" s="401">
        <f>SUM(B12:B25)</f>
        <v>344982.4</v>
      </c>
      <c r="C11" s="401">
        <f t="shared" ref="C11:N11" si="3">SUM(C12:C25)</f>
        <v>390466.39500000002</v>
      </c>
      <c r="D11" s="401">
        <f t="shared" si="3"/>
        <v>394611.19900000002</v>
      </c>
      <c r="E11" s="401">
        <f t="shared" si="3"/>
        <v>290740.65400000004</v>
      </c>
      <c r="F11" s="401">
        <f t="shared" si="3"/>
        <v>316083.27600000001</v>
      </c>
      <c r="G11" s="401">
        <f t="shared" si="3"/>
        <v>352695.429</v>
      </c>
      <c r="H11" s="401">
        <f t="shared" si="3"/>
        <v>336543.402</v>
      </c>
      <c r="I11" s="401">
        <f t="shared" si="3"/>
        <v>362612.90399999986</v>
      </c>
      <c r="J11" s="401">
        <f t="shared" si="3"/>
        <v>346535.98399999994</v>
      </c>
      <c r="K11" s="401">
        <f t="shared" si="3"/>
        <v>372869.3</v>
      </c>
      <c r="L11" s="401">
        <f t="shared" si="3"/>
        <v>245130.66200000007</v>
      </c>
      <c r="M11" s="423">
        <f t="shared" si="3"/>
        <v>326922.24800000002</v>
      </c>
      <c r="N11" s="392">
        <f t="shared" si="3"/>
        <v>4080193.8529999997</v>
      </c>
      <c r="P11" s="544"/>
      <c r="Q11" s="545"/>
    </row>
    <row r="12" spans="1:17" ht="14.25" x14ac:dyDescent="0.3">
      <c r="A12" s="393" t="s">
        <v>389</v>
      </c>
      <c r="B12" s="515">
        <f>+'7'!B12+'8'!B12+'9'!B12</f>
        <v>1897.643</v>
      </c>
      <c r="C12" s="515">
        <f>+'7'!C12+'8'!C12+'9'!C12</f>
        <v>0</v>
      </c>
      <c r="D12" s="515">
        <f>+'7'!D12+'8'!D12+'9'!D12</f>
        <v>355.61799999999999</v>
      </c>
      <c r="E12" s="515">
        <f>+'7'!E12+'8'!E12+'9'!E12</f>
        <v>985.82</v>
      </c>
      <c r="F12" s="515">
        <f>+'7'!F12+'8'!F12+'9'!F12</f>
        <v>0</v>
      </c>
      <c r="G12" s="515">
        <f>+'7'!G12+'8'!G12+'9'!G12</f>
        <v>0</v>
      </c>
      <c r="H12" s="515">
        <f>+'7'!H12+'8'!H12+'9'!H12</f>
        <v>0</v>
      </c>
      <c r="I12" s="515">
        <f>+'7'!I12+'8'!I12+'9'!I12</f>
        <v>0</v>
      </c>
      <c r="J12" s="515">
        <f>+'7'!J12+'8'!J12+'9'!J12</f>
        <v>0</v>
      </c>
      <c r="K12" s="515">
        <f>+'7'!K12+'8'!K12+'9'!K12</f>
        <v>0</v>
      </c>
      <c r="L12" s="515">
        <f>+'7'!L12+'8'!L12+'9'!L12</f>
        <v>0</v>
      </c>
      <c r="M12" s="515">
        <f>+'7'!M12+'8'!M12+'9'!M12</f>
        <v>0</v>
      </c>
      <c r="N12" s="394">
        <f t="shared" ref="N12:N25" si="4">SUM(B12:M12)</f>
        <v>3239.0810000000001</v>
      </c>
      <c r="P12" s="543"/>
      <c r="Q12" s="545"/>
    </row>
    <row r="13" spans="1:17" ht="14.25" x14ac:dyDescent="0.3">
      <c r="A13" s="505" t="s">
        <v>339</v>
      </c>
      <c r="B13" s="515">
        <f>+'7'!B13+'8'!B13+'9'!B13</f>
        <v>4035.8150000000001</v>
      </c>
      <c r="C13" s="515">
        <f>+'7'!C13+'8'!C13+'9'!C13</f>
        <v>-4032.556</v>
      </c>
      <c r="D13" s="515">
        <f>+'7'!D13+'8'!D13+'9'!D13</f>
        <v>2113.5949999999998</v>
      </c>
      <c r="E13" s="515">
        <f>+'7'!E13+'8'!E13+'9'!E13</f>
        <v>-2107.5390000000002</v>
      </c>
      <c r="F13" s="515">
        <f>+'7'!F13+'8'!F13+'9'!F13</f>
        <v>0</v>
      </c>
      <c r="G13" s="515">
        <f>+'7'!G13+'8'!G13+'9'!G13</f>
        <v>0</v>
      </c>
      <c r="H13" s="515">
        <f>+'7'!H13+'8'!H13+'9'!H13</f>
        <v>-7.5679999999997563</v>
      </c>
      <c r="I13" s="515">
        <f>+'7'!I13+'8'!I13+'9'!I13</f>
        <v>0</v>
      </c>
      <c r="J13" s="515">
        <f>+'7'!J13+'8'!J13+'9'!J13</f>
        <v>0</v>
      </c>
      <c r="K13" s="515">
        <f>+'7'!K13+'8'!K13+'9'!K13</f>
        <v>-5.5139999999992142</v>
      </c>
      <c r="L13" s="515">
        <f>+'7'!L13+'8'!L13+'9'!L13</f>
        <v>48.027000000001408</v>
      </c>
      <c r="M13" s="515">
        <f>+'7'!M13+'8'!M13+'9'!M13</f>
        <v>0</v>
      </c>
      <c r="N13" s="394">
        <f t="shared" si="4"/>
        <v>44.260000000002037</v>
      </c>
      <c r="P13" s="543"/>
      <c r="Q13" s="545"/>
    </row>
    <row r="14" spans="1:17" ht="14.25" x14ac:dyDescent="0.3">
      <c r="A14" s="426" t="s">
        <v>340</v>
      </c>
      <c r="B14" s="515">
        <f>+'7'!B14+'8'!B14+'9'!B14</f>
        <v>66358.235000000001</v>
      </c>
      <c r="C14" s="515">
        <f>+'7'!C14+'8'!C14+'9'!C14</f>
        <v>65864.273000000001</v>
      </c>
      <c r="D14" s="515">
        <f>+'7'!D14+'8'!D14+'9'!D14</f>
        <v>86055.510999999999</v>
      </c>
      <c r="E14" s="515">
        <f>+'7'!E14+'8'!E14+'9'!E14</f>
        <v>47263.807000000001</v>
      </c>
      <c r="F14" s="515">
        <f>+'7'!F14+'8'!F14+'9'!F14</f>
        <v>0</v>
      </c>
      <c r="G14" s="515">
        <f>+'7'!G14+'8'!G14+'9'!G14</f>
        <v>0</v>
      </c>
      <c r="H14" s="515">
        <f>+'7'!H14+'8'!H14+'9'!H14</f>
        <v>0</v>
      </c>
      <c r="I14" s="515">
        <f>+'7'!I14+'8'!I14+'9'!I14</f>
        <v>0</v>
      </c>
      <c r="J14" s="515">
        <f>+'7'!J14+'8'!J14+'9'!J14</f>
        <v>0</v>
      </c>
      <c r="K14" s="515">
        <f>+'7'!K14+'8'!K14+'9'!K14</f>
        <v>0</v>
      </c>
      <c r="L14" s="515">
        <f>+'7'!L14+'8'!L14+'9'!L14</f>
        <v>0</v>
      </c>
      <c r="M14" s="515">
        <f>+'7'!M14+'8'!M14+'9'!M14</f>
        <v>0</v>
      </c>
      <c r="N14" s="394">
        <f t="shared" si="4"/>
        <v>265541.826</v>
      </c>
      <c r="P14" s="543"/>
      <c r="Q14" s="545"/>
    </row>
    <row r="15" spans="1:17" ht="14.25" x14ac:dyDescent="0.3">
      <c r="A15" s="426" t="s">
        <v>341</v>
      </c>
      <c r="B15" s="515">
        <f>+'7'!B15+'8'!B15+'9'!B15</f>
        <v>173196.111</v>
      </c>
      <c r="C15" s="515">
        <f>+'7'!C15+'8'!C15+'9'!C15</f>
        <v>187165.97500000001</v>
      </c>
      <c r="D15" s="515">
        <f>+'7'!D15+'8'!D15+'9'!D15</f>
        <v>195882.65400000001</v>
      </c>
      <c r="E15" s="515">
        <f>+'7'!E15+'8'!E15+'9'!E15</f>
        <v>156019.25200000001</v>
      </c>
      <c r="F15" s="515">
        <f>+'7'!F15+'8'!F15+'9'!F15</f>
        <v>0</v>
      </c>
      <c r="G15" s="515">
        <f>+'7'!G15+'8'!G15+'9'!G15</f>
        <v>0</v>
      </c>
      <c r="H15" s="515">
        <f>+'7'!H15+'8'!H15+'9'!H15</f>
        <v>0</v>
      </c>
      <c r="I15" s="515">
        <f>+'7'!I15+'8'!I15+'9'!I15</f>
        <v>0</v>
      </c>
      <c r="J15" s="515">
        <f>+'7'!J15+'8'!J15+'9'!J15</f>
        <v>0</v>
      </c>
      <c r="K15" s="515">
        <f>+'7'!K15+'8'!K15+'9'!K15</f>
        <v>0</v>
      </c>
      <c r="L15" s="515">
        <f>+'7'!L15+'8'!L15+'9'!L15</f>
        <v>0</v>
      </c>
      <c r="M15" s="515">
        <f>+'7'!M15+'8'!M15+'9'!M15</f>
        <v>0</v>
      </c>
      <c r="N15" s="394">
        <f t="shared" si="4"/>
        <v>712263.99199999997</v>
      </c>
      <c r="P15" s="543"/>
      <c r="Q15" s="545"/>
    </row>
    <row r="16" spans="1:17" ht="14.25" x14ac:dyDescent="0.3">
      <c r="A16" s="426" t="s">
        <v>342</v>
      </c>
      <c r="B16" s="515">
        <f>+'7'!B16+'8'!B16+'9'!B16</f>
        <v>39637.39</v>
      </c>
      <c r="C16" s="515">
        <f>+'7'!C16+'8'!C16+'9'!C16</f>
        <v>43595.072999999997</v>
      </c>
      <c r="D16" s="515">
        <f>+'7'!D16+'8'!D16+'9'!D16</f>
        <v>45590.131000000001</v>
      </c>
      <c r="E16" s="515">
        <f>+'7'!E16+'8'!E16+'9'!E16</f>
        <v>36057.22</v>
      </c>
      <c r="F16" s="515">
        <f>+'7'!F16+'8'!F16+'9'!F16</f>
        <v>0</v>
      </c>
      <c r="G16" s="515">
        <f>+'7'!G16+'8'!G16+'9'!G16</f>
        <v>0</v>
      </c>
      <c r="H16" s="515">
        <f>+'7'!H16+'8'!H16+'9'!H16</f>
        <v>0</v>
      </c>
      <c r="I16" s="515">
        <f>+'7'!I16+'8'!I16+'9'!I16</f>
        <v>0</v>
      </c>
      <c r="J16" s="515">
        <f>+'7'!J16+'8'!J16+'9'!J16</f>
        <v>0</v>
      </c>
      <c r="K16" s="515">
        <f>+'7'!K16+'8'!K16+'9'!K16</f>
        <v>0</v>
      </c>
      <c r="L16" s="515">
        <f>+'7'!L16+'8'!L16+'9'!L16</f>
        <v>0</v>
      </c>
      <c r="M16" s="515">
        <f>+'7'!M16+'8'!M16+'9'!M16</f>
        <v>0</v>
      </c>
      <c r="N16" s="394">
        <f t="shared" si="4"/>
        <v>164879.81399999998</v>
      </c>
      <c r="P16" s="543"/>
      <c r="Q16" s="545"/>
    </row>
    <row r="17" spans="1:17" ht="14.25" x14ac:dyDescent="0.3">
      <c r="A17" s="426" t="s">
        <v>343</v>
      </c>
      <c r="B17" s="515">
        <f>+'7'!B17+'8'!B17+'9'!B17</f>
        <v>59857.205999999998</v>
      </c>
      <c r="C17" s="515">
        <f>+'7'!C17+'8'!C17+'9'!C17</f>
        <v>97873.63</v>
      </c>
      <c r="D17" s="515">
        <f>+'7'!D17+'8'!D17+'9'!D17</f>
        <v>64613.69</v>
      </c>
      <c r="E17" s="515">
        <f>+'7'!E17+'8'!E17+'9'!E17</f>
        <v>52522.093999999997</v>
      </c>
      <c r="F17" s="515">
        <f>+'7'!F17+'8'!F17+'9'!F17</f>
        <v>0</v>
      </c>
      <c r="G17" s="515">
        <f>+'7'!G17+'8'!G17+'9'!G17</f>
        <v>0</v>
      </c>
      <c r="H17" s="515">
        <f>+'7'!H17+'8'!H17+'9'!H17</f>
        <v>0</v>
      </c>
      <c r="I17" s="515">
        <f>+'7'!I17+'8'!I17+'9'!I17</f>
        <v>0</v>
      </c>
      <c r="J17" s="515">
        <f>+'7'!J17+'8'!J17+'9'!J17</f>
        <v>0</v>
      </c>
      <c r="K17" s="515">
        <f>+'7'!K17+'8'!K17+'9'!K17</f>
        <v>0</v>
      </c>
      <c r="L17" s="515">
        <f>+'7'!L17+'8'!L17+'9'!L17</f>
        <v>0</v>
      </c>
      <c r="M17" s="515">
        <f>+'7'!M17+'8'!M17+'9'!M17</f>
        <v>0</v>
      </c>
      <c r="N17" s="394">
        <f t="shared" si="4"/>
        <v>274866.62</v>
      </c>
      <c r="P17" s="543"/>
      <c r="Q17" s="545"/>
    </row>
    <row r="18" spans="1:17" ht="14.25" x14ac:dyDescent="0.3">
      <c r="A18" s="506" t="s">
        <v>514</v>
      </c>
      <c r="B18" s="515">
        <f>+'7'!B18+'8'!B18+'9'!B18</f>
        <v>0</v>
      </c>
      <c r="C18" s="515">
        <f>+'7'!C18+'8'!C18+'9'!C18</f>
        <v>0</v>
      </c>
      <c r="D18" s="515">
        <f>+'7'!D18+'8'!D18+'9'!D18</f>
        <v>0</v>
      </c>
      <c r="E18" s="515">
        <f>+'7'!E18+'8'!E18+'9'!E18</f>
        <v>0</v>
      </c>
      <c r="F18" s="515">
        <f>+'7'!F18+'8'!F18+'9'!F18</f>
        <v>63625.812000000005</v>
      </c>
      <c r="G18" s="515">
        <f>+'7'!G18+'8'!G18+'9'!G18</f>
        <v>67759.490999999995</v>
      </c>
      <c r="H18" s="515">
        <f>+'7'!H18+'8'!H18+'9'!H18</f>
        <v>67919.521000000008</v>
      </c>
      <c r="I18" s="515">
        <f>+'7'!I18+'8'!I18+'9'!I18</f>
        <v>74018.744000000006</v>
      </c>
      <c r="J18" s="515">
        <f>+'7'!J18+'8'!J18+'9'!J18</f>
        <v>86509.771000000008</v>
      </c>
      <c r="K18" s="515">
        <f>+'7'!K18+'8'!K18+'9'!K18</f>
        <v>78389.026000000013</v>
      </c>
      <c r="L18" s="515">
        <f>+'7'!L18+'8'!L18+'9'!L18</f>
        <v>73626.476999999984</v>
      </c>
      <c r="M18" s="515">
        <f>+'7'!M18+'8'!M18+'9'!M18</f>
        <v>84794.013000000006</v>
      </c>
      <c r="N18" s="394">
        <f t="shared" si="4"/>
        <v>596642.8550000001</v>
      </c>
      <c r="P18" s="543"/>
      <c r="Q18" s="545"/>
    </row>
    <row r="19" spans="1:17" ht="14.25" x14ac:dyDescent="0.3">
      <c r="A19" s="506" t="s">
        <v>515</v>
      </c>
      <c r="B19" s="515">
        <f>+'7'!B19+'8'!B19+'9'!B19</f>
        <v>0</v>
      </c>
      <c r="C19" s="515">
        <f>+'7'!C19+'8'!C19+'9'!C19</f>
        <v>0</v>
      </c>
      <c r="D19" s="515">
        <f>+'7'!D19+'8'!D19+'9'!D19</f>
        <v>0</v>
      </c>
      <c r="E19" s="515">
        <f>+'7'!E19+'8'!E19+'9'!E19</f>
        <v>0</v>
      </c>
      <c r="F19" s="515">
        <f>+'7'!F19+'8'!F19+'9'!F19</f>
        <v>36218.9</v>
      </c>
      <c r="G19" s="515">
        <f>+'7'!G19+'8'!G19+'9'!G19</f>
        <v>48958.123</v>
      </c>
      <c r="H19" s="515">
        <f>+'7'!H19+'8'!H19+'9'!H19</f>
        <v>31356.78</v>
      </c>
      <c r="I19" s="515">
        <f>+'7'!I19+'8'!I19+'9'!I19</f>
        <v>46687.620999999999</v>
      </c>
      <c r="J19" s="515">
        <f>+'7'!J19+'8'!J19+'9'!J19</f>
        <v>48205.588000000003</v>
      </c>
      <c r="K19" s="515">
        <f>+'7'!K19+'8'!K19+'9'!K19</f>
        <v>48170.819000000003</v>
      </c>
      <c r="L19" s="515">
        <f>+'7'!L19+'8'!L19+'9'!L19</f>
        <v>10958.952000000001</v>
      </c>
      <c r="M19" s="515">
        <f>+'7'!M19+'8'!M19+'9'!M19</f>
        <v>37135.672999999995</v>
      </c>
      <c r="N19" s="394">
        <f t="shared" si="4"/>
        <v>307692.45600000001</v>
      </c>
      <c r="P19" s="543"/>
      <c r="Q19" s="545"/>
    </row>
    <row r="20" spans="1:17" ht="14.25" x14ac:dyDescent="0.3">
      <c r="A20" s="506" t="s">
        <v>516</v>
      </c>
      <c r="B20" s="515">
        <f>+'7'!B20+'8'!B20+'9'!B20</f>
        <v>0</v>
      </c>
      <c r="C20" s="515">
        <f>+'7'!C20+'8'!C20+'9'!C20</f>
        <v>0</v>
      </c>
      <c r="D20" s="515">
        <f>+'7'!D20+'8'!D20+'9'!D20</f>
        <v>0</v>
      </c>
      <c r="E20" s="515">
        <f>+'7'!E20+'8'!E20+'9'!E20</f>
        <v>0</v>
      </c>
      <c r="F20" s="515">
        <f>+'7'!F20+'8'!F20+'9'!F20</f>
        <v>153928.15399999998</v>
      </c>
      <c r="G20" s="515">
        <f>+'7'!G20+'8'!G20+'9'!G20</f>
        <v>178030.462</v>
      </c>
      <c r="H20" s="515">
        <f>+'7'!H20+'8'!H20+'9'!H20</f>
        <v>165892.14799999999</v>
      </c>
      <c r="I20" s="515">
        <f>+'7'!I20+'8'!I20+'9'!I20</f>
        <v>162179.39899999998</v>
      </c>
      <c r="J20" s="515">
        <f>+'7'!J20+'8'!J20+'9'!J20</f>
        <v>148263.64899999998</v>
      </c>
      <c r="K20" s="515">
        <f>+'7'!K20+'8'!K20+'9'!K20</f>
        <v>161861.22399999999</v>
      </c>
      <c r="L20" s="515">
        <f>+'7'!L20+'8'!L20+'9'!L20</f>
        <v>79322.012000000046</v>
      </c>
      <c r="M20" s="515">
        <f>+'7'!M20+'8'!M20+'9'!M20</f>
        <v>107006.62600000002</v>
      </c>
      <c r="N20" s="394">
        <f t="shared" si="4"/>
        <v>1156483.6739999999</v>
      </c>
      <c r="P20" s="544"/>
      <c r="Q20" s="545"/>
    </row>
    <row r="21" spans="1:17" ht="14.25" x14ac:dyDescent="0.3">
      <c r="A21" s="506" t="s">
        <v>517</v>
      </c>
      <c r="B21" s="515">
        <f>+'7'!B21+'8'!B21+'9'!B21</f>
        <v>0</v>
      </c>
      <c r="C21" s="515">
        <f>+'7'!C21+'8'!C21+'9'!C21</f>
        <v>0</v>
      </c>
      <c r="D21" s="515">
        <f>+'7'!D21+'8'!D21+'9'!D21</f>
        <v>0</v>
      </c>
      <c r="E21" s="515">
        <f>+'7'!E21+'8'!E21+'9'!E21</f>
        <v>0</v>
      </c>
      <c r="F21" s="515">
        <f>+'7'!F21+'8'!F21+'9'!F21</f>
        <v>59525.119000000006</v>
      </c>
      <c r="G21" s="515">
        <f>+'7'!G21+'8'!G21+'9'!G21</f>
        <v>53862.066000000006</v>
      </c>
      <c r="H21" s="515">
        <f>+'7'!H21+'8'!H21+'9'!H21</f>
        <v>68475.742000000013</v>
      </c>
      <c r="I21" s="515">
        <f>+'7'!I21+'8'!I21+'9'!I21</f>
        <v>77893.937999999995</v>
      </c>
      <c r="J21" s="515">
        <f>+'7'!J21+'8'!J21+'9'!J21</f>
        <v>58891.527999999998</v>
      </c>
      <c r="K21" s="515">
        <f>+'7'!K21+'8'!K21+'9'!K21</f>
        <v>80202.663</v>
      </c>
      <c r="L21" s="515">
        <f>+'7'!L21+'8'!L21+'9'!L21</f>
        <v>75801.189000000013</v>
      </c>
      <c r="M21" s="515">
        <f>+'7'!M21+'8'!M21+'9'!M21</f>
        <v>94420.981999999989</v>
      </c>
      <c r="N21" s="394">
        <f t="shared" si="4"/>
        <v>569073.22700000007</v>
      </c>
      <c r="P21" s="543"/>
      <c r="Q21" s="545"/>
    </row>
    <row r="22" spans="1:17" ht="14.25" x14ac:dyDescent="0.3">
      <c r="A22" s="506" t="s">
        <v>542</v>
      </c>
      <c r="B22" s="515">
        <f>+'7'!B22+'8'!B22+'9'!B22</f>
        <v>0</v>
      </c>
      <c r="C22" s="515">
        <f>+'7'!C22+'8'!C22+'9'!C22</f>
        <v>0</v>
      </c>
      <c r="D22" s="515">
        <f>+'7'!D22+'8'!D22+'9'!D22</f>
        <v>0</v>
      </c>
      <c r="E22" s="515">
        <f>+'7'!E22+'8'!E22+'9'!E22</f>
        <v>0</v>
      </c>
      <c r="F22" s="515">
        <f>+'7'!F22+'8'!F22+'9'!F22</f>
        <v>2785.2910000000002</v>
      </c>
      <c r="G22" s="515">
        <f>+'7'!G22+'8'!G22+'9'!G22</f>
        <v>2261.7400000000002</v>
      </c>
      <c r="H22" s="515">
        <f>+'7'!H22+'8'!H22+'9'!H22</f>
        <v>2906.779</v>
      </c>
      <c r="I22" s="515">
        <f>+'7'!I22+'8'!I22+'9'!I22</f>
        <v>1915.6329999999998</v>
      </c>
      <c r="J22" s="515">
        <f>+'7'!J22+'8'!J22+'9'!J22</f>
        <v>3495.9639999999999</v>
      </c>
      <c r="K22" s="515">
        <f>+'7'!K22+'8'!K22+'9'!K22</f>
        <v>3908.6620000000003</v>
      </c>
      <c r="L22" s="515">
        <f>+'7'!L22+'8'!L22+'9'!L22</f>
        <v>3866.5709999999999</v>
      </c>
      <c r="M22" s="515">
        <f>+'7'!M22+'8'!M22+'9'!M22</f>
        <v>3564.9540000000002</v>
      </c>
      <c r="N22" s="394">
        <f t="shared" si="4"/>
        <v>24705.594000000005</v>
      </c>
      <c r="P22" s="543"/>
      <c r="Q22" s="545"/>
    </row>
    <row r="23" spans="1:17" ht="14.25" x14ac:dyDescent="0.3">
      <c r="A23" s="506" t="s">
        <v>543</v>
      </c>
      <c r="B23" s="515">
        <f>+'7'!B23+'8'!B23+'9'!B23</f>
        <v>0</v>
      </c>
      <c r="C23" s="515">
        <f>+'7'!C23+'8'!C23+'9'!C23</f>
        <v>0</v>
      </c>
      <c r="D23" s="515">
        <f>+'7'!D23+'8'!D23+'9'!D23</f>
        <v>0</v>
      </c>
      <c r="E23" s="515">
        <f>+'7'!E23+'8'!E23+'9'!E23</f>
        <v>0</v>
      </c>
      <c r="F23" s="515">
        <f>+'7'!F23+'8'!F23+'9'!F23</f>
        <v>0</v>
      </c>
      <c r="G23" s="515">
        <f>+'7'!G23+'8'!G23+'9'!G23</f>
        <v>0</v>
      </c>
      <c r="H23" s="515">
        <f>+'7'!H23+'8'!H23+'9'!H23</f>
        <v>0</v>
      </c>
      <c r="I23" s="515">
        <f>+'7'!I23+'8'!I23+'9'!I23</f>
        <v>-1738.075</v>
      </c>
      <c r="J23" s="515">
        <f>+'7'!J23+'8'!J23+'9'!J23</f>
        <v>0</v>
      </c>
      <c r="K23" s="515">
        <f>+'7'!K23+'8'!K23+'9'!K23</f>
        <v>0</v>
      </c>
      <c r="L23" s="515">
        <f>+'7'!L23+'8'!L23+'9'!L23</f>
        <v>0</v>
      </c>
      <c r="M23" s="515">
        <f>+'7'!M23+'8'!M23+'9'!M23</f>
        <v>0</v>
      </c>
      <c r="N23" s="394">
        <f t="shared" si="4"/>
        <v>-1738.075</v>
      </c>
      <c r="P23" s="544"/>
      <c r="Q23" s="545"/>
    </row>
    <row r="24" spans="1:17" ht="14.25" x14ac:dyDescent="0.3">
      <c r="A24" s="506" t="s">
        <v>539</v>
      </c>
      <c r="B24" s="515">
        <f>+'7'!B24+'8'!B24+'9'!B24</f>
        <v>0</v>
      </c>
      <c r="C24" s="515">
        <f>+'7'!C24+'8'!C24+'9'!C24</f>
        <v>0</v>
      </c>
      <c r="D24" s="515">
        <f>+'7'!D24+'8'!D24+'9'!D24</f>
        <v>0</v>
      </c>
      <c r="E24" s="515">
        <f>+'7'!E24+'8'!E24+'9'!E24</f>
        <v>0</v>
      </c>
      <c r="F24" s="515">
        <f>+'7'!F24+'8'!F24+'9'!F24</f>
        <v>0</v>
      </c>
      <c r="G24" s="515">
        <f>+'7'!G24+'8'!G24+'9'!G24</f>
        <v>0</v>
      </c>
      <c r="H24" s="515">
        <f>+'7'!H24+'8'!H24+'9'!H24</f>
        <v>0</v>
      </c>
      <c r="I24" s="515">
        <f>+'7'!I24+'8'!I24+'9'!I24</f>
        <v>0</v>
      </c>
      <c r="J24" s="515">
        <f>+'7'!J24+'8'!J24+'9'!J24</f>
        <v>0</v>
      </c>
      <c r="K24" s="515">
        <f>+'7'!K24+'8'!K24+'9'!K24</f>
        <v>307.80699999999979</v>
      </c>
      <c r="L24" s="515">
        <f>+'7'!L24+'8'!L24+'9'!L24</f>
        <v>-378.322</v>
      </c>
      <c r="M24" s="515">
        <f>+'7'!M24+'8'!M24+'9'!M24</f>
        <v>0</v>
      </c>
      <c r="N24" s="394">
        <f t="shared" si="4"/>
        <v>-70.515000000000214</v>
      </c>
      <c r="P24" s="543"/>
      <c r="Q24" s="545"/>
    </row>
    <row r="25" spans="1:17" ht="15" thickBot="1" x14ac:dyDescent="0.35">
      <c r="A25" s="506" t="s">
        <v>518</v>
      </c>
      <c r="B25" s="515">
        <f>+'7'!B25+'8'!B25+'9'!B25</f>
        <v>0</v>
      </c>
      <c r="C25" s="515">
        <f>+'7'!C25+'8'!C25+'9'!C25</f>
        <v>0</v>
      </c>
      <c r="D25" s="515">
        <f>+'7'!D25+'8'!D25+'9'!D25</f>
        <v>0</v>
      </c>
      <c r="E25" s="515">
        <f>+'7'!E25+'8'!E25+'9'!E25</f>
        <v>0</v>
      </c>
      <c r="F25" s="515">
        <f>+'7'!F25+'8'!F25+'9'!F25</f>
        <v>0</v>
      </c>
      <c r="G25" s="515">
        <f>+'7'!G25+'8'!G25+'9'!G25</f>
        <v>1823.5470000000003</v>
      </c>
      <c r="H25" s="515">
        <f>+'7'!H25+'8'!H25+'9'!H25</f>
        <v>0</v>
      </c>
      <c r="I25" s="515">
        <f>+'7'!I25+'8'!I25+'9'!I25</f>
        <v>1655.6440000000002</v>
      </c>
      <c r="J25" s="515">
        <f>+'7'!J25+'8'!J25+'9'!J25</f>
        <v>1169.4839999999999</v>
      </c>
      <c r="K25" s="515">
        <f>+'7'!K25+'8'!K25+'9'!K25</f>
        <v>34.612999999999374</v>
      </c>
      <c r="L25" s="515">
        <f>+'7'!L25+'8'!L25+'9'!L25</f>
        <v>1885.7560000000003</v>
      </c>
      <c r="M25" s="515">
        <f>+'7'!M25+'8'!M25+'9'!M25</f>
        <v>0</v>
      </c>
      <c r="N25" s="394">
        <f t="shared" si="4"/>
        <v>6569.0440000000008</v>
      </c>
      <c r="P25" s="543"/>
      <c r="Q25" s="545"/>
    </row>
    <row r="26" spans="1:17" ht="15" thickBot="1" x14ac:dyDescent="0.35">
      <c r="A26" s="391" t="s">
        <v>24</v>
      </c>
      <c r="B26" s="401">
        <f t="shared" ref="B26:N26" si="5">SUM(B27:B30)</f>
        <v>51902.694000000003</v>
      </c>
      <c r="C26" s="401">
        <f t="shared" si="5"/>
        <v>52482.966999999997</v>
      </c>
      <c r="D26" s="401">
        <f t="shared" si="5"/>
        <v>61109.144</v>
      </c>
      <c r="E26" s="401">
        <f t="shared" si="5"/>
        <v>43325.031999999999</v>
      </c>
      <c r="F26" s="401">
        <f t="shared" si="5"/>
        <v>58419.972999999991</v>
      </c>
      <c r="G26" s="401">
        <f t="shared" si="5"/>
        <v>68453.106999999989</v>
      </c>
      <c r="H26" s="401">
        <f t="shared" si="5"/>
        <v>65162.334000000003</v>
      </c>
      <c r="I26" s="401">
        <f t="shared" si="5"/>
        <v>55328.232000000004</v>
      </c>
      <c r="J26" s="401">
        <f t="shared" si="5"/>
        <v>54976.300999999992</v>
      </c>
      <c r="K26" s="401">
        <f t="shared" si="5"/>
        <v>56312.875000000007</v>
      </c>
      <c r="L26" s="401">
        <f t="shared" si="5"/>
        <v>36487.686000000002</v>
      </c>
      <c r="M26" s="423">
        <f t="shared" si="5"/>
        <v>54315.206000000006</v>
      </c>
      <c r="N26" s="392">
        <f t="shared" si="5"/>
        <v>658275.55099999998</v>
      </c>
      <c r="P26" s="543"/>
      <c r="Q26" s="545"/>
    </row>
    <row r="27" spans="1:17" ht="14.25" x14ac:dyDescent="0.3">
      <c r="A27" s="505" t="s">
        <v>344</v>
      </c>
      <c r="B27" s="515">
        <f>+'7'!B27+'8'!B27+'9'!B27</f>
        <v>47877.547000000006</v>
      </c>
      <c r="C27" s="515">
        <f>+'7'!C27+'8'!C27+'9'!C27</f>
        <v>50002.142999999996</v>
      </c>
      <c r="D27" s="515">
        <f>+'7'!D27+'8'!D27+'9'!D27</f>
        <v>49638.154999999999</v>
      </c>
      <c r="E27" s="515">
        <f>+'7'!E27+'8'!E27+'9'!E27</f>
        <v>20124.438000000002</v>
      </c>
      <c r="F27" s="515">
        <f>+'7'!F27+'8'!F27+'9'!F27</f>
        <v>0</v>
      </c>
      <c r="G27" s="515">
        <f>+'7'!G27+'8'!G27+'9'!G27</f>
        <v>0</v>
      </c>
      <c r="H27" s="515">
        <f>+'7'!H27+'8'!H27+'9'!H27</f>
        <v>0</v>
      </c>
      <c r="I27" s="515">
        <f>+'7'!I27+'8'!I27+'9'!I27</f>
        <v>0</v>
      </c>
      <c r="J27" s="515">
        <f>+'7'!J27+'8'!J27+'9'!J27</f>
        <v>0</v>
      </c>
      <c r="K27" s="515">
        <f>+'7'!K27+'8'!K27+'9'!K27</f>
        <v>0</v>
      </c>
      <c r="L27" s="515">
        <f>+'7'!L27+'8'!L27+'9'!L27</f>
        <v>0</v>
      </c>
      <c r="M27" s="515">
        <f>+'7'!M27+'8'!M27+'9'!M27</f>
        <v>0</v>
      </c>
      <c r="N27" s="394">
        <f>SUM(B27:M27)</f>
        <v>167642.283</v>
      </c>
      <c r="P27" s="543"/>
      <c r="Q27" s="545"/>
    </row>
    <row r="28" spans="1:17" ht="14.25" x14ac:dyDescent="0.3">
      <c r="A28" s="505" t="s">
        <v>345</v>
      </c>
      <c r="B28" s="515">
        <f>+'7'!B28+'8'!B28+'9'!B28</f>
        <v>4025.1469999999999</v>
      </c>
      <c r="C28" s="515">
        <f>+'7'!C28+'8'!C28+'9'!C28</f>
        <v>2480.8240000000001</v>
      </c>
      <c r="D28" s="515">
        <f>+'7'!D28+'8'!D28+'9'!D28</f>
        <v>11470.989</v>
      </c>
      <c r="E28" s="515">
        <f>+'7'!E28+'8'!E28+'9'!E28</f>
        <v>23200.593999999997</v>
      </c>
      <c r="F28" s="515">
        <f>+'7'!F28+'8'!F28+'9'!F28</f>
        <v>0</v>
      </c>
      <c r="G28" s="515">
        <f>+'7'!G28+'8'!G28+'9'!G28</f>
        <v>0</v>
      </c>
      <c r="H28" s="515">
        <f>+'7'!H28+'8'!H28+'9'!H28</f>
        <v>0</v>
      </c>
      <c r="I28" s="515">
        <f>+'7'!I28+'8'!I28+'9'!I28</f>
        <v>0</v>
      </c>
      <c r="J28" s="515">
        <f>+'7'!J28+'8'!J28+'9'!J28</f>
        <v>0</v>
      </c>
      <c r="K28" s="515">
        <f>+'7'!K28+'8'!K28+'9'!K28</f>
        <v>0</v>
      </c>
      <c r="L28" s="515">
        <f>+'7'!L28+'8'!L28+'9'!L28</f>
        <v>0</v>
      </c>
      <c r="M28" s="515">
        <f>+'7'!M28+'8'!M28+'9'!M28</f>
        <v>0</v>
      </c>
      <c r="N28" s="394">
        <f t="shared" ref="N28:N30" si="6">SUM(B28:M28)</f>
        <v>41177.553999999996</v>
      </c>
      <c r="P28" s="543"/>
      <c r="Q28" s="545"/>
    </row>
    <row r="29" spans="1:17" ht="14.25" x14ac:dyDescent="0.3">
      <c r="A29" s="505" t="s">
        <v>24</v>
      </c>
      <c r="B29" s="515">
        <f>+'7'!B29+'8'!B29+'9'!B29</f>
        <v>0</v>
      </c>
      <c r="C29" s="515">
        <f>+'7'!C29+'8'!C29+'9'!C29</f>
        <v>0</v>
      </c>
      <c r="D29" s="515">
        <f>+'7'!D29+'8'!D29+'9'!D29</f>
        <v>0</v>
      </c>
      <c r="E29" s="515">
        <f>+'7'!E29+'8'!E29+'9'!E29</f>
        <v>0</v>
      </c>
      <c r="F29" s="515">
        <f>+'7'!F29+'8'!F29+'9'!F29</f>
        <v>34585.016999999993</v>
      </c>
      <c r="G29" s="515">
        <f>+'7'!G29+'8'!G29+'9'!G29</f>
        <v>43728.258999999998</v>
      </c>
      <c r="H29" s="515">
        <f>+'7'!H29+'8'!H29+'9'!H29</f>
        <v>36841.623</v>
      </c>
      <c r="I29" s="515">
        <f>+'7'!I29+'8'!I29+'9'!I29</f>
        <v>27757.86</v>
      </c>
      <c r="J29" s="515">
        <f>+'7'!J29+'8'!J29+'9'!J29</f>
        <v>10773.641</v>
      </c>
      <c r="K29" s="515">
        <f>+'7'!K29+'8'!K29+'9'!K29</f>
        <v>3670.476000000001</v>
      </c>
      <c r="L29" s="515">
        <f>+'7'!L29+'8'!L29+'9'!L29</f>
        <v>-1843.5149999999994</v>
      </c>
      <c r="M29" s="515">
        <f>+'7'!M29+'8'!M29+'9'!M29</f>
        <v>3049.1930000000002</v>
      </c>
      <c r="N29" s="394">
        <f t="shared" si="6"/>
        <v>158562.55399999997</v>
      </c>
      <c r="P29" s="543"/>
      <c r="Q29" s="545"/>
    </row>
    <row r="30" spans="1:17" ht="15" thickBot="1" x14ac:dyDescent="0.35">
      <c r="A30" s="505" t="s">
        <v>522</v>
      </c>
      <c r="B30" s="515">
        <f>+'7'!B30+'8'!B30+'9'!B30</f>
        <v>0</v>
      </c>
      <c r="C30" s="515">
        <f>+'7'!C30+'8'!C30+'9'!C30</f>
        <v>0</v>
      </c>
      <c r="D30" s="515">
        <f>+'7'!D30+'8'!D30+'9'!D30</f>
        <v>0</v>
      </c>
      <c r="E30" s="515">
        <f>+'7'!E30+'8'!E30+'9'!E30</f>
        <v>0</v>
      </c>
      <c r="F30" s="515">
        <f>+'7'!F30+'8'!F30+'9'!F30</f>
        <v>23834.955999999998</v>
      </c>
      <c r="G30" s="515">
        <f>+'7'!G30+'8'!G30+'9'!G30</f>
        <v>24724.847999999998</v>
      </c>
      <c r="H30" s="515">
        <f>+'7'!H30+'8'!H30+'9'!H30</f>
        <v>28320.710999999999</v>
      </c>
      <c r="I30" s="515">
        <f>+'7'!I30+'8'!I30+'9'!I30</f>
        <v>27570.371999999999</v>
      </c>
      <c r="J30" s="515">
        <f>+'7'!J30+'8'!J30+'9'!J30</f>
        <v>44202.659999999996</v>
      </c>
      <c r="K30" s="515">
        <f>+'7'!K30+'8'!K30+'9'!K30</f>
        <v>52642.399000000005</v>
      </c>
      <c r="L30" s="515">
        <f>+'7'!L30+'8'!L30+'9'!L30</f>
        <v>38331.201000000001</v>
      </c>
      <c r="M30" s="515">
        <f>+'7'!M30+'8'!M30+'9'!M30</f>
        <v>51266.013000000006</v>
      </c>
      <c r="N30" s="394">
        <f t="shared" si="6"/>
        <v>290893.16000000003</v>
      </c>
      <c r="P30" s="543"/>
      <c r="Q30" s="545"/>
    </row>
    <row r="31" spans="1:17" ht="15" thickBot="1" x14ac:dyDescent="0.35">
      <c r="A31" s="391" t="s">
        <v>346</v>
      </c>
      <c r="B31" s="401">
        <f t="shared" ref="B31:N31" si="7">SUM(B32:B43)</f>
        <v>337124.04100000008</v>
      </c>
      <c r="C31" s="401">
        <f t="shared" si="7"/>
        <v>327171.16399999993</v>
      </c>
      <c r="D31" s="401">
        <f t="shared" si="7"/>
        <v>354097.85499999998</v>
      </c>
      <c r="E31" s="401">
        <f t="shared" si="7"/>
        <v>243692.61199999996</v>
      </c>
      <c r="F31" s="401">
        <f t="shared" si="7"/>
        <v>345270.54500000004</v>
      </c>
      <c r="G31" s="401">
        <f t="shared" si="7"/>
        <v>319834.88900000002</v>
      </c>
      <c r="H31" s="401">
        <f t="shared" si="7"/>
        <v>305781.33199999994</v>
      </c>
      <c r="I31" s="401">
        <f t="shared" si="7"/>
        <v>351387.17</v>
      </c>
      <c r="J31" s="401">
        <f t="shared" si="7"/>
        <v>329831.81600000005</v>
      </c>
      <c r="K31" s="401">
        <f t="shared" si="7"/>
        <v>270291.27999999997</v>
      </c>
      <c r="L31" s="401">
        <f t="shared" si="7"/>
        <v>205017.49699999994</v>
      </c>
      <c r="M31" s="423">
        <f t="shared" si="7"/>
        <v>244445.274</v>
      </c>
      <c r="N31" s="392">
        <f t="shared" si="7"/>
        <v>3633945.4749999992</v>
      </c>
      <c r="P31" s="543"/>
      <c r="Q31" s="545"/>
    </row>
    <row r="32" spans="1:17" ht="14.25" x14ac:dyDescent="0.3">
      <c r="A32" s="505" t="s">
        <v>376</v>
      </c>
      <c r="B32" s="515">
        <f>+'7'!B32+'8'!B32+'9'!B32</f>
        <v>5206.723</v>
      </c>
      <c r="C32" s="515">
        <f>+'7'!C32+'8'!C32+'9'!C32</f>
        <v>188.43700000000001</v>
      </c>
      <c r="D32" s="515">
        <f>+'7'!D32+'8'!D32+'9'!D32</f>
        <v>-4574.4179999999997</v>
      </c>
      <c r="E32" s="515">
        <f>+'7'!E32+'8'!E32+'9'!E32</f>
        <v>2371.3770000000004</v>
      </c>
      <c r="F32" s="515">
        <f>+'7'!F32+'8'!F32+'9'!F32</f>
        <v>954.26300000000037</v>
      </c>
      <c r="G32" s="515">
        <f>+'7'!G32+'8'!G32+'9'!G32</f>
        <v>-6252.4980000000014</v>
      </c>
      <c r="H32" s="515">
        <f>+'7'!H32+'8'!H32+'9'!H32</f>
        <v>10897.393</v>
      </c>
      <c r="I32" s="515">
        <f>+'7'!I32+'8'!I32+'9'!I32</f>
        <v>-3722.0840000000007</v>
      </c>
      <c r="J32" s="515">
        <f>+'7'!J32+'8'!J32+'9'!J32</f>
        <v>1703.563000000001</v>
      </c>
      <c r="K32" s="515">
        <f>+'7'!K32+'8'!K32+'9'!K32</f>
        <v>-2269.257999999998</v>
      </c>
      <c r="L32" s="515">
        <f>+'7'!L32+'8'!L32+'9'!L32</f>
        <v>-296.93200000000002</v>
      </c>
      <c r="M32" s="515">
        <f>+'7'!M32+'8'!M32+'9'!M32</f>
        <v>-1497.0409999999997</v>
      </c>
      <c r="N32" s="394">
        <f>SUM(B32:M32)</f>
        <v>2709.5250000000028</v>
      </c>
      <c r="P32" s="544"/>
      <c r="Q32" s="545"/>
    </row>
    <row r="33" spans="1:17" ht="14.25" x14ac:dyDescent="0.3">
      <c r="A33" s="505" t="s">
        <v>309</v>
      </c>
      <c r="B33" s="515">
        <f>+'7'!B33+'8'!B33+'9'!B33</f>
        <v>301820.348</v>
      </c>
      <c r="C33" s="515">
        <f>+'7'!C33+'8'!C33+'9'!C33</f>
        <v>275353.94799999997</v>
      </c>
      <c r="D33" s="515">
        <f>+'7'!D33+'8'!D33+'9'!D33</f>
        <v>306710.212</v>
      </c>
      <c r="E33" s="515">
        <f>+'7'!E33+'8'!E33+'9'!E33</f>
        <v>305528.32799999998</v>
      </c>
      <c r="F33" s="515">
        <f>+'7'!F33+'8'!F33+'9'!F33</f>
        <v>0</v>
      </c>
      <c r="G33" s="515">
        <f>+'7'!G33+'8'!G33+'9'!G33</f>
        <v>0</v>
      </c>
      <c r="H33" s="515">
        <f>+'7'!H33+'8'!H33+'9'!H33</f>
        <v>0</v>
      </c>
      <c r="I33" s="515">
        <f>+'7'!I33+'8'!I33+'9'!I33</f>
        <v>0</v>
      </c>
      <c r="J33" s="515">
        <f>+'7'!J33+'8'!J33+'9'!J33</f>
        <v>0</v>
      </c>
      <c r="K33" s="515">
        <f>+'7'!K33+'8'!K33+'9'!K33</f>
        <v>0</v>
      </c>
      <c r="L33" s="515">
        <f>+'7'!L33+'8'!L33+'9'!L33</f>
        <v>0</v>
      </c>
      <c r="M33" s="515">
        <f>+'7'!M33+'8'!M33+'9'!M33</f>
        <v>0</v>
      </c>
      <c r="N33" s="394">
        <f t="shared" ref="N33:N43" si="8">SUM(B33:M33)</f>
        <v>1189412.8359999999</v>
      </c>
      <c r="P33" s="543"/>
      <c r="Q33" s="545"/>
    </row>
    <row r="34" spans="1:17" ht="14.25" x14ac:dyDescent="0.3">
      <c r="A34" s="505" t="s">
        <v>347</v>
      </c>
      <c r="B34" s="515">
        <f>+'7'!B34+'8'!B34+'9'!B34</f>
        <v>1158.547</v>
      </c>
      <c r="C34" s="515">
        <f>+'7'!C34+'8'!C34+'9'!C34</f>
        <v>2662.5070000000001</v>
      </c>
      <c r="D34" s="515">
        <f>+'7'!D34+'8'!D34+'9'!D34</f>
        <v>685.30899999999997</v>
      </c>
      <c r="E34" s="515">
        <f>+'7'!E34+'8'!E34+'9'!E34</f>
        <v>962.53300000000002</v>
      </c>
      <c r="F34" s="515">
        <f>+'7'!F34+'8'!F34+'9'!F34</f>
        <v>5306.5210000000025</v>
      </c>
      <c r="G34" s="515">
        <f>+'7'!G34+'8'!G34+'9'!G34</f>
        <v>8704.8380000000016</v>
      </c>
      <c r="H34" s="515">
        <f>+'7'!H34+'8'!H34+'9'!H34</f>
        <v>0</v>
      </c>
      <c r="I34" s="515">
        <f>+'7'!I34+'8'!I34+'9'!I34</f>
        <v>5439.0230000000029</v>
      </c>
      <c r="J34" s="515">
        <f>+'7'!J34+'8'!J34+'9'!J34</f>
        <v>7390.0049999999992</v>
      </c>
      <c r="K34" s="515">
        <f>+'7'!K34+'8'!K34+'9'!K34</f>
        <v>2161.5360000000019</v>
      </c>
      <c r="L34" s="515">
        <f>+'7'!L34+'8'!L34+'9'!L34</f>
        <v>6769.2260000000006</v>
      </c>
      <c r="M34" s="515">
        <f>+'7'!M34+'8'!M34+'9'!M34</f>
        <v>0</v>
      </c>
      <c r="N34" s="394">
        <f t="shared" si="8"/>
        <v>41240.045000000006</v>
      </c>
      <c r="P34" s="543"/>
      <c r="Q34" s="545"/>
    </row>
    <row r="35" spans="1:17" ht="14.25" x14ac:dyDescent="0.3">
      <c r="A35" s="505" t="s">
        <v>348</v>
      </c>
      <c r="B35" s="515">
        <f>+'7'!B35+'8'!B35+'9'!B35</f>
        <v>29749.638999999999</v>
      </c>
      <c r="C35" s="515">
        <f>+'7'!C35+'8'!C35+'9'!C35</f>
        <v>5875.9920000000002</v>
      </c>
      <c r="D35" s="515">
        <f>+'7'!D35+'8'!D35+'9'!D35</f>
        <v>5171.5840000000007</v>
      </c>
      <c r="E35" s="515">
        <f>+'7'!E35+'8'!E35+'9'!E35</f>
        <v>5588.9619999999995</v>
      </c>
      <c r="F35" s="515">
        <f>+'7'!F35+'8'!F35+'9'!F35</f>
        <v>0</v>
      </c>
      <c r="G35" s="515">
        <f>+'7'!G35+'8'!G35+'9'!G35</f>
        <v>0</v>
      </c>
      <c r="H35" s="515">
        <f>+'7'!H35+'8'!H35+'9'!H35</f>
        <v>0</v>
      </c>
      <c r="I35" s="515">
        <f>+'7'!I35+'8'!I35+'9'!I35</f>
        <v>0</v>
      </c>
      <c r="J35" s="515">
        <f>+'7'!J35+'8'!J35+'9'!J35</f>
        <v>0</v>
      </c>
      <c r="K35" s="515">
        <f>+'7'!K35+'8'!K35+'9'!K35</f>
        <v>0</v>
      </c>
      <c r="L35" s="515">
        <f>+'7'!L35+'8'!L35+'9'!L35</f>
        <v>0</v>
      </c>
      <c r="M35" s="515">
        <f>+'7'!M35+'8'!M35+'9'!M35</f>
        <v>0</v>
      </c>
      <c r="N35" s="394">
        <f t="shared" si="8"/>
        <v>46386.177000000003</v>
      </c>
      <c r="P35" s="543"/>
      <c r="Q35" s="545"/>
    </row>
    <row r="36" spans="1:17" ht="14.25" x14ac:dyDescent="0.3">
      <c r="A36" s="505" t="s">
        <v>544</v>
      </c>
      <c r="B36" s="515">
        <f>+'7'!B36+'8'!B36+'9'!B36</f>
        <v>0</v>
      </c>
      <c r="C36" s="515">
        <f>+'7'!C36+'8'!C36+'9'!C36</f>
        <v>0</v>
      </c>
      <c r="D36" s="515">
        <f>+'7'!D36+'8'!D36+'9'!D36</f>
        <v>0</v>
      </c>
      <c r="E36" s="515">
        <f>+'7'!E36+'8'!E36+'9'!E36</f>
        <v>0</v>
      </c>
      <c r="F36" s="515">
        <f>+'7'!F36+'8'!F36+'9'!F36</f>
        <v>0</v>
      </c>
      <c r="G36" s="515">
        <f>+'7'!G36+'8'!G36+'9'!G36</f>
        <v>0</v>
      </c>
      <c r="H36" s="515">
        <f>+'7'!H36+'8'!H36+'9'!H36</f>
        <v>0</v>
      </c>
      <c r="I36" s="515">
        <f>+'7'!I36+'8'!I36+'9'!I36</f>
        <v>0</v>
      </c>
      <c r="J36" s="515">
        <f>+'7'!J36+'8'!J36+'9'!J36</f>
        <v>0</v>
      </c>
      <c r="K36" s="515">
        <f>+'7'!K36+'8'!K36+'9'!K36</f>
        <v>0</v>
      </c>
      <c r="L36" s="515">
        <f>+'7'!L36+'8'!L36+'9'!L36</f>
        <v>0</v>
      </c>
      <c r="M36" s="515">
        <f>+'7'!M36+'8'!M36+'9'!M36</f>
        <v>0</v>
      </c>
      <c r="N36" s="394">
        <f t="shared" si="8"/>
        <v>0</v>
      </c>
      <c r="P36" s="543"/>
      <c r="Q36" s="545"/>
    </row>
    <row r="37" spans="1:17" ht="14.25" x14ac:dyDescent="0.3">
      <c r="A37" s="505" t="s">
        <v>545</v>
      </c>
      <c r="B37" s="515">
        <f>+'7'!B37+'8'!B37+'9'!B37</f>
        <v>0</v>
      </c>
      <c r="C37" s="515">
        <f>+'7'!C37+'8'!C37+'9'!C37</f>
        <v>0</v>
      </c>
      <c r="D37" s="515">
        <f>+'7'!D37+'8'!D37+'9'!D37</f>
        <v>0</v>
      </c>
      <c r="E37" s="515">
        <f>+'7'!E37+'8'!E37+'9'!E37</f>
        <v>0</v>
      </c>
      <c r="F37" s="515">
        <f>+'7'!F37+'8'!F37+'9'!F37</f>
        <v>0</v>
      </c>
      <c r="G37" s="515">
        <f>+'7'!G37+'8'!G37+'9'!G37</f>
        <v>0</v>
      </c>
      <c r="H37" s="515">
        <f>+'7'!H37+'8'!H37+'9'!H37</f>
        <v>0</v>
      </c>
      <c r="I37" s="515">
        <f>+'7'!I37+'8'!I37+'9'!I37</f>
        <v>0</v>
      </c>
      <c r="J37" s="515">
        <f>+'7'!J37+'8'!J37+'9'!J37</f>
        <v>0</v>
      </c>
      <c r="K37" s="515">
        <f>+'7'!K37+'8'!K37+'9'!K37</f>
        <v>0</v>
      </c>
      <c r="L37" s="515">
        <f>+'7'!L37+'8'!L37+'9'!L37</f>
        <v>0</v>
      </c>
      <c r="M37" s="515">
        <f>+'7'!M37+'8'!M37+'9'!M37</f>
        <v>0</v>
      </c>
      <c r="N37" s="394">
        <f t="shared" si="8"/>
        <v>0</v>
      </c>
      <c r="P37" s="543"/>
      <c r="Q37" s="545"/>
    </row>
    <row r="38" spans="1:17" ht="14.25" x14ac:dyDescent="0.3">
      <c r="A38" s="505" t="s">
        <v>546</v>
      </c>
      <c r="B38" s="515">
        <f>+'7'!B38+'8'!B38+'9'!B38</f>
        <v>0</v>
      </c>
      <c r="C38" s="515">
        <f>+'7'!C38+'8'!C38+'9'!C38</f>
        <v>0</v>
      </c>
      <c r="D38" s="515">
        <f>+'7'!D38+'8'!D38+'9'!D38</f>
        <v>0</v>
      </c>
      <c r="E38" s="515">
        <f>+'7'!E38+'8'!E38+'9'!E38</f>
        <v>0</v>
      </c>
      <c r="F38" s="515">
        <f>+'7'!F38+'8'!F38+'9'!F38</f>
        <v>2853.0509999999999</v>
      </c>
      <c r="G38" s="515">
        <f>+'7'!G38+'8'!G38+'9'!G38</f>
        <v>5142.9930000000004</v>
      </c>
      <c r="H38" s="515">
        <f>+'7'!H38+'8'!H38+'9'!H38</f>
        <v>2445.9690000000001</v>
      </c>
      <c r="I38" s="515">
        <f>+'7'!I38+'8'!I38+'9'!I38</f>
        <v>2404.9340000000002</v>
      </c>
      <c r="J38" s="515">
        <f>+'7'!J38+'8'!J38+'9'!J38</f>
        <v>4708.6629999999996</v>
      </c>
      <c r="K38" s="515">
        <f>+'7'!K38+'8'!K38+'9'!K38</f>
        <v>2908.761</v>
      </c>
      <c r="L38" s="515">
        <f>+'7'!L38+'8'!L38+'9'!L38</f>
        <v>5225.0879999999997</v>
      </c>
      <c r="M38" s="515">
        <f>+'7'!M38+'8'!M38+'9'!M38</f>
        <v>4941.4470000000001</v>
      </c>
      <c r="N38" s="394">
        <f t="shared" si="8"/>
        <v>30630.905999999999</v>
      </c>
      <c r="P38" s="543"/>
      <c r="Q38" s="545"/>
    </row>
    <row r="39" spans="1:17" s="119" customFormat="1" ht="14.25" x14ac:dyDescent="0.3">
      <c r="A39" s="505" t="s">
        <v>308</v>
      </c>
      <c r="B39" s="515">
        <f>+'7'!B39+'8'!B39+'9'!B39</f>
        <v>-25156.398000000001</v>
      </c>
      <c r="C39" s="515">
        <f>+'7'!C39+'8'!C39+'9'!C39</f>
        <v>-20805.78</v>
      </c>
      <c r="D39" s="515">
        <f>+'7'!D39+'8'!D39+'9'!D39</f>
        <v>-794.13</v>
      </c>
      <c r="E39" s="515">
        <f>+'7'!E39+'8'!E39+'9'!E39</f>
        <v>-93050.75</v>
      </c>
      <c r="F39" s="515">
        <f>+'7'!F39+'8'!F39+'9'!F39</f>
        <v>-50408.012000000002</v>
      </c>
      <c r="G39" s="515">
        <f>+'7'!G39+'8'!G39+'9'!G39</f>
        <v>0</v>
      </c>
      <c r="H39" s="515">
        <f>+'7'!H39+'8'!H39+'9'!H39</f>
        <v>-19027.929</v>
      </c>
      <c r="I39" s="515">
        <f>+'7'!I39+'8'!I39+'9'!I39</f>
        <v>-39877.152999999998</v>
      </c>
      <c r="J39" s="515">
        <f>+'7'!J39+'8'!J39+'9'!J39</f>
        <v>-21920.78</v>
      </c>
      <c r="K39" s="515">
        <f>+'7'!K39+'8'!K39+'9'!K39</f>
        <v>-92490.49</v>
      </c>
      <c r="L39" s="515">
        <f>+'7'!L39+'8'!L39+'9'!L39</f>
        <v>-86860.778000000006</v>
      </c>
      <c r="M39" s="515">
        <f>+'7'!M39+'8'!M39+'9'!M39</f>
        <v>-77151.290999999997</v>
      </c>
      <c r="N39" s="394">
        <f t="shared" si="8"/>
        <v>-527543.49100000004</v>
      </c>
      <c r="P39" s="543"/>
      <c r="Q39" s="545"/>
    </row>
    <row r="40" spans="1:17" ht="14.25" x14ac:dyDescent="0.3">
      <c r="A40" s="505" t="s">
        <v>349</v>
      </c>
      <c r="B40" s="515">
        <f>+'7'!B40+'8'!B40+'9'!B40</f>
        <v>24345.182000000001</v>
      </c>
      <c r="C40" s="515">
        <f>+'7'!C40+'8'!C40+'9'!C40</f>
        <v>63896.06</v>
      </c>
      <c r="D40" s="515">
        <f>+'7'!D40+'8'!D40+'9'!D40</f>
        <v>46899.298000000003</v>
      </c>
      <c r="E40" s="515">
        <f>+'7'!E40+'8'!E40+'9'!E40</f>
        <v>22292.162</v>
      </c>
      <c r="F40" s="515">
        <f>+'7'!F40+'8'!F40+'9'!F40</f>
        <v>0</v>
      </c>
      <c r="G40" s="515">
        <f>+'7'!G40+'8'!G40+'9'!G40</f>
        <v>0</v>
      </c>
      <c r="H40" s="515">
        <f>+'7'!H40+'8'!H40+'9'!H40</f>
        <v>0</v>
      </c>
      <c r="I40" s="515">
        <f>+'7'!I40+'8'!I40+'9'!I40</f>
        <v>0</v>
      </c>
      <c r="J40" s="515">
        <f>+'7'!J40+'8'!J40+'9'!J40</f>
        <v>0</v>
      </c>
      <c r="K40" s="515">
        <f>+'7'!K40+'8'!K40+'9'!K40</f>
        <v>0</v>
      </c>
      <c r="L40" s="515">
        <f>+'7'!L40+'8'!L40+'9'!L40</f>
        <v>0</v>
      </c>
      <c r="M40" s="515">
        <f>+'7'!M40+'8'!M40+'9'!M40</f>
        <v>0</v>
      </c>
      <c r="N40" s="394">
        <f t="shared" si="8"/>
        <v>157432.70200000002</v>
      </c>
      <c r="P40" s="543"/>
      <c r="Q40" s="545"/>
    </row>
    <row r="41" spans="1:17" ht="14.25" x14ac:dyDescent="0.3">
      <c r="A41" s="505" t="s">
        <v>519</v>
      </c>
      <c r="B41" s="515">
        <f>+'7'!B41+'8'!B41+'9'!B41</f>
        <v>0</v>
      </c>
      <c r="C41" s="515">
        <f>+'7'!C41+'8'!C41+'9'!C41</f>
        <v>0</v>
      </c>
      <c r="D41" s="515">
        <f>+'7'!D41+'8'!D41+'9'!D41</f>
        <v>0</v>
      </c>
      <c r="E41" s="515">
        <f>+'7'!E41+'8'!E41+'9'!E41</f>
        <v>0</v>
      </c>
      <c r="F41" s="515">
        <f>+'7'!F41+'8'!F41+'9'!F41</f>
        <v>96744.185999999987</v>
      </c>
      <c r="G41" s="515">
        <f>+'7'!G41+'8'!G41+'9'!G41</f>
        <v>35358.687999999995</v>
      </c>
      <c r="H41" s="515">
        <f>+'7'!H41+'8'!H41+'9'!H41</f>
        <v>65474.382000000034</v>
      </c>
      <c r="I41" s="515">
        <f>+'7'!I41+'8'!I41+'9'!I41</f>
        <v>55663.796999999962</v>
      </c>
      <c r="J41" s="515">
        <f>+'7'!J41+'8'!J41+'9'!J41</f>
        <v>90023.781000000046</v>
      </c>
      <c r="K41" s="515">
        <f>+'7'!K41+'8'!K41+'9'!K41</f>
        <v>38334.484999999979</v>
      </c>
      <c r="L41" s="515">
        <f>+'7'!L41+'8'!L41+'9'!L41</f>
        <v>24358.794000000002</v>
      </c>
      <c r="M41" s="515">
        <f>+'7'!M41+'8'!M41+'9'!M41</f>
        <v>39186.467000000019</v>
      </c>
      <c r="N41" s="394">
        <f t="shared" si="8"/>
        <v>445144.58</v>
      </c>
      <c r="P41" s="544"/>
      <c r="Q41" s="545"/>
    </row>
    <row r="42" spans="1:17" ht="14.25" x14ac:dyDescent="0.3">
      <c r="A42" s="505" t="s">
        <v>520</v>
      </c>
      <c r="B42" s="515">
        <f>+'7'!B42+'8'!B42+'9'!B42</f>
        <v>0</v>
      </c>
      <c r="C42" s="515">
        <f>+'7'!C42+'8'!C42+'9'!C42</f>
        <v>0</v>
      </c>
      <c r="D42" s="515">
        <f>+'7'!D42+'8'!D42+'9'!D42</f>
        <v>0</v>
      </c>
      <c r="E42" s="515">
        <f>+'7'!E42+'8'!E42+'9'!E42</f>
        <v>0</v>
      </c>
      <c r="F42" s="515">
        <f>+'7'!F42+'8'!F42+'9'!F42</f>
        <v>288555.54800000001</v>
      </c>
      <c r="G42" s="515">
        <f>+'7'!G42+'8'!G42+'9'!G42</f>
        <v>274525.05900000001</v>
      </c>
      <c r="H42" s="515">
        <f>+'7'!H42+'8'!H42+'9'!H42</f>
        <v>243031.18899999995</v>
      </c>
      <c r="I42" s="515">
        <f>+'7'!I42+'8'!I42+'9'!I42</f>
        <v>330116.53700000001</v>
      </c>
      <c r="J42" s="515">
        <f>+'7'!J42+'8'!J42+'9'!J42</f>
        <v>240727.78199999998</v>
      </c>
      <c r="K42" s="515">
        <f>+'7'!K42+'8'!K42+'9'!K42</f>
        <v>320451.489</v>
      </c>
      <c r="L42" s="515">
        <f>+'7'!L42+'8'!L42+'9'!L42</f>
        <v>255686.09499999997</v>
      </c>
      <c r="M42" s="515">
        <f>+'7'!M42+'8'!M42+'9'!M42</f>
        <v>277691.89199999999</v>
      </c>
      <c r="N42" s="394">
        <f t="shared" si="8"/>
        <v>2230785.591</v>
      </c>
      <c r="P42" s="543"/>
      <c r="Q42" s="545"/>
    </row>
    <row r="43" spans="1:17" ht="15" thickBot="1" x14ac:dyDescent="0.35">
      <c r="A43" s="505" t="s">
        <v>521</v>
      </c>
      <c r="B43" s="515">
        <f>+'7'!B43+'8'!B43+'9'!B43</f>
        <v>0</v>
      </c>
      <c r="C43" s="515">
        <f>+'7'!C43+'8'!C43+'9'!C43</f>
        <v>0</v>
      </c>
      <c r="D43" s="515">
        <f>+'7'!D43+'8'!D43+'9'!D43</f>
        <v>0</v>
      </c>
      <c r="E43" s="515">
        <f>+'7'!E43+'8'!E43+'9'!E43</f>
        <v>0</v>
      </c>
      <c r="F43" s="515">
        <f>+'7'!F43+'8'!F43+'9'!F43</f>
        <v>1264.9880000000001</v>
      </c>
      <c r="G43" s="515">
        <f>+'7'!G43+'8'!G43+'9'!G43</f>
        <v>2355.8089999999997</v>
      </c>
      <c r="H43" s="515">
        <f>+'7'!H43+'8'!H43+'9'!H43</f>
        <v>2960.328</v>
      </c>
      <c r="I43" s="515">
        <f>+'7'!I43+'8'!I43+'9'!I43</f>
        <v>1362.116</v>
      </c>
      <c r="J43" s="515">
        <f>+'7'!J43+'8'!J43+'9'!J43</f>
        <v>7198.8020000000006</v>
      </c>
      <c r="K43" s="515">
        <f>+'7'!K43+'8'!K43+'9'!K43</f>
        <v>1194.7570000000001</v>
      </c>
      <c r="L43" s="515">
        <f>+'7'!L43+'8'!L43+'9'!L43</f>
        <v>136.00399999999991</v>
      </c>
      <c r="M43" s="515">
        <f>+'7'!M43+'8'!M43+'9'!M43</f>
        <v>1273.8000000000002</v>
      </c>
      <c r="N43" s="394">
        <f t="shared" si="8"/>
        <v>17746.603999999999</v>
      </c>
      <c r="P43" s="544"/>
      <c r="Q43" s="545"/>
    </row>
    <row r="44" spans="1:17" ht="15" thickBot="1" x14ac:dyDescent="0.35">
      <c r="A44" s="391" t="s">
        <v>350</v>
      </c>
      <c r="B44" s="401">
        <f>SUM(B45:B53)</f>
        <v>121384.73699999999</v>
      </c>
      <c r="C44" s="401">
        <f t="shared" ref="C44:N44" si="9">SUM(C45:C53)</f>
        <v>78250.637000000002</v>
      </c>
      <c r="D44" s="401">
        <f t="shared" si="9"/>
        <v>114595.45100000002</v>
      </c>
      <c r="E44" s="401">
        <f t="shared" si="9"/>
        <v>128347.54599999999</v>
      </c>
      <c r="F44" s="401">
        <f t="shared" si="9"/>
        <v>49999.043000000005</v>
      </c>
      <c r="G44" s="401">
        <f t="shared" si="9"/>
        <v>87805.425999999992</v>
      </c>
      <c r="H44" s="401">
        <f t="shared" si="9"/>
        <v>38219.254999999997</v>
      </c>
      <c r="I44" s="401">
        <f t="shared" si="9"/>
        <v>74729.758000000002</v>
      </c>
      <c r="J44" s="401">
        <f t="shared" si="9"/>
        <v>94250.269</v>
      </c>
      <c r="K44" s="401">
        <f t="shared" si="9"/>
        <v>123551.04699999999</v>
      </c>
      <c r="L44" s="401">
        <f t="shared" si="9"/>
        <v>123418.16900000001</v>
      </c>
      <c r="M44" s="423">
        <f t="shared" si="9"/>
        <v>150472.02099999998</v>
      </c>
      <c r="N44" s="392">
        <f t="shared" si="9"/>
        <v>1185023.3589999999</v>
      </c>
      <c r="P44" s="543"/>
      <c r="Q44" s="545"/>
    </row>
    <row r="45" spans="1:17" ht="14.25" x14ac:dyDescent="0.3">
      <c r="A45" s="505" t="s">
        <v>310</v>
      </c>
      <c r="B45" s="515">
        <f>+'7'!B45+'8'!B45+'9'!B45</f>
        <v>14099.637000000001</v>
      </c>
      <c r="C45" s="515">
        <f>+'7'!C45+'8'!C45+'9'!C45</f>
        <v>10789.053</v>
      </c>
      <c r="D45" s="515">
        <f>+'7'!D45+'8'!D45+'9'!D45</f>
        <v>5976.1329999999998</v>
      </c>
      <c r="E45" s="515">
        <f>+'7'!E45+'8'!E45+'9'!E45</f>
        <v>6258.058</v>
      </c>
      <c r="F45" s="515">
        <f>+'7'!F45+'8'!F45+'9'!F45</f>
        <v>7072.3849999999993</v>
      </c>
      <c r="G45" s="515">
        <f>+'7'!G45+'8'!G45+'9'!G45</f>
        <v>4137.1679999999997</v>
      </c>
      <c r="H45" s="515">
        <f>+'7'!H45+'8'!H45+'9'!H45</f>
        <v>9691.3260000000009</v>
      </c>
      <c r="I45" s="515">
        <f>+'7'!I45+'8'!I45+'9'!I45</f>
        <v>3085.3710000000001</v>
      </c>
      <c r="J45" s="515">
        <f>+'7'!J45+'8'!J45+'9'!J45</f>
        <v>9131.34</v>
      </c>
      <c r="K45" s="515">
        <f>+'7'!K45+'8'!K45+'9'!K45</f>
        <v>1905.6659999999993</v>
      </c>
      <c r="L45" s="515">
        <f>+'7'!L45+'8'!L45+'9'!L45</f>
        <v>328.67199999999957</v>
      </c>
      <c r="M45" s="515">
        <f>+'7'!M45+'8'!M45+'9'!M45</f>
        <v>-605.34599999999955</v>
      </c>
      <c r="N45" s="394">
        <f t="shared" ref="N45:N53" si="10">SUM(B45:M45)</f>
        <v>71869.463000000003</v>
      </c>
      <c r="P45" s="543"/>
      <c r="Q45" s="545"/>
    </row>
    <row r="46" spans="1:17" ht="14.25" x14ac:dyDescent="0.3">
      <c r="A46" s="426" t="s">
        <v>351</v>
      </c>
      <c r="B46" s="515">
        <f>+'7'!B46+'8'!B46+'9'!B46</f>
        <v>0</v>
      </c>
      <c r="C46" s="515">
        <f>+'7'!C46+'8'!C46+'9'!C46</f>
        <v>0</v>
      </c>
      <c r="D46" s="515">
        <f>+'7'!D46+'8'!D46+'9'!D46</f>
        <v>-668.9</v>
      </c>
      <c r="E46" s="515">
        <f>+'7'!E46+'8'!E46+'9'!E46</f>
        <v>-981.63300000000004</v>
      </c>
      <c r="F46" s="515">
        <f>+'7'!F46+'8'!F46+'9'!F46</f>
        <v>0</v>
      </c>
      <c r="G46" s="515">
        <f>+'7'!G46+'8'!G46+'9'!G46</f>
        <v>0</v>
      </c>
      <c r="H46" s="515">
        <f>+'7'!H46+'8'!H46+'9'!H46</f>
        <v>0</v>
      </c>
      <c r="I46" s="515">
        <f>+'7'!I46+'8'!I46+'9'!I46</f>
        <v>0</v>
      </c>
      <c r="J46" s="515">
        <f>+'7'!J46+'8'!J46+'9'!J46</f>
        <v>0</v>
      </c>
      <c r="K46" s="515">
        <f>+'7'!K46+'8'!K46+'9'!K46</f>
        <v>0</v>
      </c>
      <c r="L46" s="515">
        <f>+'7'!L46+'8'!L46+'9'!L46</f>
        <v>0</v>
      </c>
      <c r="M46" s="515">
        <f>+'7'!M46+'8'!M46+'9'!M46</f>
        <v>0</v>
      </c>
      <c r="N46" s="394">
        <f t="shared" si="10"/>
        <v>-1650.5329999999999</v>
      </c>
      <c r="P46" s="543"/>
      <c r="Q46" s="545"/>
    </row>
    <row r="47" spans="1:17" ht="14.25" x14ac:dyDescent="0.3">
      <c r="A47" s="426" t="s">
        <v>352</v>
      </c>
      <c r="B47" s="515">
        <f>+'7'!B47+'8'!B47+'9'!B47</f>
        <v>2946.0650000000001</v>
      </c>
      <c r="C47" s="515">
        <f>+'7'!C47+'8'!C47+'9'!C47</f>
        <v>2525.3220000000001</v>
      </c>
      <c r="D47" s="515">
        <f>+'7'!D47+'8'!D47+'9'!D47</f>
        <v>916.42700000000002</v>
      </c>
      <c r="E47" s="515">
        <f>+'7'!E47+'8'!E47+'9'!E47</f>
        <v>774.47900000000004</v>
      </c>
      <c r="F47" s="515">
        <f>+'7'!F47+'8'!F47+'9'!F47</f>
        <v>0</v>
      </c>
      <c r="G47" s="515">
        <f>+'7'!G47+'8'!G47+'9'!G47</f>
        <v>0</v>
      </c>
      <c r="H47" s="515">
        <f>+'7'!H47+'8'!H47+'9'!H47</f>
        <v>0</v>
      </c>
      <c r="I47" s="515">
        <f>+'7'!I47+'8'!I47+'9'!I47</f>
        <v>0</v>
      </c>
      <c r="J47" s="515">
        <f>+'7'!J47+'8'!J47+'9'!J47</f>
        <v>0</v>
      </c>
      <c r="K47" s="515">
        <f>+'7'!K47+'8'!K47+'9'!K47</f>
        <v>0</v>
      </c>
      <c r="L47" s="515">
        <f>+'7'!L47+'8'!L47+'9'!L47</f>
        <v>0</v>
      </c>
      <c r="M47" s="515">
        <f>+'7'!M47+'8'!M47+'9'!M47</f>
        <v>0</v>
      </c>
      <c r="N47" s="394">
        <f t="shared" si="10"/>
        <v>7162.2930000000006</v>
      </c>
      <c r="P47" s="543"/>
      <c r="Q47" s="545"/>
    </row>
    <row r="48" spans="1:17" ht="14.25" x14ac:dyDescent="0.3">
      <c r="A48" s="426" t="s">
        <v>353</v>
      </c>
      <c r="B48" s="515">
        <f>+'7'!B48+'8'!B48+'9'!B48</f>
        <v>55255.214</v>
      </c>
      <c r="C48" s="515">
        <f>+'7'!C48+'8'!C48+'9'!C48</f>
        <v>46314.841</v>
      </c>
      <c r="D48" s="515">
        <f>+'7'!D48+'8'!D48+'9'!D48</f>
        <v>81704.356</v>
      </c>
      <c r="E48" s="515">
        <f>+'7'!E48+'8'!E48+'9'!E48</f>
        <v>111341.82799999999</v>
      </c>
      <c r="F48" s="515">
        <f>+'7'!F48+'8'!F48+'9'!F48</f>
        <v>0</v>
      </c>
      <c r="G48" s="515">
        <f>+'7'!G48+'8'!G48+'9'!G48</f>
        <v>0</v>
      </c>
      <c r="H48" s="515">
        <f>+'7'!H48+'8'!H48+'9'!H48</f>
        <v>0</v>
      </c>
      <c r="I48" s="515">
        <f>+'7'!I48+'8'!I48+'9'!I48</f>
        <v>0</v>
      </c>
      <c r="J48" s="515">
        <f>+'7'!J48+'8'!J48+'9'!J48</f>
        <v>0</v>
      </c>
      <c r="K48" s="515">
        <f>+'7'!K48+'8'!K48+'9'!K48</f>
        <v>0</v>
      </c>
      <c r="L48" s="515">
        <f>+'7'!L48+'8'!L48+'9'!L48</f>
        <v>0</v>
      </c>
      <c r="M48" s="515">
        <f>+'7'!M48+'8'!M48+'9'!M48</f>
        <v>0</v>
      </c>
      <c r="N48" s="394">
        <f t="shared" si="10"/>
        <v>294616.239</v>
      </c>
      <c r="P48" s="543"/>
      <c r="Q48" s="545"/>
    </row>
    <row r="49" spans="1:17" ht="14.25" x14ac:dyDescent="0.3">
      <c r="A49" s="426" t="s">
        <v>434</v>
      </c>
      <c r="B49" s="515">
        <f>+'7'!B49+'8'!B49+'9'!B49</f>
        <v>16850.753000000001</v>
      </c>
      <c r="C49" s="515">
        <f>+'7'!C49+'8'!C49+'9'!C49</f>
        <v>11364.183000000001</v>
      </c>
      <c r="D49" s="515">
        <f>+'7'!D49+'8'!D49+'9'!D49</f>
        <v>18879.493999999999</v>
      </c>
      <c r="E49" s="515">
        <f>+'7'!E49+'8'!E49+'9'!E49</f>
        <v>11491.157999999999</v>
      </c>
      <c r="F49" s="515">
        <f>+'7'!F49+'8'!F49+'9'!F49</f>
        <v>22216.091</v>
      </c>
      <c r="G49" s="515">
        <f>+'7'!G49+'8'!G49+'9'!G49</f>
        <v>13435.932000000001</v>
      </c>
      <c r="H49" s="515">
        <f>+'7'!H49+'8'!H49+'9'!H49</f>
        <v>-243.39500000000044</v>
      </c>
      <c r="I49" s="515">
        <f>+'7'!I49+'8'!I49+'9'!I49</f>
        <v>-2228.076</v>
      </c>
      <c r="J49" s="515">
        <f>+'7'!J49+'8'!J49+'9'!J49</f>
        <v>0</v>
      </c>
      <c r="K49" s="515">
        <f>+'7'!K49+'8'!K49+'9'!K49</f>
        <v>0</v>
      </c>
      <c r="L49" s="515">
        <f>+'7'!L49+'8'!L49+'9'!L49</f>
        <v>0</v>
      </c>
      <c r="M49" s="515">
        <f>+'7'!M49+'8'!M49+'9'!M49</f>
        <v>0</v>
      </c>
      <c r="N49" s="394">
        <f t="shared" si="10"/>
        <v>91766.14</v>
      </c>
      <c r="P49" s="544"/>
      <c r="Q49" s="545"/>
    </row>
    <row r="50" spans="1:17" ht="14.25" x14ac:dyDescent="0.3">
      <c r="A50" s="426" t="s">
        <v>435</v>
      </c>
      <c r="B50" s="515">
        <f>+'7'!B50+'8'!B50+'9'!B50</f>
        <v>32233.067999999999</v>
      </c>
      <c r="C50" s="515">
        <f>+'7'!C50+'8'!C50+'9'!C50</f>
        <v>7257.2379999999994</v>
      </c>
      <c r="D50" s="515">
        <f>+'7'!D50+'8'!D50+'9'!D50</f>
        <v>7787.9409999999998</v>
      </c>
      <c r="E50" s="515">
        <f>+'7'!E50+'8'!E50+'9'!E50</f>
        <v>-536.34400000000005</v>
      </c>
      <c r="F50" s="515">
        <f>+'7'!F50+'8'!F50+'9'!F50</f>
        <v>1985.9470000000038</v>
      </c>
      <c r="G50" s="515">
        <f>+'7'!G50+'8'!G50+'9'!G50</f>
        <v>-2038.9380000000001</v>
      </c>
      <c r="H50" s="515">
        <f>+'7'!H50+'8'!H50+'9'!H50</f>
        <v>0</v>
      </c>
      <c r="I50" s="515">
        <f>+'7'!I50+'8'!I50+'9'!I50</f>
        <v>0</v>
      </c>
      <c r="J50" s="515">
        <f>+'7'!J50+'8'!J50+'9'!J50</f>
        <v>3.5419999999999163</v>
      </c>
      <c r="K50" s="515">
        <f>+'7'!K50+'8'!K50+'9'!K50</f>
        <v>0</v>
      </c>
      <c r="L50" s="515">
        <f>+'7'!L50+'8'!L50+'9'!L50</f>
        <v>0</v>
      </c>
      <c r="M50" s="515">
        <f>+'7'!M50+'8'!M50+'9'!M50</f>
        <v>0</v>
      </c>
      <c r="N50" s="394">
        <f t="shared" si="10"/>
        <v>46692.454000000005</v>
      </c>
      <c r="P50" s="543"/>
      <c r="Q50" s="545"/>
    </row>
    <row r="51" spans="1:17" ht="14.25" x14ac:dyDescent="0.3">
      <c r="A51" s="426" t="s">
        <v>523</v>
      </c>
      <c r="B51" s="515">
        <f>+'7'!B51+'8'!B51+'9'!B51</f>
        <v>0</v>
      </c>
      <c r="C51" s="515">
        <f>+'7'!C51+'8'!C51+'9'!C51</f>
        <v>0</v>
      </c>
      <c r="D51" s="515">
        <f>+'7'!D51+'8'!D51+'9'!D51</f>
        <v>0</v>
      </c>
      <c r="E51" s="515">
        <f>+'7'!E51+'8'!E51+'9'!E51</f>
        <v>0</v>
      </c>
      <c r="F51" s="515">
        <f>+'7'!F51+'8'!F51+'9'!F51</f>
        <v>0</v>
      </c>
      <c r="G51" s="515">
        <f>+'7'!G51+'8'!G51+'9'!G51</f>
        <v>0</v>
      </c>
      <c r="H51" s="515">
        <f>+'7'!H51+'8'!H51+'9'!H51</f>
        <v>0</v>
      </c>
      <c r="I51" s="515">
        <f>+'7'!I51+'8'!I51+'9'!I51</f>
        <v>0</v>
      </c>
      <c r="J51" s="515">
        <f>+'7'!J51+'8'!J51+'9'!J51</f>
        <v>0</v>
      </c>
      <c r="K51" s="515">
        <f>+'7'!K51+'8'!K51+'9'!K51</f>
        <v>1636.5740000000001</v>
      </c>
      <c r="L51" s="515">
        <f>+'7'!L51+'8'!L51+'9'!L51</f>
        <v>624.79199999999992</v>
      </c>
      <c r="M51" s="515">
        <f>+'7'!M51+'8'!M51+'9'!M51</f>
        <v>1854.1619999999994</v>
      </c>
      <c r="N51" s="394">
        <f t="shared" si="10"/>
        <v>4115.5279999999993</v>
      </c>
      <c r="P51" s="543"/>
      <c r="Q51" s="545"/>
    </row>
    <row r="52" spans="1:17" ht="14.25" x14ac:dyDescent="0.3">
      <c r="A52" s="426" t="s">
        <v>524</v>
      </c>
      <c r="B52" s="515">
        <f>+'7'!B52+'8'!B52+'9'!B52</f>
        <v>0</v>
      </c>
      <c r="C52" s="515">
        <f>+'7'!C52+'8'!C52+'9'!C52</f>
        <v>0</v>
      </c>
      <c r="D52" s="515">
        <f>+'7'!D52+'8'!D52+'9'!D52</f>
        <v>0</v>
      </c>
      <c r="E52" s="515">
        <f>+'7'!E52+'8'!E52+'9'!E52</f>
        <v>0</v>
      </c>
      <c r="F52" s="515">
        <f>+'7'!F52+'8'!F52+'9'!F52</f>
        <v>-278.58500000000004</v>
      </c>
      <c r="G52" s="515">
        <f>+'7'!G52+'8'!G52+'9'!G52</f>
        <v>954.49200000000008</v>
      </c>
      <c r="H52" s="515">
        <f>+'7'!H52+'8'!H52+'9'!H52</f>
        <v>1002.211</v>
      </c>
      <c r="I52" s="515">
        <f>+'7'!I52+'8'!I52+'9'!I52</f>
        <v>893.63800000000003</v>
      </c>
      <c r="J52" s="515">
        <f>+'7'!J52+'8'!J52+'9'!J52</f>
        <v>-477.46899999999999</v>
      </c>
      <c r="K52" s="515">
        <f>+'7'!K52+'8'!K52+'9'!K52</f>
        <v>333.86500000000001</v>
      </c>
      <c r="L52" s="515">
        <f>+'7'!L52+'8'!L52+'9'!L52</f>
        <v>22.047999999999995</v>
      </c>
      <c r="M52" s="515">
        <f>+'7'!M52+'8'!M52+'9'!M52</f>
        <v>77.040000000000006</v>
      </c>
      <c r="N52" s="394">
        <f t="shared" si="10"/>
        <v>2527.2399999999998</v>
      </c>
      <c r="P52" s="543"/>
      <c r="Q52" s="545"/>
    </row>
    <row r="53" spans="1:17" ht="15" thickBot="1" x14ac:dyDescent="0.35">
      <c r="A53" s="514" t="s">
        <v>525</v>
      </c>
      <c r="B53" s="515">
        <f>+'7'!B53+'8'!B53+'9'!B53</f>
        <v>0</v>
      </c>
      <c r="C53" s="515">
        <f>+'7'!C53+'8'!C53+'9'!C53</f>
        <v>0</v>
      </c>
      <c r="D53" s="515">
        <f>+'7'!D53+'8'!D53+'9'!D53</f>
        <v>0</v>
      </c>
      <c r="E53" s="515">
        <f>+'7'!E53+'8'!E53+'9'!E53</f>
        <v>0</v>
      </c>
      <c r="F53" s="515">
        <f>+'7'!F53+'8'!F53+'9'!F53</f>
        <v>19003.204999999998</v>
      </c>
      <c r="G53" s="515">
        <f>+'7'!G53+'8'!G53+'9'!G53</f>
        <v>71316.771999999997</v>
      </c>
      <c r="H53" s="515">
        <f>+'7'!H53+'8'!H53+'9'!H53</f>
        <v>27769.112999999998</v>
      </c>
      <c r="I53" s="515">
        <f>+'7'!I53+'8'!I53+'9'!I53</f>
        <v>72978.824999999997</v>
      </c>
      <c r="J53" s="515">
        <f>+'7'!J53+'8'!J53+'9'!J53</f>
        <v>85592.856</v>
      </c>
      <c r="K53" s="515">
        <f>+'7'!K53+'8'!K53+'9'!K53</f>
        <v>119674.942</v>
      </c>
      <c r="L53" s="515">
        <f>+'7'!L53+'8'!L53+'9'!L53</f>
        <v>122442.65700000001</v>
      </c>
      <c r="M53" s="515">
        <f>+'7'!M53+'8'!M53+'9'!M53</f>
        <v>149146.16499999998</v>
      </c>
      <c r="N53" s="394">
        <f t="shared" si="10"/>
        <v>667924.53499999992</v>
      </c>
      <c r="P53" s="543"/>
      <c r="Q53" s="545"/>
    </row>
    <row r="54" spans="1:17" ht="15" thickBot="1" x14ac:dyDescent="0.35">
      <c r="A54" s="391" t="s">
        <v>354</v>
      </c>
      <c r="B54" s="401">
        <f>B55</f>
        <v>0</v>
      </c>
      <c r="C54" s="401">
        <f t="shared" ref="C54:N54" si="11">C55</f>
        <v>0</v>
      </c>
      <c r="D54" s="401">
        <f t="shared" si="11"/>
        <v>1001.128</v>
      </c>
      <c r="E54" s="401">
        <f t="shared" si="11"/>
        <v>0</v>
      </c>
      <c r="F54" s="401">
        <f t="shared" si="11"/>
        <v>0</v>
      </c>
      <c r="G54" s="401">
        <f t="shared" si="11"/>
        <v>866.93899999999996</v>
      </c>
      <c r="H54" s="401">
        <f t="shared" si="11"/>
        <v>206.62899999999999</v>
      </c>
      <c r="I54" s="401">
        <f t="shared" si="11"/>
        <v>396.71800000000002</v>
      </c>
      <c r="J54" s="401">
        <f t="shared" si="11"/>
        <v>461.83300000000003</v>
      </c>
      <c r="K54" s="401">
        <f t="shared" si="11"/>
        <v>555.93399999999997</v>
      </c>
      <c r="L54" s="401">
        <f t="shared" si="11"/>
        <v>0</v>
      </c>
      <c r="M54" s="423">
        <f t="shared" si="11"/>
        <v>651.91600000000005</v>
      </c>
      <c r="N54" s="392">
        <f t="shared" si="11"/>
        <v>4141.0969999999998</v>
      </c>
      <c r="P54" s="543"/>
      <c r="Q54" s="545"/>
    </row>
    <row r="55" spans="1:17" ht="15" thickBot="1" x14ac:dyDescent="0.35">
      <c r="A55" s="514" t="s">
        <v>355</v>
      </c>
      <c r="B55" s="515">
        <f>+'7'!B55+'8'!B55+'9'!B55</f>
        <v>0</v>
      </c>
      <c r="C55" s="515">
        <f>+'7'!C55+'8'!C55+'9'!C55</f>
        <v>0</v>
      </c>
      <c r="D55" s="515">
        <f>+'7'!D55+'8'!D55+'9'!D55</f>
        <v>1001.128</v>
      </c>
      <c r="E55" s="515">
        <f>+'7'!E55+'8'!E55+'9'!E55</f>
        <v>0</v>
      </c>
      <c r="F55" s="515">
        <f>+'7'!F55+'8'!F55+'9'!F55</f>
        <v>0</v>
      </c>
      <c r="G55" s="515">
        <f>+'7'!G55+'8'!G55+'9'!G55</f>
        <v>866.93899999999996</v>
      </c>
      <c r="H55" s="515">
        <f>+'7'!H55+'8'!H55+'9'!H55</f>
        <v>206.62899999999999</v>
      </c>
      <c r="I55" s="515">
        <f>+'7'!I55+'8'!I55+'9'!I55</f>
        <v>396.71800000000002</v>
      </c>
      <c r="J55" s="515">
        <f>+'7'!J55+'8'!J55+'9'!J55</f>
        <v>461.83300000000003</v>
      </c>
      <c r="K55" s="515">
        <f>+'7'!K55+'8'!K55+'9'!K55</f>
        <v>555.93399999999997</v>
      </c>
      <c r="L55" s="515">
        <f>+'7'!L55+'8'!L55+'9'!L55</f>
        <v>0</v>
      </c>
      <c r="M55" s="515">
        <f>+'7'!M55+'8'!M55+'9'!M55</f>
        <v>651.91600000000005</v>
      </c>
      <c r="N55" s="517">
        <f>SUM(B55:M55)</f>
        <v>4141.0969999999998</v>
      </c>
      <c r="P55" s="544"/>
      <c r="Q55" s="545"/>
    </row>
    <row r="56" spans="1:17" ht="15" thickBot="1" x14ac:dyDescent="0.35">
      <c r="A56" s="391" t="s">
        <v>356</v>
      </c>
      <c r="B56" s="401">
        <f>SUM(B57:B63)</f>
        <v>-12412.184999999999</v>
      </c>
      <c r="C56" s="401">
        <f t="shared" ref="C56:N56" si="12">SUM(C57:C63)</f>
        <v>2529.6790000000001</v>
      </c>
      <c r="D56" s="401">
        <f t="shared" si="12"/>
        <v>33680.730000000003</v>
      </c>
      <c r="E56" s="401">
        <f t="shared" si="12"/>
        <v>3472.4839999999999</v>
      </c>
      <c r="F56" s="401">
        <f t="shared" si="12"/>
        <v>6877.4609999999993</v>
      </c>
      <c r="G56" s="401">
        <f t="shared" si="12"/>
        <v>14174.516999999998</v>
      </c>
      <c r="H56" s="401">
        <f t="shared" si="12"/>
        <v>11490.261</v>
      </c>
      <c r="I56" s="401">
        <f t="shared" si="12"/>
        <v>10419.720000000001</v>
      </c>
      <c r="J56" s="401">
        <f t="shared" si="12"/>
        <v>4879.4790000000012</v>
      </c>
      <c r="K56" s="401">
        <f t="shared" si="12"/>
        <v>1742.4659999999981</v>
      </c>
      <c r="L56" s="401">
        <f t="shared" si="12"/>
        <v>2016.8289999999981</v>
      </c>
      <c r="M56" s="423">
        <f t="shared" si="12"/>
        <v>1706.9080000000026</v>
      </c>
      <c r="N56" s="392">
        <f t="shared" si="12"/>
        <v>80578.349000000002</v>
      </c>
      <c r="P56" s="543"/>
      <c r="Q56" s="545"/>
    </row>
    <row r="57" spans="1:17" ht="14.25" x14ac:dyDescent="0.3">
      <c r="A57" s="505" t="s">
        <v>377</v>
      </c>
      <c r="B57" s="515">
        <f>+'7'!B57+'8'!B57+'9'!B57</f>
        <v>0</v>
      </c>
      <c r="C57" s="515">
        <f>+'7'!C57+'8'!C57+'9'!C57</f>
        <v>498.40699999999998</v>
      </c>
      <c r="D57" s="515">
        <f>+'7'!D57+'8'!D57+'9'!D57</f>
        <v>0</v>
      </c>
      <c r="E57" s="515">
        <f>+'7'!E57+'8'!E57+'9'!E57</f>
        <v>938.14099999999996</v>
      </c>
      <c r="F57" s="515">
        <f>+'7'!F57+'8'!F57+'9'!F57</f>
        <v>0</v>
      </c>
      <c r="G57" s="515">
        <f>+'7'!G57+'8'!G57+'9'!G57</f>
        <v>0</v>
      </c>
      <c r="H57" s="515">
        <f>+'7'!H57+'8'!H57+'9'!H57</f>
        <v>0</v>
      </c>
      <c r="I57" s="515">
        <f>+'7'!I57+'8'!I57+'9'!I57</f>
        <v>0</v>
      </c>
      <c r="J57" s="515">
        <f>+'7'!J57+'8'!J57+'9'!J57</f>
        <v>0</v>
      </c>
      <c r="K57" s="515">
        <f>+'7'!K57+'8'!K57+'9'!K57</f>
        <v>0</v>
      </c>
      <c r="L57" s="515">
        <f>+'7'!L57+'8'!L57+'9'!L57</f>
        <v>0</v>
      </c>
      <c r="M57" s="515">
        <f>+'7'!M57+'8'!M57+'9'!M57</f>
        <v>0</v>
      </c>
      <c r="N57" s="394">
        <f>SUM(B57:M57)</f>
        <v>1436.548</v>
      </c>
      <c r="P57" s="543"/>
      <c r="Q57" s="545"/>
    </row>
    <row r="58" spans="1:17" ht="14.25" x14ac:dyDescent="0.3">
      <c r="A58" s="505" t="s">
        <v>357</v>
      </c>
      <c r="B58" s="515">
        <f>+'7'!B58+'8'!B58+'9'!B58</f>
        <v>-13418</v>
      </c>
      <c r="C58" s="515">
        <f>+'7'!C58+'8'!C58+'9'!C58</f>
        <v>1088.07</v>
      </c>
      <c r="D58" s="515">
        <f>+'7'!D58+'8'!D58+'9'!D58</f>
        <v>34746.120000000003</v>
      </c>
      <c r="E58" s="515">
        <f>+'7'!E58+'8'!E58+'9'!E58</f>
        <v>309.80099999999993</v>
      </c>
      <c r="F58" s="515">
        <f>+'7'!F58+'8'!F58+'9'!F58</f>
        <v>0</v>
      </c>
      <c r="G58" s="515">
        <f>+'7'!G58+'8'!G58+'9'!G58</f>
        <v>0</v>
      </c>
      <c r="H58" s="515">
        <f>+'7'!H58+'8'!H58+'9'!H58</f>
        <v>0</v>
      </c>
      <c r="I58" s="515">
        <f>+'7'!I58+'8'!I58+'9'!I58</f>
        <v>0</v>
      </c>
      <c r="J58" s="515">
        <f>+'7'!J58+'8'!J58+'9'!J58</f>
        <v>0</v>
      </c>
      <c r="K58" s="515">
        <f>+'7'!K58+'8'!K58+'9'!K58</f>
        <v>0</v>
      </c>
      <c r="L58" s="515">
        <f>+'7'!L58+'8'!L58+'9'!L58</f>
        <v>0</v>
      </c>
      <c r="M58" s="515">
        <f>+'7'!M58+'8'!M58+'9'!M58</f>
        <v>0</v>
      </c>
      <c r="N58" s="394">
        <f t="shared" ref="N58:N63" si="13">SUM(B58:M58)</f>
        <v>22725.991000000002</v>
      </c>
      <c r="P58" s="543"/>
      <c r="Q58" s="545"/>
    </row>
    <row r="59" spans="1:17" ht="14.25" x14ac:dyDescent="0.3">
      <c r="A59" s="505" t="s">
        <v>378</v>
      </c>
      <c r="B59" s="515">
        <f>+'7'!B59+'8'!B59+'9'!B59</f>
        <v>0</v>
      </c>
      <c r="C59" s="515">
        <f>+'7'!C59+'8'!C59+'9'!C59</f>
        <v>0</v>
      </c>
      <c r="D59" s="515">
        <f>+'7'!D59+'8'!D59+'9'!D59</f>
        <v>0</v>
      </c>
      <c r="E59" s="515">
        <f>+'7'!E59+'8'!E59+'9'!E59</f>
        <v>0</v>
      </c>
      <c r="F59" s="515">
        <f>+'7'!F59+'8'!F59+'9'!F59</f>
        <v>0</v>
      </c>
      <c r="G59" s="515">
        <f>+'7'!G59+'8'!G59+'9'!G59</f>
        <v>0</v>
      </c>
      <c r="H59" s="515">
        <f>+'7'!H59+'8'!H59+'9'!H59</f>
        <v>0</v>
      </c>
      <c r="I59" s="515">
        <f>+'7'!I59+'8'!I59+'9'!I59</f>
        <v>0</v>
      </c>
      <c r="J59" s="515">
        <f>+'7'!J59+'8'!J59+'9'!J59</f>
        <v>0</v>
      </c>
      <c r="K59" s="515">
        <f>+'7'!K59+'8'!K59+'9'!K59</f>
        <v>0</v>
      </c>
      <c r="L59" s="515">
        <f>+'7'!L59+'8'!L59+'9'!L59</f>
        <v>0</v>
      </c>
      <c r="M59" s="515">
        <f>+'7'!M59+'8'!M59+'9'!M59</f>
        <v>0</v>
      </c>
      <c r="N59" s="394">
        <f t="shared" si="13"/>
        <v>0</v>
      </c>
      <c r="P59" s="543"/>
      <c r="Q59" s="545"/>
    </row>
    <row r="60" spans="1:17" ht="14.25" x14ac:dyDescent="0.3">
      <c r="A60" s="426" t="s">
        <v>358</v>
      </c>
      <c r="B60" s="515">
        <f>+'7'!B60+'8'!B60+'9'!B60</f>
        <v>1005.8150000000001</v>
      </c>
      <c r="C60" s="515">
        <f>+'7'!C60+'8'!C60+'9'!C60</f>
        <v>943.20200000000023</v>
      </c>
      <c r="D60" s="515">
        <f>+'7'!D60+'8'!D60+'9'!D60</f>
        <v>-1065.3899999999999</v>
      </c>
      <c r="E60" s="515">
        <f>+'7'!E60+'8'!E60+'9'!E60</f>
        <v>2224.5419999999999</v>
      </c>
      <c r="F60" s="515">
        <f>+'7'!F60+'8'!F60+'9'!F60</f>
        <v>1912.6959999999999</v>
      </c>
      <c r="G60" s="515">
        <f>+'7'!G60+'8'!G60+'9'!G60</f>
        <v>-201.04899999999975</v>
      </c>
      <c r="H60" s="515">
        <f>+'7'!H60+'8'!H60+'9'!H60</f>
        <v>574.97499999999991</v>
      </c>
      <c r="I60" s="515">
        <f>+'7'!I60+'8'!I60+'9'!I60</f>
        <v>2174.7190000000001</v>
      </c>
      <c r="J60" s="515">
        <f>+'7'!J60+'8'!J60+'9'!J60</f>
        <v>-134.95799999999963</v>
      </c>
      <c r="K60" s="515">
        <f>+'7'!K60+'8'!K60+'9'!K60</f>
        <v>-462.56200000000035</v>
      </c>
      <c r="L60" s="515">
        <f>+'7'!L60+'8'!L60+'9'!L60</f>
        <v>1605.4200000000003</v>
      </c>
      <c r="M60" s="515">
        <f>+'7'!M60+'8'!M60+'9'!M60</f>
        <v>1511.6739999999998</v>
      </c>
      <c r="N60" s="394">
        <f t="shared" si="13"/>
        <v>10089.083999999999</v>
      </c>
      <c r="P60" s="543"/>
      <c r="Q60" s="545"/>
    </row>
    <row r="61" spans="1:17" ht="14.25" x14ac:dyDescent="0.3">
      <c r="A61" s="426" t="s">
        <v>395</v>
      </c>
      <c r="B61" s="515">
        <f>+'7'!B61+'8'!B61+'9'!B61</f>
        <v>0</v>
      </c>
      <c r="C61" s="515">
        <f>+'7'!C61+'8'!C61+'9'!C61</f>
        <v>0</v>
      </c>
      <c r="D61" s="515">
        <f>+'7'!D61+'8'!D61+'9'!D61</f>
        <v>0</v>
      </c>
      <c r="E61" s="515">
        <f>+'7'!E61+'8'!E61+'9'!E61</f>
        <v>0</v>
      </c>
      <c r="F61" s="515">
        <f>+'7'!F61+'8'!F61+'9'!F61</f>
        <v>0</v>
      </c>
      <c r="G61" s="515">
        <f>+'7'!G61+'8'!G61+'9'!G61</f>
        <v>0</v>
      </c>
      <c r="H61" s="515">
        <f>+'7'!H61+'8'!H61+'9'!H61</f>
        <v>0</v>
      </c>
      <c r="I61" s="515">
        <f>+'7'!I61+'8'!I61+'9'!I61</f>
        <v>0</v>
      </c>
      <c r="J61" s="515">
        <f>+'7'!J61+'8'!J61+'9'!J61</f>
        <v>0</v>
      </c>
      <c r="K61" s="515">
        <f>+'7'!K61+'8'!K61+'9'!K61</f>
        <v>0</v>
      </c>
      <c r="L61" s="515">
        <f>+'7'!L61+'8'!L61+'9'!L61</f>
        <v>0</v>
      </c>
      <c r="M61" s="515">
        <f>+'7'!M61+'8'!M61+'9'!M61</f>
        <v>0</v>
      </c>
      <c r="N61" s="394">
        <f t="shared" si="13"/>
        <v>0</v>
      </c>
      <c r="P61" s="543"/>
      <c r="Q61" s="545"/>
    </row>
    <row r="62" spans="1:17" ht="14.25" x14ac:dyDescent="0.3">
      <c r="A62" s="506" t="s">
        <v>540</v>
      </c>
      <c r="B62" s="515">
        <f>+'7'!B62+'8'!B62+'9'!B62</f>
        <v>0</v>
      </c>
      <c r="C62" s="515">
        <f>+'7'!C62+'8'!C62+'9'!C62</f>
        <v>0</v>
      </c>
      <c r="D62" s="515">
        <f>+'7'!D62+'8'!D62+'9'!D62</f>
        <v>0</v>
      </c>
      <c r="E62" s="515">
        <f>+'7'!E62+'8'!E62+'9'!E62</f>
        <v>0</v>
      </c>
      <c r="F62" s="515">
        <f>+'7'!F62+'8'!F62+'9'!F62</f>
        <v>1.968</v>
      </c>
      <c r="G62" s="515">
        <f>+'7'!G62+'8'!G62+'9'!G62</f>
        <v>2081.0650000000001</v>
      </c>
      <c r="H62" s="515">
        <f>+'7'!H62+'8'!H62+'9'!H62</f>
        <v>0</v>
      </c>
      <c r="I62" s="515">
        <f>+'7'!I62+'8'!I62+'9'!I62</f>
        <v>0</v>
      </c>
      <c r="J62" s="515">
        <f>+'7'!J62+'8'!J62+'9'!J62</f>
        <v>2425.3980000000006</v>
      </c>
      <c r="K62" s="515">
        <f>+'7'!K62+'8'!K62+'9'!K62</f>
        <v>0</v>
      </c>
      <c r="L62" s="515">
        <f>+'7'!L62+'8'!L62+'9'!L62</f>
        <v>0</v>
      </c>
      <c r="M62" s="515">
        <f>+'7'!M62+'8'!M62+'9'!M62</f>
        <v>0</v>
      </c>
      <c r="N62" s="394">
        <f t="shared" si="13"/>
        <v>4508.4310000000005</v>
      </c>
      <c r="P62" s="543"/>
      <c r="Q62" s="545"/>
    </row>
    <row r="63" spans="1:17" ht="15" thickBot="1" x14ac:dyDescent="0.35">
      <c r="A63" s="506" t="s">
        <v>526</v>
      </c>
      <c r="B63" s="515">
        <f>+'7'!B63+'8'!B63+'9'!B63</f>
        <v>0</v>
      </c>
      <c r="C63" s="515">
        <f>+'7'!C63+'8'!C63+'9'!C63</f>
        <v>0</v>
      </c>
      <c r="D63" s="515">
        <f>+'7'!D63+'8'!D63+'9'!D63</f>
        <v>0</v>
      </c>
      <c r="E63" s="515">
        <f>+'7'!E63+'8'!E63+'9'!E63</f>
        <v>0</v>
      </c>
      <c r="F63" s="515">
        <f>+'7'!F63+'8'!F63+'9'!F63</f>
        <v>4962.7969999999996</v>
      </c>
      <c r="G63" s="515">
        <f>+'7'!G63+'8'!G63+'9'!G63</f>
        <v>12294.500999999998</v>
      </c>
      <c r="H63" s="515">
        <f>+'7'!H63+'8'!H63+'9'!H63</f>
        <v>10915.286</v>
      </c>
      <c r="I63" s="515">
        <f>+'7'!I63+'8'!I63+'9'!I63</f>
        <v>8245.001000000002</v>
      </c>
      <c r="J63" s="515">
        <f>+'7'!J63+'8'!J63+'9'!J63</f>
        <v>2589.0390000000007</v>
      </c>
      <c r="K63" s="515">
        <f>+'7'!K63+'8'!K63+'9'!K63</f>
        <v>2205.0279999999984</v>
      </c>
      <c r="L63" s="515">
        <f>+'7'!L63+'8'!L63+'9'!L63</f>
        <v>411.40899999999783</v>
      </c>
      <c r="M63" s="515">
        <f>+'7'!M63+'8'!M63+'9'!M63</f>
        <v>195.23400000000288</v>
      </c>
      <c r="N63" s="394">
        <f t="shared" si="13"/>
        <v>41818.294999999998</v>
      </c>
      <c r="P63" s="543"/>
      <c r="Q63" s="545"/>
    </row>
    <row r="64" spans="1:17" ht="15" thickBot="1" x14ac:dyDescent="0.35">
      <c r="A64" s="391" t="s">
        <v>359</v>
      </c>
      <c r="B64" s="401">
        <f t="shared" ref="B64:N64" si="14">SUM(B65:B69)</f>
        <v>8882.9410000000007</v>
      </c>
      <c r="C64" s="401">
        <f t="shared" si="14"/>
        <v>299.51800000000003</v>
      </c>
      <c r="D64" s="401">
        <f t="shared" si="14"/>
        <v>10380.955000000002</v>
      </c>
      <c r="E64" s="401">
        <f t="shared" si="14"/>
        <v>10724.425999999999</v>
      </c>
      <c r="F64" s="401">
        <f t="shared" si="14"/>
        <v>52938.380999999994</v>
      </c>
      <c r="G64" s="401">
        <f t="shared" si="14"/>
        <v>-194.80899999999747</v>
      </c>
      <c r="H64" s="401">
        <f t="shared" si="14"/>
        <v>-24159.481999999996</v>
      </c>
      <c r="I64" s="401">
        <f t="shared" si="14"/>
        <v>922.34599999999818</v>
      </c>
      <c r="J64" s="401">
        <f t="shared" si="14"/>
        <v>9669.1090000000004</v>
      </c>
      <c r="K64" s="401">
        <f t="shared" si="14"/>
        <v>19431.576000000001</v>
      </c>
      <c r="L64" s="401">
        <f t="shared" si="14"/>
        <v>8956.7560000000012</v>
      </c>
      <c r="M64" s="423">
        <f t="shared" si="14"/>
        <v>23911.377999999997</v>
      </c>
      <c r="N64" s="392">
        <f t="shared" si="14"/>
        <v>121763.09499999999</v>
      </c>
      <c r="P64" s="543"/>
      <c r="Q64" s="545"/>
    </row>
    <row r="65" spans="1:17" ht="14.25" x14ac:dyDescent="0.3">
      <c r="A65" s="505" t="s">
        <v>360</v>
      </c>
      <c r="B65" s="515">
        <f>+'7'!B65+'8'!B65+'9'!B65</f>
        <v>-3536.24</v>
      </c>
      <c r="C65" s="515">
        <f>+'7'!C65+'8'!C65+'9'!C65</f>
        <v>0</v>
      </c>
      <c r="D65" s="515">
        <f>+'7'!D65+'8'!D65+'9'!D65</f>
        <v>0</v>
      </c>
      <c r="E65" s="515">
        <f>+'7'!E65+'8'!E65+'9'!E65</f>
        <v>0</v>
      </c>
      <c r="F65" s="515">
        <f>+'7'!F65+'8'!F65+'9'!F65</f>
        <v>0</v>
      </c>
      <c r="G65" s="515">
        <f>+'7'!G65+'8'!G65+'9'!G65</f>
        <v>0</v>
      </c>
      <c r="H65" s="515">
        <f>+'7'!H65+'8'!H65+'9'!H65</f>
        <v>0</v>
      </c>
      <c r="I65" s="515">
        <f>+'7'!I65+'8'!I65+'9'!I65</f>
        <v>0</v>
      </c>
      <c r="J65" s="515">
        <f>+'7'!J65+'8'!J65+'9'!J65</f>
        <v>0</v>
      </c>
      <c r="K65" s="515">
        <f>+'7'!K65+'8'!K65+'9'!K65</f>
        <v>0</v>
      </c>
      <c r="L65" s="515">
        <f>+'7'!L65+'8'!L65+'9'!L65</f>
        <v>0</v>
      </c>
      <c r="M65" s="515">
        <f>+'7'!M65+'8'!M65+'9'!M65</f>
        <v>0</v>
      </c>
      <c r="N65" s="394">
        <f>SUM(B65:M65)</f>
        <v>-3536.24</v>
      </c>
      <c r="P65" s="543"/>
      <c r="Q65" s="545"/>
    </row>
    <row r="66" spans="1:17" ht="14.25" x14ac:dyDescent="0.3">
      <c r="A66" s="505" t="s">
        <v>396</v>
      </c>
      <c r="B66" s="515">
        <f>+'7'!B66+'8'!B66+'9'!B66</f>
        <v>0</v>
      </c>
      <c r="C66" s="515">
        <f>+'7'!C66+'8'!C66+'9'!C66</f>
        <v>0</v>
      </c>
      <c r="D66" s="515">
        <f>+'7'!D66+'8'!D66+'9'!D66</f>
        <v>0</v>
      </c>
      <c r="E66" s="515">
        <f>+'7'!E66+'8'!E66+'9'!E66</f>
        <v>0</v>
      </c>
      <c r="F66" s="515">
        <f>+'7'!F66+'8'!F66+'9'!F66</f>
        <v>0</v>
      </c>
      <c r="G66" s="515">
        <f>+'7'!G66+'8'!G66+'9'!G66</f>
        <v>0</v>
      </c>
      <c r="H66" s="515">
        <f>+'7'!H66+'8'!H66+'9'!H66</f>
        <v>0</v>
      </c>
      <c r="I66" s="515">
        <f>+'7'!I66+'8'!I66+'9'!I66</f>
        <v>0</v>
      </c>
      <c r="J66" s="515">
        <f>+'7'!J66+'8'!J66+'9'!J66</f>
        <v>0</v>
      </c>
      <c r="K66" s="515">
        <f>+'7'!K66+'8'!K66+'9'!K66</f>
        <v>0</v>
      </c>
      <c r="L66" s="515">
        <f>+'7'!L66+'8'!L66+'9'!L66</f>
        <v>0</v>
      </c>
      <c r="M66" s="515">
        <f>+'7'!M66+'8'!M66+'9'!M66</f>
        <v>0</v>
      </c>
      <c r="N66" s="394">
        <f t="shared" ref="N66:N69" si="15">SUM(B66:M66)</f>
        <v>0</v>
      </c>
      <c r="P66" s="543"/>
      <c r="Q66" s="545"/>
    </row>
    <row r="67" spans="1:17" ht="14.25" x14ac:dyDescent="0.3">
      <c r="A67" s="426" t="s">
        <v>359</v>
      </c>
      <c r="B67" s="515">
        <f>+'7'!B67+'8'!B67+'9'!B67</f>
        <v>9507.1450000000004</v>
      </c>
      <c r="C67" s="515">
        <f>+'7'!C67+'8'!C67+'9'!C67</f>
        <v>10775.1</v>
      </c>
      <c r="D67" s="515">
        <f>+'7'!D67+'8'!D67+'9'!D67</f>
        <v>13277.057000000001</v>
      </c>
      <c r="E67" s="515">
        <f>+'7'!E67+'8'!E67+'9'!E67</f>
        <v>5744.21</v>
      </c>
      <c r="F67" s="515">
        <f>+'7'!F67+'8'!F67+'9'!F67</f>
        <v>6997.6149999999998</v>
      </c>
      <c r="G67" s="515">
        <f>+'7'!G67+'8'!G67+'9'!G67</f>
        <v>11849.161</v>
      </c>
      <c r="H67" s="515">
        <f>+'7'!H67+'8'!H67+'9'!H67</f>
        <v>4975.4179999999997</v>
      </c>
      <c r="I67" s="515">
        <f>+'7'!I67+'8'!I67+'9'!I67</f>
        <v>5393.97</v>
      </c>
      <c r="J67" s="515">
        <f>+'7'!J67+'8'!J67+'9'!J67</f>
        <v>9669.1090000000004</v>
      </c>
      <c r="K67" s="515">
        <f>+'7'!K67+'8'!K67+'9'!K67</f>
        <v>6388.2340000000004</v>
      </c>
      <c r="L67" s="515">
        <f>+'7'!L67+'8'!L67+'9'!L67</f>
        <v>11881.342000000001</v>
      </c>
      <c r="M67" s="515">
        <f>+'7'!M67+'8'!M67+'9'!M67</f>
        <v>8866.8780000000006</v>
      </c>
      <c r="N67" s="394">
        <f t="shared" si="15"/>
        <v>105325.23899999999</v>
      </c>
      <c r="P67" s="543"/>
      <c r="Q67" s="545"/>
    </row>
    <row r="68" spans="1:17" ht="14.25" x14ac:dyDescent="0.3">
      <c r="A68" s="426" t="s">
        <v>361</v>
      </c>
      <c r="B68" s="515">
        <f>+'7'!B68+'8'!B68+'9'!B68</f>
        <v>2912.0360000000001</v>
      </c>
      <c r="C68" s="515">
        <f>+'7'!C68+'8'!C68+'9'!C68</f>
        <v>-10475.582</v>
      </c>
      <c r="D68" s="515">
        <f>+'7'!D68+'8'!D68+'9'!D68</f>
        <v>-2896.1019999999999</v>
      </c>
      <c r="E68" s="515">
        <f>+'7'!E68+'8'!E68+'9'!E68</f>
        <v>7438.3559999999998</v>
      </c>
      <c r="F68" s="515">
        <f>+'7'!F68+'8'!F68+'9'!F68</f>
        <v>33560.1</v>
      </c>
      <c r="G68" s="515">
        <f>+'7'!G68+'8'!G68+'9'!G68</f>
        <v>3083.7620000000024</v>
      </c>
      <c r="H68" s="515">
        <f>+'7'!H68+'8'!H68+'9'!H68</f>
        <v>-26035.405999999995</v>
      </c>
      <c r="I68" s="515">
        <f>+'7'!I68+'8'!I68+'9'!I68</f>
        <v>-1389.474000000002</v>
      </c>
      <c r="J68" s="515">
        <f>+'7'!J68+'8'!J68+'9'!J68</f>
        <v>0</v>
      </c>
      <c r="K68" s="515">
        <f>+'7'!K68+'8'!K68+'9'!K68</f>
        <v>13043.342000000001</v>
      </c>
      <c r="L68" s="515">
        <f>+'7'!L68+'8'!L68+'9'!L68</f>
        <v>0</v>
      </c>
      <c r="M68" s="515">
        <f>+'7'!M68+'8'!M68+'9'!M68</f>
        <v>15044.499999999998</v>
      </c>
      <c r="N68" s="394">
        <f t="shared" si="15"/>
        <v>34285.531999999999</v>
      </c>
      <c r="P68" s="543"/>
      <c r="Q68" s="545"/>
    </row>
    <row r="69" spans="1:17" ht="15" thickBot="1" x14ac:dyDescent="0.35">
      <c r="A69" s="426" t="s">
        <v>362</v>
      </c>
      <c r="B69" s="515">
        <f>+'7'!B69+'8'!B69+'9'!B69</f>
        <v>0</v>
      </c>
      <c r="C69" s="515">
        <f>+'7'!C69+'8'!C69+'9'!C69</f>
        <v>0</v>
      </c>
      <c r="D69" s="515">
        <f>+'7'!D69+'8'!D69+'9'!D69</f>
        <v>0</v>
      </c>
      <c r="E69" s="515">
        <f>+'7'!E69+'8'!E69+'9'!E69</f>
        <v>-2458.14</v>
      </c>
      <c r="F69" s="515">
        <f>+'7'!F69+'8'!F69+'9'!F69</f>
        <v>12380.665999999996</v>
      </c>
      <c r="G69" s="515">
        <f>+'7'!G69+'8'!G69+'9'!G69</f>
        <v>-15127.732</v>
      </c>
      <c r="H69" s="515">
        <f>+'7'!H69+'8'!H69+'9'!H69</f>
        <v>-3099.4939999999997</v>
      </c>
      <c r="I69" s="515">
        <f>+'7'!I69+'8'!I69+'9'!I69</f>
        <v>-3082.15</v>
      </c>
      <c r="J69" s="515">
        <f>+'7'!J69+'8'!J69+'9'!J69</f>
        <v>0</v>
      </c>
      <c r="K69" s="515">
        <f>+'7'!K69+'8'!K69+'9'!K69</f>
        <v>0</v>
      </c>
      <c r="L69" s="515">
        <f>+'7'!L69+'8'!L69+'9'!L69</f>
        <v>-2924.5859999999993</v>
      </c>
      <c r="M69" s="515">
        <f>+'7'!M69+'8'!M69+'9'!M69</f>
        <v>0</v>
      </c>
      <c r="N69" s="394">
        <f t="shared" si="15"/>
        <v>-14311.436000000003</v>
      </c>
      <c r="P69" s="544"/>
      <c r="Q69" s="545"/>
    </row>
    <row r="70" spans="1:17" ht="15" thickBot="1" x14ac:dyDescent="0.35">
      <c r="A70" s="391" t="s">
        <v>363</v>
      </c>
      <c r="B70" s="401">
        <f t="shared" ref="B70:N70" si="16">SUM(B71:B88)</f>
        <v>38821.335999999996</v>
      </c>
      <c r="C70" s="401">
        <f t="shared" si="16"/>
        <v>33774.33</v>
      </c>
      <c r="D70" s="401">
        <f t="shared" si="16"/>
        <v>47595.904000000002</v>
      </c>
      <c r="E70" s="401">
        <f t="shared" si="16"/>
        <v>69621.186999999991</v>
      </c>
      <c r="F70" s="401">
        <f t="shared" si="16"/>
        <v>26536.394000000004</v>
      </c>
      <c r="G70" s="401">
        <f t="shared" si="16"/>
        <v>30446.127</v>
      </c>
      <c r="H70" s="401">
        <f t="shared" si="16"/>
        <v>27392.725999999999</v>
      </c>
      <c r="I70" s="401">
        <f t="shared" si="16"/>
        <v>87588.890000000014</v>
      </c>
      <c r="J70" s="401">
        <f t="shared" si="16"/>
        <v>42482.572</v>
      </c>
      <c r="K70" s="401">
        <f t="shared" si="16"/>
        <v>31374.83</v>
      </c>
      <c r="L70" s="401">
        <f t="shared" si="16"/>
        <v>54870.648000000001</v>
      </c>
      <c r="M70" s="423">
        <f t="shared" si="16"/>
        <v>49859.507000000005</v>
      </c>
      <c r="N70" s="392">
        <f t="shared" si="16"/>
        <v>540364.451</v>
      </c>
      <c r="P70" s="543"/>
      <c r="Q70" s="545"/>
    </row>
    <row r="71" spans="1:17" ht="14.25" x14ac:dyDescent="0.3">
      <c r="A71" s="505" t="s">
        <v>364</v>
      </c>
      <c r="B71" s="515">
        <f>+'7'!B71+'8'!B71+'9'!B71</f>
        <v>10170.689</v>
      </c>
      <c r="C71" s="515">
        <f>+'7'!C71+'8'!C71+'9'!C71</f>
        <v>10757.835999999999</v>
      </c>
      <c r="D71" s="515">
        <f>+'7'!D71+'8'!D71+'9'!D71</f>
        <v>2749.1039999999998</v>
      </c>
      <c r="E71" s="515">
        <f>+'7'!E71+'8'!E71+'9'!E71</f>
        <v>6432.9369999999999</v>
      </c>
      <c r="F71" s="515">
        <f>+'7'!F71+'8'!F71+'9'!F71</f>
        <v>0</v>
      </c>
      <c r="G71" s="515">
        <f>+'7'!G71+'8'!G71+'9'!G71</f>
        <v>0</v>
      </c>
      <c r="H71" s="515">
        <f>+'7'!H71+'8'!H71+'9'!H71</f>
        <v>0</v>
      </c>
      <c r="I71" s="515">
        <f>+'7'!I71+'8'!I71+'9'!I71</f>
        <v>0</v>
      </c>
      <c r="J71" s="515">
        <f>+'7'!J71+'8'!J71+'9'!J71</f>
        <v>0</v>
      </c>
      <c r="K71" s="515">
        <f>+'7'!K71+'8'!K71+'9'!K71</f>
        <v>0</v>
      </c>
      <c r="L71" s="515">
        <f>+'7'!L71+'8'!L71+'9'!L71</f>
        <v>0</v>
      </c>
      <c r="M71" s="515">
        <f>+'7'!M71+'8'!M71+'9'!M71</f>
        <v>0</v>
      </c>
      <c r="N71" s="394">
        <f>SUM(B71:M71)</f>
        <v>30110.565999999999</v>
      </c>
      <c r="P71" s="543"/>
      <c r="Q71" s="545"/>
    </row>
    <row r="72" spans="1:17" ht="14.25" x14ac:dyDescent="0.3">
      <c r="A72" s="426" t="s">
        <v>365</v>
      </c>
      <c r="B72" s="515">
        <f>+'7'!B72+'8'!B72+'9'!B72</f>
        <v>0</v>
      </c>
      <c r="C72" s="515">
        <f>+'7'!C72+'8'!C72+'9'!C72</f>
        <v>-422.14600000000002</v>
      </c>
      <c r="D72" s="515">
        <f>+'7'!D72+'8'!D72+'9'!D72</f>
        <v>0</v>
      </c>
      <c r="E72" s="515">
        <f>+'7'!E72+'8'!E72+'9'!E72</f>
        <v>0</v>
      </c>
      <c r="F72" s="515">
        <f>+'7'!F72+'8'!F72+'9'!F72</f>
        <v>0</v>
      </c>
      <c r="G72" s="515">
        <f>+'7'!G72+'8'!G72+'9'!G72</f>
        <v>0</v>
      </c>
      <c r="H72" s="515">
        <f>+'7'!H72+'8'!H72+'9'!H72</f>
        <v>0</v>
      </c>
      <c r="I72" s="515">
        <f>+'7'!I72+'8'!I72+'9'!I72</f>
        <v>0</v>
      </c>
      <c r="J72" s="515">
        <f>+'7'!J72+'8'!J72+'9'!J72</f>
        <v>0</v>
      </c>
      <c r="K72" s="515">
        <f>+'7'!K72+'8'!K72+'9'!K72</f>
        <v>0</v>
      </c>
      <c r="L72" s="515">
        <f>+'7'!L72+'8'!L72+'9'!L72</f>
        <v>0</v>
      </c>
      <c r="M72" s="515">
        <f>+'7'!M72+'8'!M72+'9'!M72</f>
        <v>0</v>
      </c>
      <c r="N72" s="394">
        <f t="shared" ref="N72:N98" si="17">SUM(B72:M72)</f>
        <v>-422.14600000000002</v>
      </c>
      <c r="P72" s="543"/>
      <c r="Q72" s="545"/>
    </row>
    <row r="73" spans="1:17" ht="14.25" x14ac:dyDescent="0.3">
      <c r="A73" s="426" t="s">
        <v>183</v>
      </c>
      <c r="B73" s="515">
        <f>+'7'!B73+'8'!B73+'9'!B73</f>
        <v>285.01</v>
      </c>
      <c r="C73" s="515">
        <f>+'7'!C73+'8'!C73+'9'!C73</f>
        <v>-135.97800000000001</v>
      </c>
      <c r="D73" s="515">
        <f>+'7'!D73+'8'!D73+'9'!D73</f>
        <v>642.05200000000002</v>
      </c>
      <c r="E73" s="515">
        <f>+'7'!E73+'8'!E73+'9'!E73</f>
        <v>0</v>
      </c>
      <c r="F73" s="515">
        <f>+'7'!F73+'8'!F73+'9'!F73</f>
        <v>0</v>
      </c>
      <c r="G73" s="515">
        <f>+'7'!G73+'8'!G73+'9'!G73</f>
        <v>0</v>
      </c>
      <c r="H73" s="515">
        <f>+'7'!H73+'8'!H73+'9'!H73</f>
        <v>0</v>
      </c>
      <c r="I73" s="515">
        <f>+'7'!I73+'8'!I73+'9'!I73</f>
        <v>0</v>
      </c>
      <c r="J73" s="515">
        <f>+'7'!J73+'8'!J73+'9'!J73</f>
        <v>0</v>
      </c>
      <c r="K73" s="515">
        <f>+'7'!K73+'8'!K73+'9'!K73</f>
        <v>0</v>
      </c>
      <c r="L73" s="515">
        <f>+'7'!L73+'8'!L73+'9'!L73</f>
        <v>0</v>
      </c>
      <c r="M73" s="515">
        <f>+'7'!M73+'8'!M73+'9'!M73</f>
        <v>0</v>
      </c>
      <c r="N73" s="394">
        <f t="shared" si="17"/>
        <v>791.08400000000006</v>
      </c>
      <c r="P73" s="544"/>
      <c r="Q73" s="545"/>
    </row>
    <row r="74" spans="1:17" ht="14.25" x14ac:dyDescent="0.3">
      <c r="A74" s="426" t="s">
        <v>366</v>
      </c>
      <c r="B74" s="515">
        <f>+'7'!B74+'8'!B74+'9'!B74</f>
        <v>4926.9049999999997</v>
      </c>
      <c r="C74" s="515">
        <f>+'7'!C74+'8'!C74+'9'!C74</f>
        <v>0</v>
      </c>
      <c r="D74" s="515">
        <f>+'7'!D74+'8'!D74+'9'!D74</f>
        <v>17165.781000000003</v>
      </c>
      <c r="E74" s="515">
        <f>+'7'!E74+'8'!E74+'9'!E74</f>
        <v>40538.525999999998</v>
      </c>
      <c r="F74" s="515">
        <f>+'7'!F74+'8'!F74+'9'!F74</f>
        <v>592.01300000000083</v>
      </c>
      <c r="G74" s="515">
        <f>+'7'!G74+'8'!G74+'9'!G74</f>
        <v>708.72599999999966</v>
      </c>
      <c r="H74" s="515">
        <f>+'7'!H74+'8'!H74+'9'!H74</f>
        <v>0</v>
      </c>
      <c r="I74" s="515">
        <f>+'7'!I74+'8'!I74+'9'!I74</f>
        <v>50448.090000000011</v>
      </c>
      <c r="J74" s="515">
        <f>+'7'!J74+'8'!J74+'9'!J74</f>
        <v>7982.5220000000027</v>
      </c>
      <c r="K74" s="515">
        <f>+'7'!K74+'8'!K74+'9'!K74</f>
        <v>0</v>
      </c>
      <c r="L74" s="515">
        <f>+'7'!L74+'8'!L74+'9'!L74</f>
        <v>35046.874000000003</v>
      </c>
      <c r="M74" s="515">
        <f>+'7'!M74+'8'!M74+'9'!M74</f>
        <v>4645.3430000000008</v>
      </c>
      <c r="N74" s="394">
        <f t="shared" si="17"/>
        <v>162054.78</v>
      </c>
      <c r="P74" s="543"/>
      <c r="Q74" s="545"/>
    </row>
    <row r="75" spans="1:17" ht="14.25" x14ac:dyDescent="0.3">
      <c r="A75" s="426" t="s">
        <v>530</v>
      </c>
      <c r="B75" s="515">
        <f>+'7'!B75+'8'!B75+'9'!B75</f>
        <v>-1047.3440000000001</v>
      </c>
      <c r="C75" s="515">
        <f>+'7'!C75+'8'!C75+'9'!C75</f>
        <v>0</v>
      </c>
      <c r="D75" s="515">
        <f>+'7'!D75+'8'!D75+'9'!D75</f>
        <v>0</v>
      </c>
      <c r="E75" s="515">
        <f>+'7'!E75+'8'!E75+'9'!E75</f>
        <v>0</v>
      </c>
      <c r="F75" s="515">
        <f>+'7'!F75+'8'!F75+'9'!F75</f>
        <v>0</v>
      </c>
      <c r="G75" s="515">
        <f>+'7'!G75+'8'!G75+'9'!G75</f>
        <v>0</v>
      </c>
      <c r="H75" s="515">
        <f>+'7'!H75+'8'!H75+'9'!H75</f>
        <v>0</v>
      </c>
      <c r="I75" s="515">
        <f>+'7'!I75+'8'!I75+'9'!I75</f>
        <v>0</v>
      </c>
      <c r="J75" s="515">
        <f>+'7'!J75+'8'!J75+'9'!J75</f>
        <v>0</v>
      </c>
      <c r="K75" s="515">
        <f>+'7'!K75+'8'!K75+'9'!K75</f>
        <v>0</v>
      </c>
      <c r="L75" s="515">
        <f>+'7'!L75+'8'!L75+'9'!L75</f>
        <v>0.68500000000040018</v>
      </c>
      <c r="M75" s="515">
        <f>+'7'!M75+'8'!M75+'9'!M75</f>
        <v>-4.3840000000000146</v>
      </c>
      <c r="N75" s="394">
        <f t="shared" si="17"/>
        <v>-1051.0429999999997</v>
      </c>
      <c r="P75" s="546"/>
      <c r="Q75" s="545"/>
    </row>
    <row r="76" spans="1:17" ht="14.25" x14ac:dyDescent="0.3">
      <c r="A76" s="426" t="s">
        <v>367</v>
      </c>
      <c r="B76" s="515">
        <f>+'7'!B76+'8'!B76+'9'!B76</f>
        <v>10.698</v>
      </c>
      <c r="C76" s="515">
        <f>+'7'!C76+'8'!C76+'9'!C76</f>
        <v>0</v>
      </c>
      <c r="D76" s="515">
        <f>+'7'!D76+'8'!D76+'9'!D76</f>
        <v>0</v>
      </c>
      <c r="E76" s="515">
        <f>+'7'!E76+'8'!E76+'9'!E76</f>
        <v>3976.8209999999999</v>
      </c>
      <c r="F76" s="515">
        <f>+'7'!F76+'8'!F76+'9'!F76</f>
        <v>0</v>
      </c>
      <c r="G76" s="515">
        <f>+'7'!G76+'8'!G76+'9'!G76</f>
        <v>0</v>
      </c>
      <c r="H76" s="515">
        <f>+'7'!H76+'8'!H76+'9'!H76</f>
        <v>0</v>
      </c>
      <c r="I76" s="515">
        <f>+'7'!I76+'8'!I76+'9'!I76</f>
        <v>0</v>
      </c>
      <c r="J76" s="515">
        <f>+'7'!J76+'8'!J76+'9'!J76</f>
        <v>0</v>
      </c>
      <c r="K76" s="515">
        <f>+'7'!K76+'8'!K76+'9'!K76</f>
        <v>0</v>
      </c>
      <c r="L76" s="515">
        <f>+'7'!L76+'8'!L76+'9'!L76</f>
        <v>0</v>
      </c>
      <c r="M76" s="515">
        <f>+'7'!M76+'8'!M76+'9'!M76</f>
        <v>0</v>
      </c>
      <c r="N76" s="394">
        <f t="shared" si="17"/>
        <v>3987.5189999999998</v>
      </c>
    </row>
    <row r="77" spans="1:17" ht="14.25" x14ac:dyDescent="0.3">
      <c r="A77" s="426" t="s">
        <v>528</v>
      </c>
      <c r="B77" s="515">
        <f>+'7'!B77+'8'!B77+'9'!B77</f>
        <v>0</v>
      </c>
      <c r="C77" s="515">
        <f>+'7'!C77+'8'!C77+'9'!C77</f>
        <v>0</v>
      </c>
      <c r="D77" s="515">
        <f>+'7'!D77+'8'!D77+'9'!D77</f>
        <v>0</v>
      </c>
      <c r="E77" s="515">
        <f>+'7'!E77+'8'!E77+'9'!E77</f>
        <v>0</v>
      </c>
      <c r="F77" s="515">
        <f>+'7'!F77+'8'!F77+'9'!F77</f>
        <v>0</v>
      </c>
      <c r="G77" s="515">
        <f>+'7'!G77+'8'!G77+'9'!G77</f>
        <v>600.39699999999812</v>
      </c>
      <c r="H77" s="515">
        <f>+'7'!H77+'8'!H77+'9'!H77</f>
        <v>409.87500000000045</v>
      </c>
      <c r="I77" s="515">
        <f>+'7'!I77+'8'!I77+'9'!I77</f>
        <v>8049.7690000000002</v>
      </c>
      <c r="J77" s="515">
        <f>+'7'!J77+'8'!J77+'9'!J77</f>
        <v>-5161.956000000001</v>
      </c>
      <c r="K77" s="515">
        <f>+'7'!K77+'8'!K77+'9'!K77</f>
        <v>1048.8200000000002</v>
      </c>
      <c r="L77" s="515">
        <f>+'7'!L77+'8'!L77+'9'!L77</f>
        <v>7.2899999999999991</v>
      </c>
      <c r="M77" s="515">
        <f>+'7'!M77+'8'!M77+'9'!M77</f>
        <v>3.1E-2</v>
      </c>
      <c r="N77" s="394">
        <f t="shared" si="17"/>
        <v>4954.2259999999987</v>
      </c>
    </row>
    <row r="78" spans="1:17" ht="14.25" x14ac:dyDescent="0.3">
      <c r="A78" s="426" t="s">
        <v>155</v>
      </c>
      <c r="B78" s="515">
        <f>+'7'!B78+'8'!B78+'9'!B78</f>
        <v>14512.939</v>
      </c>
      <c r="C78" s="515">
        <f>+'7'!C78+'8'!C78+'9'!C78</f>
        <v>14129.432000000001</v>
      </c>
      <c r="D78" s="515">
        <f>+'7'!D78+'8'!D78+'9'!D78</f>
        <v>15420.6</v>
      </c>
      <c r="E78" s="515">
        <f>+'7'!E78+'8'!E78+'9'!E78</f>
        <v>10948.138000000001</v>
      </c>
      <c r="F78" s="515">
        <f>+'7'!F78+'8'!F78+'9'!F78</f>
        <v>15036.708000000002</v>
      </c>
      <c r="G78" s="515">
        <f>+'7'!G78+'8'!G78+'9'!G78</f>
        <v>14026.501</v>
      </c>
      <c r="H78" s="515">
        <f>+'7'!H78+'8'!H78+'9'!H78</f>
        <v>13545.735000000001</v>
      </c>
      <c r="I78" s="515">
        <f>+'7'!I78+'8'!I78+'9'!I78</f>
        <v>16632.182000000001</v>
      </c>
      <c r="J78" s="515">
        <f>+'7'!J78+'8'!J78+'9'!J78</f>
        <v>15111.251999999997</v>
      </c>
      <c r="K78" s="515">
        <f>+'7'!K78+'8'!K78+'9'!K78</f>
        <v>14804.169000000002</v>
      </c>
      <c r="L78" s="515">
        <f>+'7'!L78+'8'!L78+'9'!L78</f>
        <v>6453.3680000000004</v>
      </c>
      <c r="M78" s="515">
        <f>+'7'!M78+'8'!M78+'9'!M78</f>
        <v>13654.273000000001</v>
      </c>
      <c r="N78" s="394">
        <f t="shared" si="17"/>
        <v>164275.29699999996</v>
      </c>
    </row>
    <row r="79" spans="1:17" ht="14.25" x14ac:dyDescent="0.3">
      <c r="A79" s="426" t="s">
        <v>368</v>
      </c>
      <c r="B79" s="515">
        <f>+'7'!B79+'8'!B79+'9'!B79</f>
        <v>0</v>
      </c>
      <c r="C79" s="515">
        <f>+'7'!C79+'8'!C79+'9'!C79</f>
        <v>0</v>
      </c>
      <c r="D79" s="515">
        <f>+'7'!D79+'8'!D79+'9'!D79</f>
        <v>0</v>
      </c>
      <c r="E79" s="515">
        <f>+'7'!E79+'8'!E79+'9'!E79</f>
        <v>0</v>
      </c>
      <c r="F79" s="515">
        <f>+'7'!F79+'8'!F79+'9'!F79</f>
        <v>0</v>
      </c>
      <c r="G79" s="515">
        <f>+'7'!G79+'8'!G79+'9'!G79</f>
        <v>0</v>
      </c>
      <c r="H79" s="515">
        <f>+'7'!H79+'8'!H79+'9'!H79</f>
        <v>60.318000000000012</v>
      </c>
      <c r="I79" s="515">
        <f>+'7'!I79+'8'!I79+'9'!I79</f>
        <v>0</v>
      </c>
      <c r="J79" s="515">
        <f>+'7'!J79+'8'!J79+'9'!J79</f>
        <v>0</v>
      </c>
      <c r="K79" s="515">
        <f>+'7'!K79+'8'!K79+'9'!K79</f>
        <v>-3.0000000000001137E-3</v>
      </c>
      <c r="L79" s="515">
        <f>+'7'!L79+'8'!L79+'9'!L79</f>
        <v>1159.204</v>
      </c>
      <c r="M79" s="515">
        <f>+'7'!M79+'8'!M79+'9'!M79</f>
        <v>1391.9480000000001</v>
      </c>
      <c r="N79" s="394">
        <f t="shared" si="17"/>
        <v>2611.4670000000001</v>
      </c>
    </row>
    <row r="80" spans="1:17" ht="14.25" x14ac:dyDescent="0.3">
      <c r="A80" s="426" t="s">
        <v>369</v>
      </c>
      <c r="B80" s="515">
        <f>+'7'!B80+'8'!B80+'9'!B80</f>
        <v>0</v>
      </c>
      <c r="C80" s="515">
        <f>+'7'!C80+'8'!C80+'9'!C80</f>
        <v>0</v>
      </c>
      <c r="D80" s="515">
        <f>+'7'!D80+'8'!D80+'9'!D80</f>
        <v>0</v>
      </c>
      <c r="E80" s="515">
        <f>+'7'!E80+'8'!E80+'9'!E80</f>
        <v>334.964</v>
      </c>
      <c r="F80" s="515">
        <f>+'7'!F80+'8'!F80+'9'!F80</f>
        <v>0</v>
      </c>
      <c r="G80" s="515">
        <f>+'7'!G80+'8'!G80+'9'!G80</f>
        <v>2291.7599999999993</v>
      </c>
      <c r="H80" s="515">
        <f>+'7'!H80+'8'!H80+'9'!H80</f>
        <v>0</v>
      </c>
      <c r="I80" s="515">
        <f>+'7'!I80+'8'!I80+'9'!I80</f>
        <v>17.579000000000008</v>
      </c>
      <c r="J80" s="515">
        <f>+'7'!J80+'8'!J80+'9'!J80</f>
        <v>1859.4049999999979</v>
      </c>
      <c r="K80" s="515">
        <f>+'7'!K80+'8'!K80+'9'!K80</f>
        <v>0</v>
      </c>
      <c r="L80" s="515">
        <f>+'7'!L80+'8'!L80+'9'!L80</f>
        <v>2527.7800000000002</v>
      </c>
      <c r="M80" s="515">
        <f>+'7'!M80+'8'!M80+'9'!M80</f>
        <v>3944.4799999999987</v>
      </c>
      <c r="N80" s="394">
        <f t="shared" si="17"/>
        <v>10975.967999999997</v>
      </c>
    </row>
    <row r="81" spans="1:14" ht="14.25" x14ac:dyDescent="0.3">
      <c r="A81" s="426" t="s">
        <v>370</v>
      </c>
      <c r="B81" s="515">
        <f>+'7'!B81+'8'!B81+'9'!B81</f>
        <v>682.02499999999998</v>
      </c>
      <c r="C81" s="515">
        <f>+'7'!C81+'8'!C81+'9'!C81</f>
        <v>53.359000000000002</v>
      </c>
      <c r="D81" s="515">
        <f>+'7'!D81+'8'!D81+'9'!D81</f>
        <v>918.18700000000001</v>
      </c>
      <c r="E81" s="515">
        <f>+'7'!E81+'8'!E81+'9'!E81</f>
        <v>605.85199999999998</v>
      </c>
      <c r="F81" s="515">
        <f>+'7'!F81+'8'!F81+'9'!F81</f>
        <v>175.6279999999997</v>
      </c>
      <c r="G81" s="515">
        <f>+'7'!G81+'8'!G81+'9'!G81</f>
        <v>0</v>
      </c>
      <c r="H81" s="515">
        <f>+'7'!H81+'8'!H81+'9'!H81</f>
        <v>340.55099999999993</v>
      </c>
      <c r="I81" s="515">
        <f>+'7'!I81+'8'!I81+'9'!I81</f>
        <v>853.75899999999979</v>
      </c>
      <c r="J81" s="515">
        <f>+'7'!J81+'8'!J81+'9'!J81</f>
        <v>0</v>
      </c>
      <c r="K81" s="515">
        <f>+'7'!K81+'8'!K81+'9'!K81</f>
        <v>1376.5800000000002</v>
      </c>
      <c r="L81" s="515">
        <f>+'7'!L81+'8'!L81+'9'!L81</f>
        <v>238.68799999999987</v>
      </c>
      <c r="M81" s="515">
        <f>+'7'!M81+'8'!M81+'9'!M81</f>
        <v>807.84300000000053</v>
      </c>
      <c r="N81" s="394">
        <f t="shared" si="17"/>
        <v>6052.4719999999998</v>
      </c>
    </row>
    <row r="82" spans="1:14" ht="14.25" x14ac:dyDescent="0.3">
      <c r="A82" s="426" t="s">
        <v>371</v>
      </c>
      <c r="B82" s="515">
        <f>+'7'!B82+'8'!B82+'9'!B82</f>
        <v>9280.4140000000007</v>
      </c>
      <c r="C82" s="515">
        <f>+'7'!C82+'8'!C82+'9'!C82</f>
        <v>9391.8269999999993</v>
      </c>
      <c r="D82" s="515">
        <f>+'7'!D82+'8'!D82+'9'!D82</f>
        <v>10700.18</v>
      </c>
      <c r="E82" s="515">
        <f>+'7'!E82+'8'!E82+'9'!E82</f>
        <v>6783.9489999999996</v>
      </c>
      <c r="F82" s="515">
        <f>+'7'!F82+'8'!F82+'9'!F82</f>
        <v>10000.844999999999</v>
      </c>
      <c r="G82" s="515">
        <f>+'7'!G82+'8'!G82+'9'!G82</f>
        <v>10229.103000000001</v>
      </c>
      <c r="H82" s="515">
        <f>+'7'!H82+'8'!H82+'9'!H82</f>
        <v>9522.4050000000007</v>
      </c>
      <c r="I82" s="515">
        <f>+'7'!I82+'8'!I82+'9'!I82</f>
        <v>11200.545</v>
      </c>
      <c r="J82" s="515">
        <f>+'7'!J82+'8'!J82+'9'!J82</f>
        <v>11866.796999999999</v>
      </c>
      <c r="K82" s="515">
        <f>+'7'!K82+'8'!K82+'9'!K82</f>
        <v>8961.777</v>
      </c>
      <c r="L82" s="515">
        <f>+'7'!L82+'8'!L82+'9'!L82</f>
        <v>683.78099999999995</v>
      </c>
      <c r="M82" s="515">
        <f>+'7'!M82+'8'!M82+'9'!M82</f>
        <v>9636.5470000000005</v>
      </c>
      <c r="N82" s="394">
        <f t="shared" si="17"/>
        <v>108258.17000000001</v>
      </c>
    </row>
    <row r="83" spans="1:14" ht="14.25" x14ac:dyDescent="0.3">
      <c r="A83" s="426" t="s">
        <v>527</v>
      </c>
      <c r="B83" s="515">
        <f>+'7'!B83+'8'!B83+'9'!B83</f>
        <v>0</v>
      </c>
      <c r="C83" s="515">
        <f>+'7'!C83+'8'!C83+'9'!C83</f>
        <v>0</v>
      </c>
      <c r="D83" s="515">
        <f>+'7'!D83+'8'!D83+'9'!D83</f>
        <v>0</v>
      </c>
      <c r="E83" s="515">
        <f>+'7'!E83+'8'!E83+'9'!E83</f>
        <v>0</v>
      </c>
      <c r="F83" s="515">
        <f>+'7'!F83+'8'!F83+'9'!F83</f>
        <v>0</v>
      </c>
      <c r="G83" s="515">
        <f>+'7'!G83+'8'!G83+'9'!G83</f>
        <v>0</v>
      </c>
      <c r="H83" s="515">
        <f>+'7'!H83+'8'!H83+'9'!H83</f>
        <v>1E-3</v>
      </c>
      <c r="I83" s="515">
        <f>+'7'!I83+'8'!I83+'9'!I83</f>
        <v>0</v>
      </c>
      <c r="J83" s="515">
        <f>+'7'!J83+'8'!J83+'9'!J83</f>
        <v>0</v>
      </c>
      <c r="K83" s="515">
        <f>+'7'!K83+'8'!K83+'9'!K83</f>
        <v>-1222.934</v>
      </c>
      <c r="L83" s="515">
        <f>+'7'!L83+'8'!L83+'9'!L83</f>
        <v>0</v>
      </c>
      <c r="M83" s="515">
        <f>+'7'!M83+'8'!M83+'9'!M83</f>
        <v>1238.136</v>
      </c>
      <c r="N83" s="394">
        <f t="shared" si="17"/>
        <v>15.202999999999975</v>
      </c>
    </row>
    <row r="84" spans="1:14" ht="14.25" x14ac:dyDescent="0.3">
      <c r="A84" s="426" t="s">
        <v>541</v>
      </c>
      <c r="B84" s="515">
        <f>+'7'!B84+'8'!B84+'9'!B84</f>
        <v>0</v>
      </c>
      <c r="C84" s="515">
        <f>+'7'!C84+'8'!C84+'9'!C84</f>
        <v>0</v>
      </c>
      <c r="D84" s="515">
        <f>+'7'!D84+'8'!D84+'9'!D84</f>
        <v>0</v>
      </c>
      <c r="E84" s="515">
        <f>+'7'!E84+'8'!E84+'9'!E84</f>
        <v>0</v>
      </c>
      <c r="F84" s="515">
        <f>+'7'!F84+'8'!F84+'9'!F84</f>
        <v>787.428</v>
      </c>
      <c r="G84" s="515">
        <f>+'7'!G84+'8'!G84+'9'!G84</f>
        <v>-43.197000000000003</v>
      </c>
      <c r="H84" s="515">
        <f>+'7'!H84+'8'!H84+'9'!H84</f>
        <v>0</v>
      </c>
      <c r="I84" s="515">
        <f>+'7'!I84+'8'!I84+'9'!I84</f>
        <v>604.84699999999998</v>
      </c>
      <c r="J84" s="515">
        <f>+'7'!J84+'8'!J84+'9'!J84</f>
        <v>-38.280999999999999</v>
      </c>
      <c r="K84" s="515">
        <f>+'7'!K84+'8'!K84+'9'!K84</f>
        <v>555.66200000000003</v>
      </c>
      <c r="L84" s="515">
        <f>+'7'!L84+'8'!L84+'9'!L84</f>
        <v>107.47900000000001</v>
      </c>
      <c r="M84" s="515">
        <f>+'7'!M84+'8'!M84+'9'!M84</f>
        <v>356.50799999999998</v>
      </c>
      <c r="N84" s="394">
        <f t="shared" si="17"/>
        <v>2330.4459999999999</v>
      </c>
    </row>
    <row r="85" spans="1:14" ht="14.25" x14ac:dyDescent="0.3">
      <c r="A85" s="426" t="s">
        <v>529</v>
      </c>
      <c r="B85" s="515">
        <f>+'7'!B85+'8'!B85+'9'!B85</f>
        <v>0</v>
      </c>
      <c r="C85" s="515">
        <f>+'7'!C85+'8'!C85+'9'!C85</f>
        <v>0</v>
      </c>
      <c r="D85" s="515">
        <f>+'7'!D85+'8'!D85+'9'!D85</f>
        <v>0</v>
      </c>
      <c r="E85" s="515">
        <f>+'7'!E85+'8'!E85+'9'!E85</f>
        <v>0</v>
      </c>
      <c r="F85" s="515">
        <f>+'7'!F85+'8'!F85+'9'!F85</f>
        <v>-56.228000000000002</v>
      </c>
      <c r="G85" s="515">
        <f>+'7'!G85+'8'!G85+'9'!G85</f>
        <v>2632.837</v>
      </c>
      <c r="H85" s="515">
        <f>+'7'!H85+'8'!H85+'9'!H85</f>
        <v>3513.8409999999999</v>
      </c>
      <c r="I85" s="515">
        <f>+'7'!I85+'8'!I85+'9'!I85</f>
        <v>-217.8809999999994</v>
      </c>
      <c r="J85" s="515">
        <f>+'7'!J85+'8'!J85+'9'!J85</f>
        <v>10862.833000000001</v>
      </c>
      <c r="K85" s="515">
        <f>+'7'!K85+'8'!K85+'9'!K85</f>
        <v>5850.759</v>
      </c>
      <c r="L85" s="515">
        <f>+'7'!L85+'8'!L85+'9'!L85</f>
        <v>8645.4989999999998</v>
      </c>
      <c r="M85" s="515">
        <f>+'7'!M85+'8'!M85+'9'!M85</f>
        <v>14188.781999999999</v>
      </c>
      <c r="N85" s="394">
        <f t="shared" si="17"/>
        <v>45420.441999999995</v>
      </c>
    </row>
    <row r="86" spans="1:14" ht="14.25" x14ac:dyDescent="0.3">
      <c r="A86" s="506" t="s">
        <v>531</v>
      </c>
      <c r="B86" s="515">
        <f>+'7'!B86+'8'!B86+'9'!B86</f>
        <v>0</v>
      </c>
      <c r="C86" s="515">
        <f>+'7'!C86+'8'!C86+'9'!C86</f>
        <v>0</v>
      </c>
      <c r="D86" s="515">
        <f>+'7'!D86+'8'!D86+'9'!D86</f>
        <v>0</v>
      </c>
      <c r="E86" s="515">
        <f>+'7'!E86+'8'!E86+'9'!E86</f>
        <v>0</v>
      </c>
      <c r="F86" s="515">
        <f>+'7'!F86+'8'!F86+'9'!F86</f>
        <v>0</v>
      </c>
      <c r="G86" s="515">
        <f>+'7'!G86+'8'!G86+'9'!G86</f>
        <v>0</v>
      </c>
      <c r="H86" s="515">
        <f>+'7'!H86+'8'!H86+'9'!H86</f>
        <v>0</v>
      </c>
      <c r="I86" s="515">
        <f>+'7'!I86+'8'!I86+'9'!I86</f>
        <v>0</v>
      </c>
      <c r="J86" s="515">
        <f>+'7'!J86+'8'!J86+'9'!J86</f>
        <v>0</v>
      </c>
      <c r="K86" s="515">
        <f>+'7'!K86+'8'!K86+'9'!K86</f>
        <v>0</v>
      </c>
      <c r="L86" s="515">
        <f>+'7'!L86+'8'!L86+'9'!L86</f>
        <v>0</v>
      </c>
      <c r="M86" s="515">
        <f>+'7'!M86+'8'!M86+'9'!M86</f>
        <v>0</v>
      </c>
      <c r="N86" s="394">
        <f t="shared" si="17"/>
        <v>0</v>
      </c>
    </row>
    <row r="87" spans="1:14" ht="14.25" x14ac:dyDescent="0.3">
      <c r="A87" s="506" t="s">
        <v>532</v>
      </c>
      <c r="B87" s="515">
        <f>+'7'!B87+'8'!B87+'9'!B87</f>
        <v>0</v>
      </c>
      <c r="C87" s="515">
        <f>+'7'!C87+'8'!C87+'9'!C87</f>
        <v>0</v>
      </c>
      <c r="D87" s="515">
        <f>+'7'!D87+'8'!D87+'9'!D87</f>
        <v>0</v>
      </c>
      <c r="E87" s="515">
        <f>+'7'!E87+'8'!E87+'9'!E87</f>
        <v>0</v>
      </c>
      <c r="F87" s="515">
        <f>+'7'!F87+'8'!F87+'9'!F87</f>
        <v>0</v>
      </c>
      <c r="G87" s="515">
        <f>+'7'!G87+'8'!G87+'9'!G87</f>
        <v>0</v>
      </c>
      <c r="H87" s="515">
        <f>+'7'!H87+'8'!H87+'9'!H87</f>
        <v>0</v>
      </c>
      <c r="I87" s="515">
        <f>+'7'!I87+'8'!I87+'9'!I87</f>
        <v>0</v>
      </c>
      <c r="J87" s="515">
        <f>+'7'!J87+'8'!J87+'9'!J87</f>
        <v>0</v>
      </c>
      <c r="K87" s="515">
        <f>+'7'!K87+'8'!K87+'9'!K87</f>
        <v>0</v>
      </c>
      <c r="L87" s="515">
        <f>+'7'!L87+'8'!L87+'9'!L87</f>
        <v>0</v>
      </c>
      <c r="M87" s="515">
        <f>+'7'!M87+'8'!M87+'9'!M87</f>
        <v>0</v>
      </c>
      <c r="N87" s="394">
        <f t="shared" si="17"/>
        <v>0</v>
      </c>
    </row>
    <row r="88" spans="1:14" ht="15" thickBot="1" x14ac:dyDescent="0.35">
      <c r="A88" s="506" t="s">
        <v>533</v>
      </c>
      <c r="B88" s="515">
        <f>+'7'!B88+'8'!B88+'9'!B88</f>
        <v>0</v>
      </c>
      <c r="C88" s="515">
        <f>+'7'!C88+'8'!C88+'9'!C88</f>
        <v>0</v>
      </c>
      <c r="D88" s="515">
        <f>+'7'!D88+'8'!D88+'9'!D88</f>
        <v>0</v>
      </c>
      <c r="E88" s="515">
        <f>+'7'!E88+'8'!E88+'9'!E88</f>
        <v>0</v>
      </c>
      <c r="F88" s="515">
        <f>+'7'!F88+'8'!F88+'9'!F88</f>
        <v>0</v>
      </c>
      <c r="G88" s="515">
        <f>+'7'!G88+'8'!G88+'9'!G88</f>
        <v>0</v>
      </c>
      <c r="H88" s="515">
        <f>+'7'!H88+'8'!H88+'9'!H88</f>
        <v>0</v>
      </c>
      <c r="I88" s="515">
        <f>+'7'!I88+'8'!I88+'9'!I88</f>
        <v>0</v>
      </c>
      <c r="J88" s="515">
        <f>+'7'!J88+'8'!J88+'9'!J88</f>
        <v>0</v>
      </c>
      <c r="K88" s="515">
        <f>+'7'!K88+'8'!K88+'9'!K88</f>
        <v>0</v>
      </c>
      <c r="L88" s="515">
        <f>+'7'!L88+'8'!L88+'9'!L88</f>
        <v>0</v>
      </c>
      <c r="M88" s="515">
        <f>+'7'!M88+'8'!M88+'9'!M88</f>
        <v>0</v>
      </c>
      <c r="N88" s="394">
        <f t="shared" si="17"/>
        <v>0</v>
      </c>
    </row>
    <row r="89" spans="1:14" ht="14.25" thickBot="1" x14ac:dyDescent="0.3">
      <c r="A89" s="391" t="s">
        <v>372</v>
      </c>
      <c r="B89" s="401">
        <f>SUM(B90:B96)</f>
        <v>-1961.204</v>
      </c>
      <c r="C89" s="401">
        <f t="shared" ref="C89:N89" si="18">SUM(C90:C96)</f>
        <v>1042.473</v>
      </c>
      <c r="D89" s="401">
        <f t="shared" si="18"/>
        <v>2940.1510000000003</v>
      </c>
      <c r="E89" s="401">
        <f t="shared" si="18"/>
        <v>895.28300000000002</v>
      </c>
      <c r="F89" s="401">
        <f t="shared" si="18"/>
        <v>1103.3820000000001</v>
      </c>
      <c r="G89" s="401">
        <f t="shared" si="18"/>
        <v>1629.6089999999999</v>
      </c>
      <c r="H89" s="401">
        <f t="shared" si="18"/>
        <v>688.08699999999999</v>
      </c>
      <c r="I89" s="401">
        <f t="shared" si="18"/>
        <v>967.24</v>
      </c>
      <c r="J89" s="401">
        <f t="shared" si="18"/>
        <v>1199.2330000000002</v>
      </c>
      <c r="K89" s="401">
        <f t="shared" si="18"/>
        <v>854.24500000000012</v>
      </c>
      <c r="L89" s="401">
        <f t="shared" si="18"/>
        <v>168.511</v>
      </c>
      <c r="M89" s="423">
        <f t="shared" si="18"/>
        <v>49.085000000000001</v>
      </c>
      <c r="N89" s="392">
        <f t="shared" si="18"/>
        <v>9576.0950000000012</v>
      </c>
    </row>
    <row r="90" spans="1:14" ht="14.25" x14ac:dyDescent="0.3">
      <c r="A90" s="505" t="s">
        <v>184</v>
      </c>
      <c r="B90" s="515">
        <f>+'7'!B90+'8'!B90+'9'!B90</f>
        <v>-1961.204</v>
      </c>
      <c r="C90" s="515">
        <f>+'7'!C90+'8'!C90+'9'!C90</f>
        <v>636.20899999999995</v>
      </c>
      <c r="D90" s="515">
        <f>+'7'!D90+'8'!D90+'9'!D90</f>
        <v>2432.2640000000001</v>
      </c>
      <c r="E90" s="515">
        <f>+'7'!E90+'8'!E90+'9'!E90</f>
        <v>714.62</v>
      </c>
      <c r="F90" s="515">
        <f>+'7'!F90+'8'!F90+'9'!F90</f>
        <v>0</v>
      </c>
      <c r="G90" s="515">
        <f>+'7'!G90+'8'!G90+'9'!G90</f>
        <v>0</v>
      </c>
      <c r="H90" s="515">
        <f>+'7'!H90+'8'!H90+'9'!H90</f>
        <v>0</v>
      </c>
      <c r="I90" s="515">
        <f>+'7'!I90+'8'!I90+'9'!I90</f>
        <v>0</v>
      </c>
      <c r="J90" s="515">
        <f>+'7'!J90+'8'!J90+'9'!J90</f>
        <v>0</v>
      </c>
      <c r="K90" s="515">
        <f>+'7'!K90+'8'!K90+'9'!K90</f>
        <v>0</v>
      </c>
      <c r="L90" s="515">
        <f>+'7'!L90+'8'!L90+'9'!L90</f>
        <v>0</v>
      </c>
      <c r="M90" s="515">
        <f>+'7'!M90+'8'!M90+'9'!M90</f>
        <v>0</v>
      </c>
      <c r="N90" s="394">
        <f t="shared" si="17"/>
        <v>1821.8890000000001</v>
      </c>
    </row>
    <row r="91" spans="1:14" ht="14.25" x14ac:dyDescent="0.3">
      <c r="A91" s="505" t="s">
        <v>534</v>
      </c>
      <c r="B91" s="515">
        <f>+'7'!B91+'8'!B91+'9'!B91</f>
        <v>0</v>
      </c>
      <c r="C91" s="515">
        <f>+'7'!C91+'8'!C91+'9'!C91</f>
        <v>0</v>
      </c>
      <c r="D91" s="515">
        <f>+'7'!D91+'8'!D91+'9'!D91</f>
        <v>0</v>
      </c>
      <c r="E91" s="515">
        <f>+'7'!E91+'8'!E91+'9'!E91</f>
        <v>0</v>
      </c>
      <c r="F91" s="515">
        <f>+'7'!F91+'8'!F91+'9'!F91</f>
        <v>0</v>
      </c>
      <c r="G91" s="515">
        <f>+'7'!G91+'8'!G91+'9'!G91</f>
        <v>0</v>
      </c>
      <c r="H91" s="515">
        <f>+'7'!H91+'8'!H91+'9'!H91</f>
        <v>0</v>
      </c>
      <c r="I91" s="515">
        <f>+'7'!I91+'8'!I91+'9'!I91</f>
        <v>0</v>
      </c>
      <c r="J91" s="515">
        <f>+'7'!J91+'8'!J91+'9'!J91</f>
        <v>0</v>
      </c>
      <c r="K91" s="515">
        <f>+'7'!K91+'8'!K91+'9'!K91</f>
        <v>0</v>
      </c>
      <c r="L91" s="515">
        <f>+'7'!L91+'8'!L91+'9'!L91</f>
        <v>0</v>
      </c>
      <c r="M91" s="515">
        <f>+'7'!M91+'8'!M91+'9'!M91</f>
        <v>0</v>
      </c>
      <c r="N91" s="394">
        <f t="shared" si="17"/>
        <v>0</v>
      </c>
    </row>
    <row r="92" spans="1:14" ht="14.25" x14ac:dyDescent="0.3">
      <c r="A92" s="505" t="s">
        <v>373</v>
      </c>
      <c r="B92" s="515">
        <f>+'7'!B92+'8'!B92+'9'!B92</f>
        <v>0</v>
      </c>
      <c r="C92" s="515">
        <f>+'7'!C92+'8'!C92+'9'!C92</f>
        <v>406.26400000000001</v>
      </c>
      <c r="D92" s="515">
        <f>+'7'!D92+'8'!D92+'9'!D92</f>
        <v>507.887</v>
      </c>
      <c r="E92" s="515">
        <f>+'7'!E92+'8'!E92+'9'!E92</f>
        <v>180.66300000000001</v>
      </c>
      <c r="F92" s="515">
        <f>+'7'!F92+'8'!F92+'9'!F92</f>
        <v>0</v>
      </c>
      <c r="G92" s="515">
        <f>+'7'!G92+'8'!G92+'9'!G92</f>
        <v>0</v>
      </c>
      <c r="H92" s="515">
        <f>+'7'!H92+'8'!H92+'9'!H92</f>
        <v>0</v>
      </c>
      <c r="I92" s="515">
        <f>+'7'!I92+'8'!I92+'9'!I92</f>
        <v>0</v>
      </c>
      <c r="J92" s="515">
        <f>+'7'!J92+'8'!J92+'9'!J92</f>
        <v>0</v>
      </c>
      <c r="K92" s="515">
        <f>+'7'!K92+'8'!K92+'9'!K92</f>
        <v>0</v>
      </c>
      <c r="L92" s="515">
        <f>+'7'!L92+'8'!L92+'9'!L92</f>
        <v>0</v>
      </c>
      <c r="M92" s="515">
        <f>+'7'!M92+'8'!M92+'9'!M92</f>
        <v>0</v>
      </c>
      <c r="N92" s="394">
        <f t="shared" si="17"/>
        <v>1094.8140000000001</v>
      </c>
    </row>
    <row r="93" spans="1:14" ht="14.25" x14ac:dyDescent="0.3">
      <c r="A93" s="505" t="s">
        <v>535</v>
      </c>
      <c r="B93" s="515">
        <f>+'7'!B93+'8'!B93+'9'!B93</f>
        <v>0</v>
      </c>
      <c r="C93" s="515">
        <f>+'7'!C93+'8'!C93+'9'!C93</f>
        <v>0</v>
      </c>
      <c r="D93" s="515">
        <f>+'7'!D93+'8'!D93+'9'!D93</f>
        <v>0</v>
      </c>
      <c r="E93" s="515">
        <f>+'7'!E93+'8'!E93+'9'!E93</f>
        <v>0</v>
      </c>
      <c r="F93" s="515">
        <f>+'7'!F93+'8'!F93+'9'!F93</f>
        <v>622.01800000000003</v>
      </c>
      <c r="G93" s="515">
        <f>+'7'!G93+'8'!G93+'9'!G93</f>
        <v>1207</v>
      </c>
      <c r="H93" s="515">
        <f>+'7'!H93+'8'!H93+'9'!H93</f>
        <v>688.08699999999999</v>
      </c>
      <c r="I93" s="515">
        <f>+'7'!I93+'8'!I93+'9'!I93</f>
        <v>664.39300000000003</v>
      </c>
      <c r="J93" s="515">
        <f>+'7'!J93+'8'!J93+'9'!J93</f>
        <v>784.03700000000003</v>
      </c>
      <c r="K93" s="515">
        <f>+'7'!K93+'8'!K93+'9'!K93</f>
        <v>541.43400000000008</v>
      </c>
      <c r="L93" s="515">
        <f>+'7'!L93+'8'!L93+'9'!L93</f>
        <v>168.511</v>
      </c>
      <c r="M93" s="515">
        <f>+'7'!M93+'8'!M93+'9'!M93</f>
        <v>0</v>
      </c>
      <c r="N93" s="394">
        <f t="shared" si="17"/>
        <v>4675.4800000000005</v>
      </c>
    </row>
    <row r="94" spans="1:14" ht="14.25" x14ac:dyDescent="0.3">
      <c r="A94" s="505" t="s">
        <v>536</v>
      </c>
      <c r="B94" s="515">
        <f>+'7'!B94+'8'!B94+'9'!B94</f>
        <v>0</v>
      </c>
      <c r="C94" s="515">
        <f>+'7'!C94+'8'!C94+'9'!C94</f>
        <v>0</v>
      </c>
      <c r="D94" s="515">
        <f>+'7'!D94+'8'!D94+'9'!D94</f>
        <v>0</v>
      </c>
      <c r="E94" s="515">
        <f>+'7'!E94+'8'!E94+'9'!E94</f>
        <v>0</v>
      </c>
      <c r="F94" s="515">
        <f>+'7'!F94+'8'!F94+'9'!F94</f>
        <v>481.36399999999998</v>
      </c>
      <c r="G94" s="515">
        <f>+'7'!G94+'8'!G94+'9'!G94</f>
        <v>422.60899999999998</v>
      </c>
      <c r="H94" s="515">
        <f>+'7'!H94+'8'!H94+'9'!H94</f>
        <v>0</v>
      </c>
      <c r="I94" s="515">
        <f>+'7'!I94+'8'!I94+'9'!I94</f>
        <v>302.84699999999998</v>
      </c>
      <c r="J94" s="515">
        <f>+'7'!J94+'8'!J94+'9'!J94</f>
        <v>415.19600000000003</v>
      </c>
      <c r="K94" s="515">
        <f>+'7'!K94+'8'!K94+'9'!K94</f>
        <v>312.81099999999998</v>
      </c>
      <c r="L94" s="515">
        <f>+'7'!L94+'8'!L94+'9'!L94</f>
        <v>0</v>
      </c>
      <c r="M94" s="515">
        <f>+'7'!M94+'8'!M94+'9'!M94</f>
        <v>49.085000000000001</v>
      </c>
      <c r="N94" s="394">
        <f t="shared" si="17"/>
        <v>1983.912</v>
      </c>
    </row>
    <row r="95" spans="1:14" ht="14.25" x14ac:dyDescent="0.3">
      <c r="A95" s="426" t="s">
        <v>537</v>
      </c>
      <c r="B95" s="515">
        <f>+'7'!B95+'8'!B95+'9'!B95</f>
        <v>0</v>
      </c>
      <c r="C95" s="515">
        <f>+'7'!C95+'8'!C95+'9'!C95</f>
        <v>0</v>
      </c>
      <c r="D95" s="515">
        <f>+'7'!D95+'8'!D95+'9'!D95</f>
        <v>0</v>
      </c>
      <c r="E95" s="515">
        <f>+'7'!E95+'8'!E95+'9'!E95</f>
        <v>0</v>
      </c>
      <c r="F95" s="515">
        <f>+'7'!F95+'8'!F95+'9'!F95</f>
        <v>0</v>
      </c>
      <c r="G95" s="515">
        <f>+'7'!G95+'8'!G95+'9'!G95</f>
        <v>0</v>
      </c>
      <c r="H95" s="515">
        <f>+'7'!H95+'8'!H95+'9'!H95</f>
        <v>0</v>
      </c>
      <c r="I95" s="515">
        <f>+'7'!I95+'8'!I95+'9'!I95</f>
        <v>0</v>
      </c>
      <c r="J95" s="515">
        <f>+'7'!J95+'8'!J95+'9'!J95</f>
        <v>0</v>
      </c>
      <c r="K95" s="515">
        <f>+'7'!K95+'8'!K95+'9'!K95</f>
        <v>0</v>
      </c>
      <c r="L95" s="515">
        <f>+'7'!L95+'8'!L95+'9'!L95</f>
        <v>0</v>
      </c>
      <c r="M95" s="515">
        <f>+'7'!M95+'8'!M95+'9'!M95</f>
        <v>0</v>
      </c>
      <c r="N95" s="394">
        <f t="shared" si="17"/>
        <v>0</v>
      </c>
    </row>
    <row r="96" spans="1:14" ht="15" thickBot="1" x14ac:dyDescent="0.35">
      <c r="A96" s="506" t="s">
        <v>538</v>
      </c>
      <c r="B96" s="515">
        <f>+'7'!B96+'8'!B96+'9'!B96</f>
        <v>0</v>
      </c>
      <c r="C96" s="515">
        <f>+'7'!C96+'8'!C96+'9'!C96</f>
        <v>0</v>
      </c>
      <c r="D96" s="515">
        <f>+'7'!D96+'8'!D96+'9'!D96</f>
        <v>0</v>
      </c>
      <c r="E96" s="515">
        <f>+'7'!E96+'8'!E96+'9'!E96</f>
        <v>0</v>
      </c>
      <c r="F96" s="515">
        <f>+'7'!F96+'8'!F96+'9'!F96</f>
        <v>0</v>
      </c>
      <c r="G96" s="515">
        <f>+'7'!G96+'8'!G96+'9'!G96</f>
        <v>0</v>
      </c>
      <c r="H96" s="515">
        <f>+'7'!H96+'8'!H96+'9'!H96</f>
        <v>0</v>
      </c>
      <c r="I96" s="515">
        <f>+'7'!I96+'8'!I96+'9'!I96</f>
        <v>0</v>
      </c>
      <c r="J96" s="515">
        <f>+'7'!J96+'8'!J96+'9'!J96</f>
        <v>0</v>
      </c>
      <c r="K96" s="515">
        <f>+'7'!K96+'8'!K96+'9'!K96</f>
        <v>0</v>
      </c>
      <c r="L96" s="515">
        <f>+'7'!L96+'8'!L96+'9'!L96</f>
        <v>0</v>
      </c>
      <c r="M96" s="515">
        <f>+'7'!M96+'8'!M96+'9'!M96</f>
        <v>0</v>
      </c>
      <c r="N96" s="394">
        <f t="shared" si="17"/>
        <v>0</v>
      </c>
    </row>
    <row r="97" spans="1:14" ht="14.25" thickBot="1" x14ac:dyDescent="0.3">
      <c r="A97" s="391" t="s">
        <v>185</v>
      </c>
      <c r="B97" s="401">
        <f>B98</f>
        <v>6496.9719999999998</v>
      </c>
      <c r="C97" s="401">
        <f t="shared" ref="C97:N97" si="19">C98</f>
        <v>-849.90300000000025</v>
      </c>
      <c r="D97" s="401">
        <f t="shared" si="19"/>
        <v>2322.6259999999997</v>
      </c>
      <c r="E97" s="401">
        <f t="shared" si="19"/>
        <v>1992.2180000000001</v>
      </c>
      <c r="F97" s="401">
        <f t="shared" si="19"/>
        <v>-4538.219000000001</v>
      </c>
      <c r="G97" s="401">
        <f t="shared" si="19"/>
        <v>4340.6540000000005</v>
      </c>
      <c r="H97" s="401">
        <f t="shared" si="19"/>
        <v>1875.26</v>
      </c>
      <c r="I97" s="401">
        <f t="shared" si="19"/>
        <v>-5096.5349999999999</v>
      </c>
      <c r="J97" s="401">
        <f t="shared" si="19"/>
        <v>3914.4589999999998</v>
      </c>
      <c r="K97" s="401">
        <f t="shared" si="19"/>
        <v>2141.4879999999998</v>
      </c>
      <c r="L97" s="401">
        <f t="shared" si="19"/>
        <v>4247.33</v>
      </c>
      <c r="M97" s="423">
        <f t="shared" si="19"/>
        <v>3278.933</v>
      </c>
      <c r="N97" s="392">
        <f t="shared" si="19"/>
        <v>20125.282999999999</v>
      </c>
    </row>
    <row r="98" spans="1:14" ht="15" thickBot="1" x14ac:dyDescent="0.35">
      <c r="A98" s="514" t="s">
        <v>185</v>
      </c>
      <c r="B98" s="515">
        <f>+'7'!B98+'8'!B98+'9'!B98</f>
        <v>6496.9719999999998</v>
      </c>
      <c r="C98" s="515">
        <f>+'7'!C98+'8'!C98+'9'!C98</f>
        <v>-849.90300000000025</v>
      </c>
      <c r="D98" s="515">
        <f>+'7'!D98+'8'!D98+'9'!D98</f>
        <v>2322.6259999999997</v>
      </c>
      <c r="E98" s="515">
        <f>+'7'!E98+'8'!E98+'9'!E98</f>
        <v>1992.2180000000001</v>
      </c>
      <c r="F98" s="515">
        <f>+'7'!F98+'8'!F98+'9'!F98</f>
        <v>-4538.219000000001</v>
      </c>
      <c r="G98" s="515">
        <f>+'7'!G98+'8'!G98+'9'!G98</f>
        <v>4340.6540000000005</v>
      </c>
      <c r="H98" s="515">
        <f>+'7'!H98+'8'!H98+'9'!H98</f>
        <v>1875.26</v>
      </c>
      <c r="I98" s="515">
        <f>+'7'!I98+'8'!I98+'9'!I98</f>
        <v>-5096.5349999999999</v>
      </c>
      <c r="J98" s="515">
        <f>+'7'!J98+'8'!J98+'9'!J98</f>
        <v>3914.4589999999998</v>
      </c>
      <c r="K98" s="515">
        <f>+'7'!K98+'8'!K98+'9'!K98</f>
        <v>2141.4879999999998</v>
      </c>
      <c r="L98" s="515">
        <f>+'7'!L98+'8'!L98+'9'!L98</f>
        <v>4247.33</v>
      </c>
      <c r="M98" s="515">
        <f>+'7'!M98+'8'!M98+'9'!M98</f>
        <v>3278.933</v>
      </c>
      <c r="N98" s="394">
        <f t="shared" si="17"/>
        <v>20125.282999999999</v>
      </c>
    </row>
    <row r="99" spans="1:14" ht="14.25" thickBot="1" x14ac:dyDescent="0.3">
      <c r="A99" s="395" t="s">
        <v>15</v>
      </c>
      <c r="B99" s="403">
        <f t="shared" ref="B99:N99" si="20">+B5+B11+B26+B31+B44+B54+B56+B64+B70+B89+B97</f>
        <v>969027.196</v>
      </c>
      <c r="C99" s="403">
        <f t="shared" si="20"/>
        <v>958827.24899999984</v>
      </c>
      <c r="D99" s="403">
        <f t="shared" si="20"/>
        <v>1057977.2490000001</v>
      </c>
      <c r="E99" s="403">
        <f t="shared" si="20"/>
        <v>855810.63900000008</v>
      </c>
      <c r="F99" s="403">
        <f t="shared" si="20"/>
        <v>940371.52399999986</v>
      </c>
      <c r="G99" s="403">
        <f t="shared" si="20"/>
        <v>928155.63599999994</v>
      </c>
      <c r="H99" s="403">
        <f t="shared" si="20"/>
        <v>828622.74900000007</v>
      </c>
      <c r="I99" s="403">
        <f t="shared" si="20"/>
        <v>996764.87899999984</v>
      </c>
      <c r="J99" s="403">
        <f t="shared" si="20"/>
        <v>962269.23200000008</v>
      </c>
      <c r="K99" s="403">
        <f t="shared" si="20"/>
        <v>953345.34699999995</v>
      </c>
      <c r="L99" s="403">
        <f t="shared" si="20"/>
        <v>746924.98800000013</v>
      </c>
      <c r="M99" s="556">
        <f t="shared" si="20"/>
        <v>936152.7429999999</v>
      </c>
      <c r="N99" s="396">
        <f t="shared" si="20"/>
        <v>11134249.430999998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K63"/>
  <sheetViews>
    <sheetView zoomScale="115" zoomScaleNormal="115" workbookViewId="0">
      <selection activeCell="F31" sqref="F31"/>
    </sheetView>
  </sheetViews>
  <sheetFormatPr baseColWidth="10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1:10" x14ac:dyDescent="0.25">
      <c r="B1" s="14"/>
      <c r="C1" s="15" t="s">
        <v>452</v>
      </c>
      <c r="D1" s="14"/>
      <c r="E1" s="14"/>
      <c r="F1" s="14"/>
      <c r="G1" s="14"/>
      <c r="H1" s="14"/>
    </row>
    <row r="2" spans="1:10" x14ac:dyDescent="0.25">
      <c r="B2" s="14"/>
      <c r="C2" s="16"/>
      <c r="D2" s="16"/>
      <c r="E2" s="16"/>
      <c r="F2" s="16"/>
      <c r="G2" s="16"/>
      <c r="H2" s="14"/>
    </row>
    <row r="3" spans="1:10" x14ac:dyDescent="0.25">
      <c r="B3" s="15" t="s">
        <v>175</v>
      </c>
      <c r="C3" s="14"/>
      <c r="D3" s="14"/>
      <c r="E3" s="14"/>
      <c r="F3" s="14"/>
      <c r="G3" s="14"/>
      <c r="H3" s="14"/>
    </row>
    <row r="4" spans="1:10" x14ac:dyDescent="0.25">
      <c r="B4" s="16"/>
      <c r="C4" s="16"/>
      <c r="D4" s="16"/>
      <c r="E4" s="16"/>
      <c r="F4" s="17"/>
      <c r="G4" s="14"/>
      <c r="H4" s="14"/>
    </row>
    <row r="5" spans="1:10" x14ac:dyDescent="0.25">
      <c r="B5" s="18" t="s">
        <v>127</v>
      </c>
      <c r="C5" s="17"/>
      <c r="D5" s="17"/>
      <c r="E5" s="17"/>
      <c r="F5" s="17"/>
      <c r="G5" s="14"/>
    </row>
    <row r="6" spans="1:10" x14ac:dyDescent="0.25">
      <c r="B6" s="14"/>
      <c r="C6" s="14"/>
      <c r="D6" s="14"/>
      <c r="E6" s="14"/>
      <c r="F6" s="14"/>
      <c r="G6" s="14"/>
    </row>
    <row r="7" spans="1:10" x14ac:dyDescent="0.25">
      <c r="B7" s="14"/>
      <c r="C7" s="447"/>
      <c r="D7" s="448" t="s">
        <v>128</v>
      </c>
      <c r="E7" s="448" t="s">
        <v>287</v>
      </c>
      <c r="F7" s="448"/>
      <c r="G7" s="19"/>
    </row>
    <row r="8" spans="1:10" x14ac:dyDescent="0.25">
      <c r="A8" s="28"/>
      <c r="B8" s="60"/>
      <c r="C8" s="449" t="s">
        <v>129</v>
      </c>
      <c r="D8" s="450" t="s">
        <v>130</v>
      </c>
      <c r="E8" s="450" t="s">
        <v>131</v>
      </c>
      <c r="F8" s="450" t="s">
        <v>32</v>
      </c>
      <c r="G8" s="23"/>
    </row>
    <row r="9" spans="1:10" ht="16.5" customHeight="1" x14ac:dyDescent="0.25">
      <c r="A9" s="28"/>
      <c r="B9" s="60"/>
      <c r="C9" s="451" t="s">
        <v>80</v>
      </c>
      <c r="D9" s="450" t="s">
        <v>190</v>
      </c>
      <c r="E9" s="450" t="s">
        <v>132</v>
      </c>
      <c r="F9" s="452"/>
      <c r="G9" s="23"/>
      <c r="H9" s="30"/>
    </row>
    <row r="10" spans="1:10" ht="20.100000000000001" customHeight="1" x14ac:dyDescent="0.25">
      <c r="A10" s="28"/>
      <c r="B10" s="28"/>
      <c r="C10" s="173" t="s">
        <v>162</v>
      </c>
      <c r="D10" s="596">
        <f>+'13'!N5</f>
        <v>22489.519999999997</v>
      </c>
      <c r="E10" s="596">
        <f>+'19'!N5</f>
        <v>2901299.87</v>
      </c>
      <c r="F10" s="203">
        <f>SUM(D10:E10)</f>
        <v>2923789.39</v>
      </c>
      <c r="G10" s="364"/>
      <c r="H10" s="362"/>
      <c r="I10" s="367"/>
      <c r="J10" s="20"/>
    </row>
    <row r="11" spans="1:10" ht="20.100000000000001" customHeight="1" x14ac:dyDescent="0.25">
      <c r="A11" s="28"/>
      <c r="B11" s="182"/>
      <c r="C11" s="173" t="s">
        <v>163</v>
      </c>
      <c r="D11" s="596">
        <f>+'13'!N6</f>
        <v>0</v>
      </c>
      <c r="E11" s="596">
        <f>+'19'!N6</f>
        <v>1317162.54</v>
      </c>
      <c r="F11" s="203">
        <f t="shared" ref="F11:F24" si="0">SUM(D11:E11)</f>
        <v>1317162.54</v>
      </c>
      <c r="G11" s="365"/>
      <c r="H11" s="362"/>
      <c r="I11" s="367"/>
      <c r="J11" s="20"/>
    </row>
    <row r="12" spans="1:10" ht="20.100000000000001" customHeight="1" x14ac:dyDescent="0.25">
      <c r="A12" s="28"/>
      <c r="B12" s="182"/>
      <c r="C12" s="173" t="s">
        <v>164</v>
      </c>
      <c r="D12" s="596">
        <f>+'13'!N7</f>
        <v>17718.323000000004</v>
      </c>
      <c r="E12" s="596">
        <f>+'19'!N7</f>
        <v>681458.42</v>
      </c>
      <c r="F12" s="203">
        <f t="shared" si="0"/>
        <v>699176.74300000002</v>
      </c>
      <c r="G12" s="364"/>
      <c r="H12" s="362"/>
      <c r="I12" s="367"/>
      <c r="J12" s="20"/>
    </row>
    <row r="13" spans="1:10" ht="17.25" customHeight="1" x14ac:dyDescent="0.25">
      <c r="A13" s="28"/>
      <c r="B13" s="182"/>
      <c r="C13" s="425" t="s">
        <v>186</v>
      </c>
      <c r="D13" s="596">
        <f>+'13'!N8</f>
        <v>0</v>
      </c>
      <c r="E13" s="596">
        <f>+'19'!N8</f>
        <v>4743.13</v>
      </c>
      <c r="F13" s="203">
        <f t="shared" si="0"/>
        <v>4743.13</v>
      </c>
      <c r="G13" s="365"/>
      <c r="H13" s="362"/>
      <c r="I13" s="367"/>
      <c r="J13" s="20"/>
    </row>
    <row r="14" spans="1:10" ht="20.100000000000001" customHeight="1" x14ac:dyDescent="0.25">
      <c r="A14" s="28"/>
      <c r="B14" s="182"/>
      <c r="C14" s="173" t="s">
        <v>165</v>
      </c>
      <c r="D14" s="596">
        <f>+'13'!N9</f>
        <v>17585.079000000002</v>
      </c>
      <c r="E14" s="596">
        <f>+'19'!N9</f>
        <v>974953.7699999999</v>
      </c>
      <c r="F14" s="203">
        <f t="shared" si="0"/>
        <v>992538.84899999993</v>
      </c>
      <c r="G14" s="364"/>
      <c r="H14" s="362"/>
      <c r="I14" s="367"/>
      <c r="J14" s="20"/>
    </row>
    <row r="15" spans="1:10" ht="20.100000000000001" customHeight="1" x14ac:dyDescent="0.25">
      <c r="A15" s="28"/>
      <c r="B15" s="182"/>
      <c r="C15" s="173" t="s">
        <v>166</v>
      </c>
      <c r="D15" s="596">
        <f>+'13'!N10</f>
        <v>2001.8910000000001</v>
      </c>
      <c r="E15" s="597">
        <f>+'19'!N10</f>
        <v>169977.67</v>
      </c>
      <c r="F15" s="203">
        <f t="shared" si="0"/>
        <v>171979.56100000002</v>
      </c>
      <c r="G15" s="363"/>
      <c r="H15" s="362"/>
      <c r="I15" s="367"/>
      <c r="J15" s="20"/>
    </row>
    <row r="16" spans="1:10" ht="20.100000000000001" customHeight="1" x14ac:dyDescent="0.25">
      <c r="A16" s="28"/>
      <c r="B16" s="182"/>
      <c r="C16" s="173" t="s">
        <v>167</v>
      </c>
      <c r="D16" s="596">
        <f>+'13'!N11</f>
        <v>33751.195999999996</v>
      </c>
      <c r="E16" s="596">
        <f>+'19'!N11</f>
        <v>163190.5</v>
      </c>
      <c r="F16" s="203">
        <f>SUM(D16:E16)</f>
        <v>196941.696</v>
      </c>
      <c r="G16" s="364"/>
      <c r="H16" s="362"/>
      <c r="I16" s="367"/>
      <c r="J16" s="20"/>
    </row>
    <row r="17" spans="1:10" ht="20.100000000000001" customHeight="1" x14ac:dyDescent="0.25">
      <c r="A17" s="28"/>
      <c r="B17" s="182"/>
      <c r="C17" s="173" t="s">
        <v>168</v>
      </c>
      <c r="D17" s="596">
        <f>+'13'!N12</f>
        <v>0</v>
      </c>
      <c r="E17" s="596">
        <f>+'19'!N12</f>
        <v>3762.08</v>
      </c>
      <c r="F17" s="203">
        <f t="shared" si="0"/>
        <v>3762.08</v>
      </c>
      <c r="G17" s="364"/>
      <c r="H17" s="362"/>
      <c r="I17" s="367"/>
      <c r="J17" s="20"/>
    </row>
    <row r="18" spans="1:10" ht="20.100000000000001" customHeight="1" x14ac:dyDescent="0.25">
      <c r="A18" s="28"/>
      <c r="B18" s="182"/>
      <c r="C18" s="173" t="s">
        <v>169</v>
      </c>
      <c r="D18" s="596">
        <f>+'13'!N13</f>
        <v>25.077000000000002</v>
      </c>
      <c r="E18" s="596">
        <f>+'19'!N13</f>
        <v>483392.52</v>
      </c>
      <c r="F18" s="203">
        <f t="shared" si="0"/>
        <v>483417.59700000001</v>
      </c>
      <c r="G18" s="364"/>
      <c r="H18" s="362"/>
      <c r="I18" s="367"/>
      <c r="J18" s="20"/>
    </row>
    <row r="19" spans="1:10" ht="20.100000000000001" customHeight="1" x14ac:dyDescent="0.25">
      <c r="A19" s="28"/>
      <c r="B19" s="182"/>
      <c r="C19" s="125" t="s">
        <v>170</v>
      </c>
      <c r="D19" s="596">
        <f>+'13'!N14</f>
        <v>64716.481</v>
      </c>
      <c r="E19" s="596">
        <f>+'19'!N14</f>
        <v>4848686.34</v>
      </c>
      <c r="F19" s="203">
        <f t="shared" si="0"/>
        <v>4913402.8209999995</v>
      </c>
      <c r="G19" s="364"/>
      <c r="H19" s="362"/>
      <c r="I19" s="368"/>
      <c r="J19" s="20"/>
    </row>
    <row r="20" spans="1:10" ht="20.100000000000001" customHeight="1" x14ac:dyDescent="0.25">
      <c r="A20" s="28"/>
      <c r="B20" s="182"/>
      <c r="C20" s="125" t="s">
        <v>306</v>
      </c>
      <c r="D20" s="596">
        <f>+'13'!N15</f>
        <v>132402.19300000003</v>
      </c>
      <c r="E20" s="596">
        <f>+'19'!N15</f>
        <v>5461144.5800000001</v>
      </c>
      <c r="F20" s="203">
        <f t="shared" si="0"/>
        <v>5593546.773</v>
      </c>
      <c r="G20" s="364"/>
      <c r="H20" s="362"/>
      <c r="I20" s="367"/>
      <c r="J20" s="20"/>
    </row>
    <row r="21" spans="1:10" ht="20.100000000000001" customHeight="1" x14ac:dyDescent="0.25">
      <c r="A21" s="28"/>
      <c r="B21" s="182"/>
      <c r="C21" s="125" t="s">
        <v>307</v>
      </c>
      <c r="D21" s="596">
        <f>+'13'!N16</f>
        <v>0</v>
      </c>
      <c r="E21" s="596">
        <f>+'19'!N16</f>
        <v>0</v>
      </c>
      <c r="F21" s="203">
        <f>SUM(D21:E21)</f>
        <v>0</v>
      </c>
      <c r="G21" s="364"/>
      <c r="H21" s="362"/>
      <c r="I21" s="367"/>
      <c r="J21" s="20"/>
    </row>
    <row r="22" spans="1:10" ht="20.100000000000001" customHeight="1" x14ac:dyDescent="0.25">
      <c r="A22" s="28"/>
      <c r="B22" s="182"/>
      <c r="C22" s="173" t="s">
        <v>177</v>
      </c>
      <c r="D22" s="596">
        <f>+'13'!N17</f>
        <v>1516.3810000000001</v>
      </c>
      <c r="E22" s="596">
        <f>+'19'!N17</f>
        <v>166150.20000000001</v>
      </c>
      <c r="F22" s="203">
        <f t="shared" si="0"/>
        <v>167666.58100000001</v>
      </c>
      <c r="G22" s="364"/>
      <c r="H22" s="362"/>
      <c r="I22" s="367"/>
    </row>
    <row r="23" spans="1:10" ht="20.100000000000001" customHeight="1" x14ac:dyDescent="0.25">
      <c r="A23" s="28"/>
      <c r="B23" s="182"/>
      <c r="C23" s="173" t="s">
        <v>390</v>
      </c>
      <c r="D23" s="596">
        <f>+'13'!N18</f>
        <v>14179.768</v>
      </c>
      <c r="E23" s="596">
        <f>+'19'!N18</f>
        <v>0</v>
      </c>
      <c r="F23" s="203">
        <f>SUM(D23:E23)</f>
        <v>14179.768</v>
      </c>
      <c r="G23" s="364"/>
      <c r="H23" s="362"/>
      <c r="I23" s="367"/>
    </row>
    <row r="24" spans="1:10" ht="20.100000000000001" customHeight="1" x14ac:dyDescent="0.25">
      <c r="A24" s="28"/>
      <c r="B24" s="60"/>
      <c r="C24" s="238" t="s">
        <v>22</v>
      </c>
      <c r="D24" s="415">
        <f>SUM(D10:D23)</f>
        <v>306385.90899999999</v>
      </c>
      <c r="E24" s="415">
        <f>SUM(E10:E23)</f>
        <v>17175921.620000001</v>
      </c>
      <c r="F24" s="415">
        <f t="shared" si="0"/>
        <v>17482307.528999999</v>
      </c>
      <c r="G24" s="366"/>
      <c r="H24" s="362"/>
      <c r="I24" s="368"/>
    </row>
    <row r="25" spans="1:10" x14ac:dyDescent="0.25">
      <c r="A25" s="28"/>
      <c r="B25" s="60"/>
      <c r="C25" s="24"/>
      <c r="D25" s="24"/>
      <c r="E25" s="24"/>
      <c r="F25" s="50"/>
      <c r="G25" s="25"/>
      <c r="H25" s="28"/>
      <c r="I25" s="28"/>
    </row>
    <row r="26" spans="1:10" x14ac:dyDescent="0.25">
      <c r="B26" s="59"/>
      <c r="C26" s="24"/>
      <c r="D26" s="24"/>
      <c r="E26" s="24"/>
      <c r="F26" s="24"/>
      <c r="G26" s="25"/>
      <c r="H26" s="33"/>
    </row>
    <row r="27" spans="1:10" x14ac:dyDescent="0.25">
      <c r="B27" s="59"/>
      <c r="C27" s="24"/>
      <c r="D27" s="24"/>
      <c r="E27" s="24"/>
      <c r="F27" s="24"/>
      <c r="G27" s="25"/>
      <c r="H27" s="33"/>
    </row>
    <row r="28" spans="1:10" x14ac:dyDescent="0.25">
      <c r="B28" s="14"/>
      <c r="C28" s="24"/>
      <c r="D28" s="24"/>
      <c r="E28" s="24"/>
      <c r="F28" s="24"/>
      <c r="G28" s="25"/>
      <c r="H28" s="33"/>
    </row>
    <row r="29" spans="1:10" x14ac:dyDescent="0.25">
      <c r="B29" s="15" t="s">
        <v>133</v>
      </c>
      <c r="C29" s="25"/>
      <c r="D29" s="25"/>
      <c r="E29" s="25"/>
      <c r="F29" s="25"/>
      <c r="G29" s="25"/>
      <c r="H29" s="25"/>
    </row>
    <row r="30" spans="1:10" x14ac:dyDescent="0.25">
      <c r="B30" s="14"/>
      <c r="C30" s="25"/>
      <c r="D30" s="25"/>
      <c r="E30" s="25"/>
      <c r="F30" s="25"/>
      <c r="G30" s="25"/>
      <c r="H30" s="26"/>
    </row>
    <row r="31" spans="1:10" s="21" customFormat="1" x14ac:dyDescent="0.25">
      <c r="B31" s="622" t="s">
        <v>139</v>
      </c>
      <c r="C31" s="624" t="s">
        <v>210</v>
      </c>
      <c r="D31" s="444" t="s">
        <v>211</v>
      </c>
      <c r="E31" s="624" t="s">
        <v>141</v>
      </c>
      <c r="F31" s="444" t="s">
        <v>142</v>
      </c>
      <c r="G31" s="444" t="s">
        <v>145</v>
      </c>
      <c r="H31" s="444" t="s">
        <v>22</v>
      </c>
    </row>
    <row r="32" spans="1:10" s="21" customFormat="1" x14ac:dyDescent="0.25">
      <c r="B32" s="623"/>
      <c r="C32" s="625"/>
      <c r="D32" s="445" t="s">
        <v>140</v>
      </c>
      <c r="E32" s="625"/>
      <c r="F32" s="445" t="s">
        <v>143</v>
      </c>
      <c r="G32" s="445" t="s">
        <v>144</v>
      </c>
      <c r="H32" s="446" t="s">
        <v>146</v>
      </c>
      <c r="I32" s="369"/>
      <c r="J32" s="369"/>
    </row>
    <row r="33" spans="1:11" s="21" customFormat="1" ht="18.95" customHeight="1" x14ac:dyDescent="0.25">
      <c r="A33"/>
      <c r="B33" s="173" t="s">
        <v>162</v>
      </c>
      <c r="C33" s="218">
        <f>+'14'!N5</f>
        <v>68204.37</v>
      </c>
      <c r="D33" s="109">
        <f>+'15'!N5</f>
        <v>14300.880000000001</v>
      </c>
      <c r="E33" s="109">
        <f>+'16'!N5</f>
        <v>99.440000000000012</v>
      </c>
      <c r="F33" s="109">
        <f>+'17'!N5</f>
        <v>2818598.58</v>
      </c>
      <c r="G33" s="219">
        <f>+'18'!N5</f>
        <v>96.6</v>
      </c>
      <c r="H33" s="225">
        <f>SUM(C33:G33)</f>
        <v>2901299.87</v>
      </c>
      <c r="I33" s="370"/>
      <c r="J33" s="369"/>
      <c r="K33" s="27"/>
    </row>
    <row r="34" spans="1:11" ht="18.95" customHeight="1" x14ac:dyDescent="0.25">
      <c r="A34"/>
      <c r="B34" s="173" t="s">
        <v>163</v>
      </c>
      <c r="C34" s="218">
        <f>+'14'!N6</f>
        <v>28268.76</v>
      </c>
      <c r="D34" s="109">
        <f>+'15'!N6</f>
        <v>6363.3400000000011</v>
      </c>
      <c r="E34" s="109">
        <f>+'16'!N6</f>
        <v>26</v>
      </c>
      <c r="F34" s="109">
        <f>+'17'!N6</f>
        <v>1282475.04</v>
      </c>
      <c r="G34" s="219">
        <f>+'18'!N6</f>
        <v>29.4</v>
      </c>
      <c r="H34" s="225">
        <f t="shared" ref="H34:H46" si="1">SUM(C34:G34)</f>
        <v>1317162.54</v>
      </c>
      <c r="I34" s="371"/>
      <c r="J34" s="369"/>
      <c r="K34" s="27"/>
    </row>
    <row r="35" spans="1:11" ht="18.95" customHeight="1" x14ac:dyDescent="0.25">
      <c r="A35"/>
      <c r="B35" s="173" t="s">
        <v>164</v>
      </c>
      <c r="C35" s="218">
        <f>+'14'!N7</f>
        <v>10805.15</v>
      </c>
      <c r="D35" s="109">
        <f>+'15'!N7</f>
        <v>2049.7400000000002</v>
      </c>
      <c r="E35" s="109">
        <f>+'16'!N7</f>
        <v>6.27</v>
      </c>
      <c r="F35" s="109">
        <f>+'17'!N7</f>
        <v>668566.25999999989</v>
      </c>
      <c r="G35" s="219">
        <f>+'18'!N7</f>
        <v>31</v>
      </c>
      <c r="H35" s="225">
        <f t="shared" si="1"/>
        <v>681458.41999999993</v>
      </c>
      <c r="I35" s="371"/>
      <c r="J35" s="369"/>
      <c r="K35" s="27"/>
    </row>
    <row r="36" spans="1:11" ht="18.95" customHeight="1" x14ac:dyDescent="0.25">
      <c r="A36"/>
      <c r="B36" s="173" t="s">
        <v>186</v>
      </c>
      <c r="C36" s="218">
        <f>+'14'!N8</f>
        <v>1962.9299999999998</v>
      </c>
      <c r="D36" s="109">
        <f>+'15'!N8</f>
        <v>0</v>
      </c>
      <c r="E36" s="109">
        <f>+'16'!N8</f>
        <v>2780.2</v>
      </c>
      <c r="F36" s="109">
        <f>+'17'!N8</f>
        <v>0</v>
      </c>
      <c r="G36" s="219">
        <f>+'18'!N8</f>
        <v>0</v>
      </c>
      <c r="H36" s="225">
        <f t="shared" si="1"/>
        <v>4743.1299999999992</v>
      </c>
      <c r="I36" s="371"/>
      <c r="J36" s="369"/>
      <c r="K36" s="27"/>
    </row>
    <row r="37" spans="1:11" ht="18.95" customHeight="1" x14ac:dyDescent="0.25">
      <c r="A37"/>
      <c r="B37" s="173" t="s">
        <v>165</v>
      </c>
      <c r="C37" s="218">
        <f>+'14'!N9</f>
        <v>211162.5</v>
      </c>
      <c r="D37" s="109">
        <f>+'15'!N9</f>
        <v>136</v>
      </c>
      <c r="E37" s="109">
        <f>+'16'!N9</f>
        <v>763655.27000000014</v>
      </c>
      <c r="F37" s="109">
        <f>+'17'!N9</f>
        <v>0</v>
      </c>
      <c r="G37" s="219">
        <f>+'18'!N9</f>
        <v>0</v>
      </c>
      <c r="H37" s="225">
        <f t="shared" si="1"/>
        <v>974953.77000000014</v>
      </c>
      <c r="I37" s="371"/>
      <c r="J37" s="369"/>
      <c r="K37" s="27"/>
    </row>
    <row r="38" spans="1:11" ht="18.95" customHeight="1" x14ac:dyDescent="0.25">
      <c r="A38"/>
      <c r="B38" s="173" t="s">
        <v>166</v>
      </c>
      <c r="C38" s="218">
        <f>+'14'!N10</f>
        <v>14829.55</v>
      </c>
      <c r="D38" s="109">
        <f>+'15'!N10</f>
        <v>1254.9000000000001</v>
      </c>
      <c r="E38" s="109">
        <f>+'16'!N10</f>
        <v>0</v>
      </c>
      <c r="F38" s="109">
        <f>+'17'!N10</f>
        <v>153865.92000000001</v>
      </c>
      <c r="G38" s="219">
        <f>+'18'!N10</f>
        <v>27.3</v>
      </c>
      <c r="H38" s="225">
        <f t="shared" si="1"/>
        <v>169977.67</v>
      </c>
      <c r="I38" s="371"/>
      <c r="J38" s="369"/>
      <c r="K38" s="27"/>
    </row>
    <row r="39" spans="1:11" ht="18.95" customHeight="1" x14ac:dyDescent="0.25">
      <c r="A39"/>
      <c r="B39" s="173" t="s">
        <v>167</v>
      </c>
      <c r="C39" s="218">
        <f>+'14'!N11</f>
        <v>43964.36</v>
      </c>
      <c r="D39" s="109">
        <f>+'15'!N11</f>
        <v>0</v>
      </c>
      <c r="E39" s="109">
        <f>+'16'!N11</f>
        <v>119226.14</v>
      </c>
      <c r="F39" s="109">
        <f>+'17'!N11</f>
        <v>0</v>
      </c>
      <c r="G39" s="219">
        <f>+'18'!N11</f>
        <v>0</v>
      </c>
      <c r="H39" s="225">
        <f t="shared" si="1"/>
        <v>163190.5</v>
      </c>
      <c r="I39" s="371"/>
      <c r="J39" s="369"/>
      <c r="K39" s="27"/>
    </row>
    <row r="40" spans="1:11" ht="18.95" customHeight="1" x14ac:dyDescent="0.25">
      <c r="A40"/>
      <c r="B40" s="173" t="s">
        <v>168</v>
      </c>
      <c r="C40" s="218">
        <f>+'14'!N12</f>
        <v>3762.08</v>
      </c>
      <c r="D40" s="109">
        <f>+'15'!N12</f>
        <v>0</v>
      </c>
      <c r="E40" s="109">
        <f>+'16'!N12</f>
        <v>0</v>
      </c>
      <c r="F40" s="109">
        <f>+'17'!N12</f>
        <v>0</v>
      </c>
      <c r="G40" s="219">
        <f>+'18'!N12</f>
        <v>0</v>
      </c>
      <c r="H40" s="225">
        <f t="shared" si="1"/>
        <v>3762.08</v>
      </c>
      <c r="I40" s="371"/>
      <c r="J40" s="369"/>
      <c r="K40" s="27"/>
    </row>
    <row r="41" spans="1:11" ht="18.95" customHeight="1" x14ac:dyDescent="0.25">
      <c r="A41"/>
      <c r="B41" s="173" t="s">
        <v>169</v>
      </c>
      <c r="C41" s="218">
        <f>+'14'!N13</f>
        <v>482932.09000000008</v>
      </c>
      <c r="D41" s="109">
        <f>+'15'!N13</f>
        <v>460.42999999999995</v>
      </c>
      <c r="E41" s="109">
        <f>+'16'!N13</f>
        <v>0</v>
      </c>
      <c r="F41" s="109">
        <f>+'17'!N13</f>
        <v>0</v>
      </c>
      <c r="G41" s="219">
        <f>+'18'!N13</f>
        <v>0</v>
      </c>
      <c r="H41" s="225">
        <f t="shared" si="1"/>
        <v>483392.52000000008</v>
      </c>
      <c r="I41" s="371"/>
      <c r="J41" s="369"/>
      <c r="K41" s="27"/>
    </row>
    <row r="42" spans="1:11" ht="18.95" customHeight="1" x14ac:dyDescent="0.25">
      <c r="A42"/>
      <c r="B42" s="125" t="s">
        <v>170</v>
      </c>
      <c r="C42" s="218">
        <f>+'14'!N14</f>
        <v>1179255.4700000002</v>
      </c>
      <c r="D42" s="109">
        <f>+'15'!N14</f>
        <v>1215553.9800000002</v>
      </c>
      <c r="E42" s="109">
        <f>+'16'!N14</f>
        <v>14996.33</v>
      </c>
      <c r="F42" s="109">
        <f>+'17'!N14</f>
        <v>2438484.85</v>
      </c>
      <c r="G42" s="219">
        <f>+'18'!N14</f>
        <v>395.71</v>
      </c>
      <c r="H42" s="225">
        <f t="shared" si="1"/>
        <v>4848686.3400000008</v>
      </c>
      <c r="I42" s="371"/>
      <c r="J42" s="369"/>
      <c r="K42" s="27"/>
    </row>
    <row r="43" spans="1:11" ht="18.95" customHeight="1" x14ac:dyDescent="0.25">
      <c r="A43"/>
      <c r="B43" s="125" t="s">
        <v>306</v>
      </c>
      <c r="C43" s="218">
        <f>+'14'!N15</f>
        <v>3745809.5100000002</v>
      </c>
      <c r="D43" s="109">
        <f>+'15'!N15</f>
        <v>636689.71</v>
      </c>
      <c r="E43" s="109">
        <f>+'16'!N15</f>
        <v>34687.050000000003</v>
      </c>
      <c r="F43" s="109">
        <f>+'17'!N15</f>
        <v>1038891.01</v>
      </c>
      <c r="G43" s="219">
        <f>+'18'!N15</f>
        <v>5067.3</v>
      </c>
      <c r="H43" s="225">
        <f t="shared" si="1"/>
        <v>5461144.5800000001</v>
      </c>
      <c r="I43" s="371"/>
      <c r="J43" s="369"/>
      <c r="K43" s="27"/>
    </row>
    <row r="44" spans="1:11" ht="18.95" customHeight="1" x14ac:dyDescent="0.25">
      <c r="A44"/>
      <c r="B44" s="125" t="s">
        <v>307</v>
      </c>
      <c r="C44" s="218">
        <f>+'14'!N16</f>
        <v>0</v>
      </c>
      <c r="D44" s="109">
        <f>+'15'!N16</f>
        <v>0</v>
      </c>
      <c r="E44" s="109">
        <f>+'16'!N16</f>
        <v>0</v>
      </c>
      <c r="F44" s="109">
        <f>+'17'!N16</f>
        <v>0</v>
      </c>
      <c r="G44" s="219">
        <f>+'18'!N16</f>
        <v>0</v>
      </c>
      <c r="H44" s="225">
        <f t="shared" si="1"/>
        <v>0</v>
      </c>
      <c r="I44" s="371"/>
      <c r="J44" s="369"/>
      <c r="K44" s="27"/>
    </row>
    <row r="45" spans="1:11" ht="18.95" customHeight="1" x14ac:dyDescent="0.25">
      <c r="A45"/>
      <c r="B45" s="173" t="s">
        <v>177</v>
      </c>
      <c r="C45" s="218">
        <f>+'14'!N17</f>
        <v>163541.03</v>
      </c>
      <c r="D45" s="109">
        <f>+'15'!N17</f>
        <v>2598.27</v>
      </c>
      <c r="E45" s="109">
        <f>+'16'!N17</f>
        <v>10.899999999999999</v>
      </c>
      <c r="F45" s="109">
        <f>+'17'!N17</f>
        <v>0</v>
      </c>
      <c r="G45" s="219">
        <f>+'18'!N17</f>
        <v>0</v>
      </c>
      <c r="H45" s="225">
        <f t="shared" si="1"/>
        <v>166150.19999999998</v>
      </c>
      <c r="I45" s="371"/>
      <c r="J45" s="369"/>
      <c r="K45" s="27"/>
    </row>
    <row r="46" spans="1:11" ht="18.95" customHeight="1" x14ac:dyDescent="0.25">
      <c r="A46"/>
      <c r="B46" s="173" t="s">
        <v>390</v>
      </c>
      <c r="C46" s="218">
        <f>+'14'!N18</f>
        <v>0</v>
      </c>
      <c r="D46" s="109">
        <f>+'15'!N18</f>
        <v>0</v>
      </c>
      <c r="E46" s="109">
        <f>+'16'!N18</f>
        <v>0</v>
      </c>
      <c r="F46" s="109">
        <f>+'17'!N18</f>
        <v>0</v>
      </c>
      <c r="G46" s="219">
        <f>+'18'!N18</f>
        <v>0</v>
      </c>
      <c r="H46" s="225">
        <f t="shared" si="1"/>
        <v>0</v>
      </c>
      <c r="I46" s="371"/>
      <c r="J46" s="369"/>
      <c r="K46" s="27"/>
    </row>
    <row r="47" spans="1:11" ht="18.95" customHeight="1" x14ac:dyDescent="0.25">
      <c r="B47" s="238" t="s">
        <v>22</v>
      </c>
      <c r="C47" s="416">
        <f t="shared" ref="C47:H47" si="2">SUM(C33:C46)</f>
        <v>5954497.8000000007</v>
      </c>
      <c r="D47" s="416">
        <f t="shared" si="2"/>
        <v>1879407.2500000002</v>
      </c>
      <c r="E47" s="416">
        <f t="shared" si="2"/>
        <v>935487.60000000021</v>
      </c>
      <c r="F47" s="416">
        <f t="shared" si="2"/>
        <v>8400881.6600000001</v>
      </c>
      <c r="G47" s="416">
        <f t="shared" si="2"/>
        <v>5647.31</v>
      </c>
      <c r="H47" s="416">
        <f t="shared" si="2"/>
        <v>17175921.620000001</v>
      </c>
      <c r="I47" s="372"/>
      <c r="J47" s="369"/>
      <c r="K47" s="27"/>
    </row>
    <row r="48" spans="1:11" x14ac:dyDescent="0.25">
      <c r="C48" s="25"/>
      <c r="D48" s="25"/>
      <c r="E48" s="25"/>
      <c r="F48" s="25"/>
      <c r="G48" s="25"/>
      <c r="H48" s="25"/>
      <c r="I48" s="371"/>
      <c r="J48" s="371"/>
    </row>
    <row r="49" spans="2:8" x14ac:dyDescent="0.25">
      <c r="B49" s="15" t="s">
        <v>31</v>
      </c>
      <c r="C49" s="25"/>
      <c r="D49" s="25"/>
      <c r="E49" s="25"/>
      <c r="F49" s="25"/>
      <c r="G49" s="25"/>
      <c r="H49" s="25"/>
    </row>
    <row r="50" spans="2:8" x14ac:dyDescent="0.25">
      <c r="B50" s="15" t="s">
        <v>134</v>
      </c>
      <c r="C50" s="25"/>
      <c r="D50" s="25"/>
      <c r="E50" s="25"/>
      <c r="F50" s="25"/>
      <c r="G50" s="25"/>
      <c r="H50" s="25"/>
    </row>
    <row r="51" spans="2:8" x14ac:dyDescent="0.25">
      <c r="B51" s="22" t="s">
        <v>135</v>
      </c>
      <c r="C51" s="25"/>
      <c r="D51" s="25"/>
      <c r="E51" s="25"/>
      <c r="F51" s="25"/>
      <c r="G51" s="25"/>
      <c r="H51" s="25"/>
    </row>
    <row r="52" spans="2:8" x14ac:dyDescent="0.25">
      <c r="B52" s="15" t="s">
        <v>136</v>
      </c>
      <c r="C52" s="25"/>
      <c r="D52" s="25"/>
      <c r="E52" s="25"/>
      <c r="F52" s="25"/>
      <c r="G52" s="25"/>
      <c r="H52" s="12"/>
    </row>
    <row r="53" spans="2:8" x14ac:dyDescent="0.25">
      <c r="B53" s="15" t="s">
        <v>137</v>
      </c>
      <c r="C53" s="25"/>
      <c r="D53" s="25"/>
      <c r="E53" s="25"/>
      <c r="F53" s="25"/>
      <c r="G53" s="12"/>
      <c r="H53" s="12"/>
    </row>
    <row r="54" spans="2:8" x14ac:dyDescent="0.25">
      <c r="B54" s="15" t="s">
        <v>138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Q23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2.285156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7" x14ac:dyDescent="0.25">
      <c r="A1" s="37" t="s">
        <v>174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x14ac:dyDescent="0.25">
      <c r="A3" s="70" t="s">
        <v>474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7" ht="15" customHeight="1" x14ac:dyDescent="0.25">
      <c r="A4" s="70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7" ht="15" customHeight="1" x14ac:dyDescent="0.25">
      <c r="A5" s="142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7" ht="15" customHeight="1" x14ac:dyDescent="0.25">
      <c r="A6" s="139" t="s">
        <v>101</v>
      </c>
      <c r="B6" s="48" t="s">
        <v>2</v>
      </c>
      <c r="C6" s="48" t="s">
        <v>3</v>
      </c>
      <c r="D6" s="48" t="s">
        <v>4</v>
      </c>
      <c r="E6" s="48" t="s">
        <v>5</v>
      </c>
      <c r="F6" s="48" t="s">
        <v>6</v>
      </c>
      <c r="G6" s="48" t="s">
        <v>7</v>
      </c>
      <c r="H6" s="48" t="s">
        <v>8</v>
      </c>
      <c r="I6" s="48" t="s">
        <v>9</v>
      </c>
      <c r="J6" s="48" t="s">
        <v>10</v>
      </c>
      <c r="K6" s="48" t="s">
        <v>11</v>
      </c>
      <c r="L6" s="48" t="s">
        <v>12</v>
      </c>
      <c r="M6" s="48" t="s">
        <v>13</v>
      </c>
      <c r="N6" s="48" t="s">
        <v>22</v>
      </c>
      <c r="O6" s="21"/>
      <c r="P6" s="28"/>
    </row>
    <row r="7" spans="1:17" ht="20.100000000000001" customHeight="1" x14ac:dyDescent="0.3">
      <c r="A7" s="406" t="s">
        <v>162</v>
      </c>
      <c r="B7" s="407">
        <f>+'13'!B5+'19'!B5</f>
        <v>235018.48600000003</v>
      </c>
      <c r="C7" s="407">
        <f>+'13'!C5+'19'!C5</f>
        <v>228213.56900000005</v>
      </c>
      <c r="D7" s="407">
        <f>+'13'!D5+'19'!D5</f>
        <v>225347.96099999998</v>
      </c>
      <c r="E7" s="407">
        <f>+'13'!E5+'19'!E5</f>
        <v>173453.21699999998</v>
      </c>
      <c r="F7" s="407">
        <f>+'13'!F5+'19'!F5</f>
        <v>221096.3660000001</v>
      </c>
      <c r="G7" s="407">
        <f>+'13'!G5+'19'!G5</f>
        <v>216721.56799999994</v>
      </c>
      <c r="H7" s="407">
        <f>+'13'!H5+'19'!H5</f>
        <v>254869.99700000009</v>
      </c>
      <c r="I7" s="407">
        <f>+'13'!I5+'19'!I5</f>
        <v>256998.49500000005</v>
      </c>
      <c r="J7" s="407">
        <f>+'13'!J5+'19'!J5</f>
        <v>260766.14600000001</v>
      </c>
      <c r="K7" s="407">
        <f>+'13'!K5+'19'!K5</f>
        <v>275910.33900000004</v>
      </c>
      <c r="L7" s="407">
        <f>+'13'!L5+'19'!L5</f>
        <v>273616.73500000004</v>
      </c>
      <c r="M7" s="407">
        <f>+'13'!M5+'19'!M5</f>
        <v>301776.511</v>
      </c>
      <c r="N7" s="315">
        <f>SUM(B7:M7)</f>
        <v>2923789.39</v>
      </c>
      <c r="O7" s="275"/>
      <c r="P7" s="135"/>
      <c r="Q7" s="27"/>
    </row>
    <row r="8" spans="1:17" ht="20.100000000000001" customHeight="1" x14ac:dyDescent="0.3">
      <c r="A8" s="406" t="s">
        <v>163</v>
      </c>
      <c r="B8" s="407">
        <f>+'13'!B6+'19'!B6</f>
        <v>104117.12000000002</v>
      </c>
      <c r="C8" s="407">
        <f>+'13'!C6+'19'!C6</f>
        <v>102189.29999999999</v>
      </c>
      <c r="D8" s="407">
        <f>+'13'!D6+'19'!D6</f>
        <v>97854.599999999977</v>
      </c>
      <c r="E8" s="407">
        <f>+'13'!E6+'19'!E6</f>
        <v>74987.47</v>
      </c>
      <c r="F8" s="407">
        <f>+'13'!F6+'19'!F6</f>
        <v>99439.09</v>
      </c>
      <c r="G8" s="407">
        <f>+'13'!G6+'19'!G6</f>
        <v>97094.97000000003</v>
      </c>
      <c r="H8" s="407">
        <f>+'13'!H6+'19'!H6</f>
        <v>119014.59999999998</v>
      </c>
      <c r="I8" s="407">
        <f>+'13'!I6+'19'!I6</f>
        <v>119849.35000000003</v>
      </c>
      <c r="J8" s="407">
        <f>+'13'!J6+'19'!J6</f>
        <v>120983.93999999999</v>
      </c>
      <c r="K8" s="407">
        <f>+'13'!K6+'19'!K6</f>
        <v>126922.97000000006</v>
      </c>
      <c r="L8" s="407">
        <f>+'13'!L6+'19'!L6</f>
        <v>121371.31000000001</v>
      </c>
      <c r="M8" s="407">
        <f>+'13'!M6+'19'!M6</f>
        <v>133337.81999999998</v>
      </c>
      <c r="N8" s="315">
        <f t="shared" ref="N8:N21" si="0">SUM(B8:M8)</f>
        <v>1317162.54</v>
      </c>
      <c r="O8" s="275"/>
      <c r="P8" s="135"/>
      <c r="Q8" s="27"/>
    </row>
    <row r="9" spans="1:17" ht="20.100000000000001" customHeight="1" x14ac:dyDescent="0.3">
      <c r="A9" s="406" t="s">
        <v>164</v>
      </c>
      <c r="B9" s="407">
        <f>+'13'!B7+'19'!B7</f>
        <v>54450.669000000002</v>
      </c>
      <c r="C9" s="407">
        <f>+'13'!C7+'19'!C7</f>
        <v>55277.000999999989</v>
      </c>
      <c r="D9" s="407">
        <f>+'13'!D7+'19'!D7</f>
        <v>55399.047000000013</v>
      </c>
      <c r="E9" s="407">
        <f>+'13'!E7+'19'!E7</f>
        <v>41774.05000000001</v>
      </c>
      <c r="F9" s="407">
        <f>+'13'!F7+'19'!F7</f>
        <v>52490.026000000005</v>
      </c>
      <c r="G9" s="407">
        <f>+'13'!G7+'19'!G7</f>
        <v>51628.93299999999</v>
      </c>
      <c r="H9" s="407">
        <f>+'13'!H7+'19'!H7</f>
        <v>61155.688000000031</v>
      </c>
      <c r="I9" s="407">
        <f>+'13'!I7+'19'!I7</f>
        <v>61236.262999999977</v>
      </c>
      <c r="J9" s="407">
        <f>+'13'!J7+'19'!J7</f>
        <v>65418.921999999991</v>
      </c>
      <c r="K9" s="407">
        <f>+'13'!K7+'19'!K7</f>
        <v>66349.44200000001</v>
      </c>
      <c r="L9" s="407">
        <f>+'13'!L7+'19'!L7</f>
        <v>63018.806999999986</v>
      </c>
      <c r="M9" s="407">
        <f>+'13'!M7+'19'!M7</f>
        <v>70977.895000000019</v>
      </c>
      <c r="N9" s="315">
        <f t="shared" si="0"/>
        <v>699176.74300000013</v>
      </c>
      <c r="O9" s="275"/>
      <c r="P9" s="135"/>
      <c r="Q9" s="27"/>
    </row>
    <row r="10" spans="1:17" ht="20.100000000000001" customHeight="1" x14ac:dyDescent="0.3">
      <c r="A10" s="406" t="s">
        <v>186</v>
      </c>
      <c r="B10" s="407">
        <f>+'13'!B8+'19'!B8</f>
        <v>353.97999999999996</v>
      </c>
      <c r="C10" s="407">
        <f>+'13'!C8+'19'!C8</f>
        <v>345.89</v>
      </c>
      <c r="D10" s="407">
        <f>+'13'!D8+'19'!D8</f>
        <v>422.79999999999995</v>
      </c>
      <c r="E10" s="407">
        <f>+'13'!E8+'19'!E8</f>
        <v>254.02</v>
      </c>
      <c r="F10" s="407">
        <f>+'13'!F8+'19'!F8</f>
        <v>294.23</v>
      </c>
      <c r="G10" s="407">
        <f>+'13'!G8+'19'!G8</f>
        <v>308.67999999999995</v>
      </c>
      <c r="H10" s="407">
        <f>+'13'!H8+'19'!H8</f>
        <v>411.58</v>
      </c>
      <c r="I10" s="407">
        <f>+'13'!I8+'19'!I8</f>
        <v>364.82</v>
      </c>
      <c r="J10" s="407">
        <f>+'13'!J8+'19'!J8</f>
        <v>430.45000000000005</v>
      </c>
      <c r="K10" s="407">
        <f>+'13'!K8+'19'!K8</f>
        <v>467.28999999999996</v>
      </c>
      <c r="L10" s="407">
        <f>+'13'!L8+'19'!L8</f>
        <v>539.59</v>
      </c>
      <c r="M10" s="407">
        <f>+'13'!M8+'19'!M8</f>
        <v>549.79999999999995</v>
      </c>
      <c r="N10" s="315">
        <f t="shared" si="0"/>
        <v>4743.13</v>
      </c>
      <c r="O10" s="275"/>
      <c r="P10" s="135"/>
      <c r="Q10" s="27"/>
    </row>
    <row r="11" spans="1:17" ht="20.100000000000001" customHeight="1" x14ac:dyDescent="0.3">
      <c r="A11" s="406" t="s">
        <v>165</v>
      </c>
      <c r="B11" s="407">
        <f>+'13'!B9+'19'!B9</f>
        <v>80057.201000000001</v>
      </c>
      <c r="C11" s="407">
        <f>+'13'!C9+'19'!C9</f>
        <v>77023.425000000003</v>
      </c>
      <c r="D11" s="407">
        <f>+'13'!D9+'19'!D9</f>
        <v>77146.127999999997</v>
      </c>
      <c r="E11" s="407">
        <f>+'13'!E9+'19'!E9</f>
        <v>64428.678</v>
      </c>
      <c r="F11" s="407">
        <f>+'13'!F9+'19'!F9</f>
        <v>71870.437000000005</v>
      </c>
      <c r="G11" s="407">
        <f>+'13'!G9+'19'!G9</f>
        <v>70140.603000000003</v>
      </c>
      <c r="H11" s="407">
        <f>+'13'!H9+'19'!H9</f>
        <v>73901.315000000002</v>
      </c>
      <c r="I11" s="407">
        <f>+'13'!I9+'19'!I9</f>
        <v>76774.179999999993</v>
      </c>
      <c r="J11" s="407">
        <f>+'13'!J9+'19'!J9</f>
        <v>88480.291999999987</v>
      </c>
      <c r="K11" s="407">
        <f>+'13'!K9+'19'!K9</f>
        <v>97172.19</v>
      </c>
      <c r="L11" s="407">
        <f>+'13'!L9+'19'!L9</f>
        <v>102300.93799999999</v>
      </c>
      <c r="M11" s="407">
        <f>+'13'!M9+'19'!M9</f>
        <v>113243.46200000001</v>
      </c>
      <c r="N11" s="315">
        <f t="shared" si="0"/>
        <v>992538.84900000005</v>
      </c>
      <c r="O11" s="275"/>
      <c r="P11" s="135"/>
      <c r="Q11" s="27"/>
    </row>
    <row r="12" spans="1:17" ht="20.100000000000001" customHeight="1" x14ac:dyDescent="0.3">
      <c r="A12" s="406" t="s">
        <v>166</v>
      </c>
      <c r="B12" s="407">
        <f>+'13'!B10+'19'!B10</f>
        <v>986.18000000000006</v>
      </c>
      <c r="C12" s="407">
        <f>+'13'!C10+'19'!C10</f>
        <v>801.74000000000012</v>
      </c>
      <c r="D12" s="407">
        <f>+'13'!D10+'19'!D10</f>
        <v>3106.13</v>
      </c>
      <c r="E12" s="407">
        <f>+'13'!E10+'19'!E10</f>
        <v>8983.8409999999985</v>
      </c>
      <c r="F12" s="407">
        <f>+'13'!F10+'19'!F10</f>
        <v>25410.890000000003</v>
      </c>
      <c r="G12" s="407">
        <f>+'13'!G10+'19'!G10</f>
        <v>37548.49</v>
      </c>
      <c r="H12" s="407">
        <f>+'13'!H10+'19'!H10</f>
        <v>39908.089999999989</v>
      </c>
      <c r="I12" s="407">
        <f>+'13'!I10+'19'!I10</f>
        <v>33940.390000000007</v>
      </c>
      <c r="J12" s="407">
        <f>+'13'!J10+'19'!J10</f>
        <v>14815.49</v>
      </c>
      <c r="K12" s="407">
        <f>+'13'!K10+'19'!K10</f>
        <v>4396.4399999999987</v>
      </c>
      <c r="L12" s="407">
        <f>+'13'!L10+'19'!L10</f>
        <v>1400.8500000000006</v>
      </c>
      <c r="M12" s="407">
        <f>+'13'!M10+'19'!M10</f>
        <v>681.03</v>
      </c>
      <c r="N12" s="315">
        <f t="shared" si="0"/>
        <v>171979.56100000002</v>
      </c>
      <c r="O12" s="275"/>
      <c r="P12" s="135"/>
      <c r="Q12" s="27"/>
    </row>
    <row r="13" spans="1:17" ht="20.100000000000001" customHeight="1" x14ac:dyDescent="0.3">
      <c r="A13" s="406" t="s">
        <v>167</v>
      </c>
      <c r="B13" s="407">
        <f>+'13'!B11+'19'!B11</f>
        <v>17013.769</v>
      </c>
      <c r="C13" s="407">
        <f>+'13'!C11+'19'!C11</f>
        <v>16033.597000000002</v>
      </c>
      <c r="D13" s="407">
        <f>+'13'!D11+'19'!D11</f>
        <v>18680.706000000002</v>
      </c>
      <c r="E13" s="407">
        <f>+'13'!E11+'19'!E11</f>
        <v>21121.307999999997</v>
      </c>
      <c r="F13" s="407">
        <f>+'13'!F11+'19'!F11</f>
        <v>12740.127999999999</v>
      </c>
      <c r="G13" s="407">
        <f>+'13'!G11+'19'!G11</f>
        <v>16033.314999999999</v>
      </c>
      <c r="H13" s="407">
        <f>+'13'!H11+'19'!H11</f>
        <v>14330.619999999999</v>
      </c>
      <c r="I13" s="407">
        <f>+'13'!I11+'19'!I11</f>
        <v>17344.659</v>
      </c>
      <c r="J13" s="407">
        <f>+'13'!J11+'19'!J11</f>
        <v>14354.726999999999</v>
      </c>
      <c r="K13" s="407">
        <f>+'13'!K11+'19'!K11</f>
        <v>14609.465</v>
      </c>
      <c r="L13" s="407">
        <f>+'13'!L11+'19'!L11</f>
        <v>18990.669999999998</v>
      </c>
      <c r="M13" s="407">
        <f>+'13'!M11+'19'!M11</f>
        <v>15688.731999999998</v>
      </c>
      <c r="N13" s="315">
        <f t="shared" si="0"/>
        <v>196941.69600000003</v>
      </c>
      <c r="O13" s="275"/>
      <c r="P13" s="135"/>
      <c r="Q13" s="27"/>
    </row>
    <row r="14" spans="1:17" ht="20.100000000000001" customHeight="1" x14ac:dyDescent="0.3">
      <c r="A14" s="406" t="s">
        <v>168</v>
      </c>
      <c r="B14" s="407">
        <f>+'13'!B12+'19'!B12</f>
        <v>429.31</v>
      </c>
      <c r="C14" s="407">
        <f>+'13'!C12+'19'!C12</f>
        <v>290.44</v>
      </c>
      <c r="D14" s="407">
        <f>+'13'!D12+'19'!D12</f>
        <v>238.19</v>
      </c>
      <c r="E14" s="407">
        <f>+'13'!E12+'19'!E12</f>
        <v>239.09</v>
      </c>
      <c r="F14" s="407">
        <f>+'13'!F12+'19'!F12</f>
        <v>319.49</v>
      </c>
      <c r="G14" s="407">
        <f>+'13'!G12+'19'!G12</f>
        <v>292</v>
      </c>
      <c r="H14" s="407">
        <f>+'13'!H12+'19'!H12</f>
        <v>393.75</v>
      </c>
      <c r="I14" s="407">
        <f>+'13'!I12+'19'!I12</f>
        <v>291.83</v>
      </c>
      <c r="J14" s="407">
        <f>+'13'!J12+'19'!J12</f>
        <v>284.49</v>
      </c>
      <c r="K14" s="407">
        <f>+'13'!K12+'19'!K12</f>
        <v>397.66</v>
      </c>
      <c r="L14" s="407">
        <f>+'13'!L12+'19'!L12</f>
        <v>295.18</v>
      </c>
      <c r="M14" s="407">
        <f>+'13'!M12+'19'!M12</f>
        <v>290.64999999999998</v>
      </c>
      <c r="N14" s="315">
        <f t="shared" si="0"/>
        <v>3762.08</v>
      </c>
      <c r="O14" s="275"/>
      <c r="P14" s="135"/>
      <c r="Q14" s="27"/>
    </row>
    <row r="15" spans="1:17" ht="20.100000000000001" customHeight="1" x14ac:dyDescent="0.3">
      <c r="A15" s="406" t="s">
        <v>169</v>
      </c>
      <c r="B15" s="407">
        <f>+'13'!B13+'19'!B13</f>
        <v>38174.640000000007</v>
      </c>
      <c r="C15" s="407">
        <f>+'13'!C13+'19'!C13</f>
        <v>39749.279999999992</v>
      </c>
      <c r="D15" s="407">
        <f>+'13'!D13+'19'!D13</f>
        <v>51714.710000000006</v>
      </c>
      <c r="E15" s="407">
        <f>+'13'!E13+'19'!E13</f>
        <v>46891.260000000009</v>
      </c>
      <c r="F15" s="407">
        <f>+'13'!F13+'19'!F13</f>
        <v>41490.380000000005</v>
      </c>
      <c r="G15" s="407">
        <f>+'13'!G13+'19'!G13</f>
        <v>42537.22</v>
      </c>
      <c r="H15" s="407">
        <f>+'13'!H13+'19'!H13</f>
        <v>41646.770000000004</v>
      </c>
      <c r="I15" s="407">
        <f>+'13'!I13+'19'!I13</f>
        <v>36874.990000000005</v>
      </c>
      <c r="J15" s="407">
        <f>+'13'!J13+'19'!J13</f>
        <v>39767.949999999997</v>
      </c>
      <c r="K15" s="407">
        <f>+'13'!K13+'19'!K13</f>
        <v>36123.949999999997</v>
      </c>
      <c r="L15" s="407">
        <f>+'13'!L13+'19'!L13</f>
        <v>35490.25</v>
      </c>
      <c r="M15" s="407">
        <f>+'13'!M13+'19'!M13</f>
        <v>32956.196999999993</v>
      </c>
      <c r="N15" s="315">
        <f t="shared" si="0"/>
        <v>483417.59700000001</v>
      </c>
      <c r="O15" s="275"/>
      <c r="P15" s="135"/>
      <c r="Q15" s="27"/>
    </row>
    <row r="16" spans="1:17" ht="20.100000000000001" customHeight="1" x14ac:dyDescent="0.3">
      <c r="A16" s="125" t="s">
        <v>170</v>
      </c>
      <c r="B16" s="407">
        <f>+'13'!B14+'19'!B14</f>
        <v>387135.30699999997</v>
      </c>
      <c r="C16" s="407">
        <f>+'13'!C14+'19'!C14</f>
        <v>392072.21300000011</v>
      </c>
      <c r="D16" s="407">
        <f>+'13'!D14+'19'!D14</f>
        <v>437865.53399999999</v>
      </c>
      <c r="E16" s="407">
        <f>+'13'!E14+'19'!E14</f>
        <v>368479.34700000007</v>
      </c>
      <c r="F16" s="407">
        <f>+'13'!F14+'19'!F14</f>
        <v>375365.75300000003</v>
      </c>
      <c r="G16" s="407">
        <f>+'13'!G14+'19'!G14</f>
        <v>372929.62600000005</v>
      </c>
      <c r="H16" s="407">
        <f>+'13'!H14+'19'!H14</f>
        <v>427696.32699999993</v>
      </c>
      <c r="I16" s="407">
        <f>+'13'!I14+'19'!I14</f>
        <v>454385.66799999995</v>
      </c>
      <c r="J16" s="407">
        <f>+'13'!J14+'19'!J14</f>
        <v>397032.93300000002</v>
      </c>
      <c r="K16" s="407">
        <f>+'13'!K14+'19'!K14</f>
        <v>417825.32700000005</v>
      </c>
      <c r="L16" s="407">
        <f>+'13'!L14+'19'!L14</f>
        <v>431671.01799999998</v>
      </c>
      <c r="M16" s="407">
        <f>+'13'!M14+'19'!M14</f>
        <v>450943.76800000004</v>
      </c>
      <c r="N16" s="315">
        <f t="shared" si="0"/>
        <v>4913402.8210000005</v>
      </c>
      <c r="O16" s="275"/>
      <c r="P16" s="135"/>
      <c r="Q16" s="27"/>
    </row>
    <row r="17" spans="1:17" ht="20.100000000000001" customHeight="1" x14ac:dyDescent="0.3">
      <c r="A17" s="125" t="s">
        <v>306</v>
      </c>
      <c r="B17" s="407">
        <f>+'13'!B15+'19'!B15</f>
        <v>445227.1100000001</v>
      </c>
      <c r="C17" s="407">
        <f>+'13'!C15+'19'!C15</f>
        <v>461156.78100000008</v>
      </c>
      <c r="D17" s="407">
        <f>+'13'!D15+'19'!D15</f>
        <v>502257.96299999999</v>
      </c>
      <c r="E17" s="407">
        <f>+'13'!E15+'19'!E15</f>
        <v>450442.81</v>
      </c>
      <c r="F17" s="407">
        <f>+'13'!F15+'19'!F15</f>
        <v>429113.43999999994</v>
      </c>
      <c r="G17" s="407">
        <f>+'13'!G15+'19'!G15</f>
        <v>420398.52800000005</v>
      </c>
      <c r="H17" s="407">
        <f>+'13'!H15+'19'!H15</f>
        <v>480179.4980000002</v>
      </c>
      <c r="I17" s="407">
        <f>+'13'!I15+'19'!I15</f>
        <v>497026.66799999995</v>
      </c>
      <c r="J17" s="407">
        <f>+'13'!J15+'19'!J15</f>
        <v>440485.70799999993</v>
      </c>
      <c r="K17" s="407">
        <f>+'13'!K15+'19'!K15</f>
        <v>481770.73400000017</v>
      </c>
      <c r="L17" s="407">
        <f>+'13'!L15+'19'!L15</f>
        <v>484015.26799999998</v>
      </c>
      <c r="M17" s="407">
        <f>+'13'!M15+'19'!M15</f>
        <v>501472.26500000007</v>
      </c>
      <c r="N17" s="315">
        <f t="shared" si="0"/>
        <v>5593546.773</v>
      </c>
      <c r="O17" s="275"/>
      <c r="P17" s="135"/>
      <c r="Q17" s="27"/>
    </row>
    <row r="18" spans="1:17" ht="20.100000000000001" customHeight="1" x14ac:dyDescent="0.3">
      <c r="A18" s="125" t="s">
        <v>307</v>
      </c>
      <c r="B18" s="407">
        <f>+'13'!B16+'19'!B16</f>
        <v>0</v>
      </c>
      <c r="C18" s="407">
        <f>+'13'!C16+'19'!C16</f>
        <v>0</v>
      </c>
      <c r="D18" s="407">
        <f>+'13'!D16+'19'!D16</f>
        <v>0</v>
      </c>
      <c r="E18" s="407">
        <f>+'13'!E16+'19'!E16</f>
        <v>0</v>
      </c>
      <c r="F18" s="407">
        <f>+'13'!F16+'19'!F16</f>
        <v>0</v>
      </c>
      <c r="G18" s="407">
        <f>+'13'!G16+'19'!G16</f>
        <v>0</v>
      </c>
      <c r="H18" s="407">
        <f>+'13'!H16+'19'!H16</f>
        <v>0</v>
      </c>
      <c r="I18" s="407">
        <f>+'13'!I16+'19'!I16</f>
        <v>0</v>
      </c>
      <c r="J18" s="407">
        <f>+'13'!J16+'19'!J16</f>
        <v>0</v>
      </c>
      <c r="K18" s="407">
        <f>+'13'!K16+'19'!K16</f>
        <v>0</v>
      </c>
      <c r="L18" s="407">
        <f>+'13'!L16+'19'!L16</f>
        <v>0</v>
      </c>
      <c r="M18" s="407">
        <f>+'13'!M16+'19'!M16</f>
        <v>0</v>
      </c>
      <c r="N18" s="325"/>
      <c r="O18" s="275"/>
      <c r="P18" s="135"/>
      <c r="Q18" s="27"/>
    </row>
    <row r="19" spans="1:17" ht="20.100000000000001" customHeight="1" x14ac:dyDescent="0.3">
      <c r="A19" s="406" t="s">
        <v>177</v>
      </c>
      <c r="B19" s="407">
        <f>+'13'!B17+'19'!B17</f>
        <v>5191.5</v>
      </c>
      <c r="C19" s="407">
        <f>+'13'!C17+'19'!C17</f>
        <v>5137.3799999999992</v>
      </c>
      <c r="D19" s="407">
        <f>+'13'!D17+'19'!D17</f>
        <v>6131.3440000000001</v>
      </c>
      <c r="E19" s="407">
        <f>+'13'!E17+'19'!E17</f>
        <v>9864.2710000000006</v>
      </c>
      <c r="F19" s="407">
        <f>+'13'!F17+'19'!F17</f>
        <v>22267.51</v>
      </c>
      <c r="G19" s="407">
        <f>+'13'!G17+'19'!G17</f>
        <v>22342.16</v>
      </c>
      <c r="H19" s="407">
        <f>+'13'!H17+'19'!H17</f>
        <v>24859.24</v>
      </c>
      <c r="I19" s="407">
        <f>+'13'!I17+'19'!I17</f>
        <v>20444.95</v>
      </c>
      <c r="J19" s="407">
        <f>+'13'!J17+'19'!J17</f>
        <v>23814.831000000006</v>
      </c>
      <c r="K19" s="407">
        <f>+'13'!K17+'19'!K17</f>
        <v>13588.11</v>
      </c>
      <c r="L19" s="407">
        <f>+'13'!L17+'19'!L17</f>
        <v>6910</v>
      </c>
      <c r="M19" s="407">
        <f>+'13'!M17+'19'!M17</f>
        <v>7115.2849999999999</v>
      </c>
      <c r="N19" s="315">
        <f t="shared" si="0"/>
        <v>167666.58099999998</v>
      </c>
      <c r="O19" s="275"/>
      <c r="P19" s="135"/>
      <c r="Q19" s="27"/>
    </row>
    <row r="20" spans="1:17" ht="20.100000000000001" customHeight="1" x14ac:dyDescent="0.3">
      <c r="A20" s="406" t="s">
        <v>390</v>
      </c>
      <c r="B20" s="407">
        <f>+'13'!B18+'19'!B18</f>
        <v>2095.4560000000001</v>
      </c>
      <c r="C20" s="407">
        <f>+'13'!C18+'19'!C18</f>
        <v>1789.924</v>
      </c>
      <c r="D20" s="407">
        <f>+'13'!D18+'19'!D18</f>
        <v>997.48200000000008</v>
      </c>
      <c r="E20" s="407">
        <f>+'13'!E18+'19'!E18</f>
        <v>1448.527</v>
      </c>
      <c r="F20" s="407">
        <f>+'13'!F18+'19'!F18</f>
        <v>347.59800000000001</v>
      </c>
      <c r="G20" s="407">
        <f>+'13'!G18+'19'!G18</f>
        <v>902.94800000000009</v>
      </c>
      <c r="H20" s="407">
        <f>+'13'!H18+'19'!H18</f>
        <v>308.30700000000002</v>
      </c>
      <c r="I20" s="407">
        <f>+'13'!I18+'19'!I18</f>
        <v>555.85400000000004</v>
      </c>
      <c r="J20" s="407">
        <f>+'13'!J18+'19'!J18</f>
        <v>499.76499999999999</v>
      </c>
      <c r="K20" s="407">
        <f>+'13'!K18+'19'!K18</f>
        <v>2644.3289999999997</v>
      </c>
      <c r="L20" s="407">
        <f>+'13'!L18+'19'!L18</f>
        <v>893.69100000000003</v>
      </c>
      <c r="M20" s="407">
        <f>+'13'!M18+'19'!M18</f>
        <v>1695.8870000000002</v>
      </c>
      <c r="N20" s="315">
        <f t="shared" si="0"/>
        <v>14179.768</v>
      </c>
      <c r="O20" s="275"/>
      <c r="P20" s="135"/>
      <c r="Q20" s="27"/>
    </row>
    <row r="21" spans="1:17" ht="20.100000000000001" customHeight="1" x14ac:dyDescent="0.25">
      <c r="A21" s="226" t="s">
        <v>22</v>
      </c>
      <c r="B21" s="315">
        <f>SUM(B7:B20)</f>
        <v>1370250.7280000001</v>
      </c>
      <c r="C21" s="315">
        <f t="shared" ref="C21:M21" si="1">SUM(C7:C20)</f>
        <v>1380080.54</v>
      </c>
      <c r="D21" s="315">
        <f t="shared" si="1"/>
        <v>1477162.595</v>
      </c>
      <c r="E21" s="315">
        <f t="shared" si="1"/>
        <v>1262367.8890000002</v>
      </c>
      <c r="F21" s="315">
        <f t="shared" si="1"/>
        <v>1352245.338</v>
      </c>
      <c r="G21" s="315">
        <f t="shared" si="1"/>
        <v>1348879.041</v>
      </c>
      <c r="H21" s="315">
        <f t="shared" si="1"/>
        <v>1538675.7820000004</v>
      </c>
      <c r="I21" s="315">
        <f t="shared" si="1"/>
        <v>1576088.1170000001</v>
      </c>
      <c r="J21" s="315">
        <f t="shared" si="1"/>
        <v>1467135.6439999996</v>
      </c>
      <c r="K21" s="315">
        <f t="shared" si="1"/>
        <v>1538178.2460000003</v>
      </c>
      <c r="L21" s="315">
        <f t="shared" si="1"/>
        <v>1540514.307</v>
      </c>
      <c r="M21" s="315">
        <f t="shared" si="1"/>
        <v>1630729.3020000004</v>
      </c>
      <c r="N21" s="315">
        <f t="shared" si="0"/>
        <v>17482307.529000003</v>
      </c>
      <c r="O21" s="408"/>
      <c r="P21" s="28"/>
      <c r="Q21" s="27"/>
    </row>
    <row r="22" spans="1:17" x14ac:dyDescent="0.25">
      <c r="O22" s="28"/>
      <c r="P22" s="28"/>
    </row>
    <row r="23" spans="1:17" x14ac:dyDescent="0.25">
      <c r="N23" s="185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A24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119"/>
    <col min="16" max="16" width="12.140625" style="119" customWidth="1"/>
    <col min="17" max="16384" width="11.42578125" style="119"/>
  </cols>
  <sheetData>
    <row r="1" spans="1:27" x14ac:dyDescent="0.25">
      <c r="A1" s="62" t="s">
        <v>467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7" x14ac:dyDescent="0.25">
      <c r="A2" s="62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7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7" s="522" customFormat="1" ht="15" customHeight="1" x14ac:dyDescent="0.2">
      <c r="A4" s="175" t="s">
        <v>101</v>
      </c>
      <c r="B4" s="175" t="s">
        <v>2</v>
      </c>
      <c r="C4" s="175" t="s">
        <v>3</v>
      </c>
      <c r="D4" s="175" t="s">
        <v>4</v>
      </c>
      <c r="E4" s="175" t="s">
        <v>5</v>
      </c>
      <c r="F4" s="175" t="s">
        <v>6</v>
      </c>
      <c r="G4" s="175" t="s">
        <v>7</v>
      </c>
      <c r="H4" s="175" t="s">
        <v>8</v>
      </c>
      <c r="I4" s="175" t="s">
        <v>9</v>
      </c>
      <c r="J4" s="175" t="s">
        <v>10</v>
      </c>
      <c r="K4" s="175" t="s">
        <v>11</v>
      </c>
      <c r="L4" s="175" t="s">
        <v>12</v>
      </c>
      <c r="M4" s="175" t="s">
        <v>13</v>
      </c>
      <c r="N4" s="175" t="s">
        <v>22</v>
      </c>
    </row>
    <row r="5" spans="1:27" s="523" customFormat="1" ht="20.100000000000001" customHeight="1" x14ac:dyDescent="0.25">
      <c r="A5" s="125" t="s">
        <v>162</v>
      </c>
      <c r="B5" s="525">
        <v>5068.0260000000007</v>
      </c>
      <c r="C5" s="525">
        <v>3568.0389999999998</v>
      </c>
      <c r="D5" s="525">
        <v>4495.2309999999998</v>
      </c>
      <c r="E5" s="525">
        <v>2972.7170000000001</v>
      </c>
      <c r="F5" s="525">
        <v>2738.0259999999998</v>
      </c>
      <c r="G5" s="525">
        <v>2957.4580000000001</v>
      </c>
      <c r="H5" s="525">
        <v>111.00699999999999</v>
      </c>
      <c r="I5" s="525">
        <v>110.72499999999999</v>
      </c>
      <c r="J5" s="525">
        <v>110.54600000000001</v>
      </c>
      <c r="K5" s="525">
        <v>129.499</v>
      </c>
      <c r="L5" s="525">
        <v>113.76499999999999</v>
      </c>
      <c r="M5" s="525">
        <v>114.48100000000001</v>
      </c>
      <c r="N5" s="418">
        <f>SUM(B5:M5)</f>
        <v>22489.519999999997</v>
      </c>
      <c r="P5" s="595"/>
      <c r="Q5" s="595"/>
      <c r="R5" s="595"/>
      <c r="S5" s="595"/>
      <c r="T5" s="595"/>
      <c r="U5" s="595"/>
      <c r="V5" s="595"/>
      <c r="W5" s="595"/>
      <c r="X5" s="595"/>
      <c r="Y5" s="595"/>
      <c r="Z5" s="595"/>
      <c r="AA5" s="595"/>
    </row>
    <row r="6" spans="1:27" s="523" customFormat="1" ht="20.100000000000001" customHeight="1" x14ac:dyDescent="0.25">
      <c r="A6" s="125" t="s">
        <v>163</v>
      </c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418">
        <f t="shared" ref="N6:N19" si="0">SUM(B6:M6)</f>
        <v>0</v>
      </c>
      <c r="P6" s="595"/>
      <c r="Q6" s="595"/>
      <c r="R6" s="595"/>
      <c r="S6" s="595"/>
      <c r="T6" s="595"/>
      <c r="U6" s="595"/>
      <c r="V6" s="595"/>
      <c r="W6" s="595"/>
      <c r="X6" s="595"/>
      <c r="Y6" s="595"/>
      <c r="Z6" s="595"/>
      <c r="AA6" s="595"/>
    </row>
    <row r="7" spans="1:27" s="523" customFormat="1" ht="20.100000000000001" customHeight="1" x14ac:dyDescent="0.25">
      <c r="A7" s="125" t="s">
        <v>164</v>
      </c>
      <c r="B7" s="525">
        <v>3419.9490000000001</v>
      </c>
      <c r="C7" s="525">
        <v>3874.7509999999997</v>
      </c>
      <c r="D7" s="525">
        <v>4230.777</v>
      </c>
      <c r="E7" s="525">
        <v>4464.12</v>
      </c>
      <c r="F7" s="525">
        <v>778.93600000000004</v>
      </c>
      <c r="G7" s="525">
        <v>774.38300000000004</v>
      </c>
      <c r="H7" s="525">
        <v>25.187999999999999</v>
      </c>
      <c r="I7" s="525">
        <v>23.173000000000002</v>
      </c>
      <c r="J7" s="525">
        <v>28.132000000000001</v>
      </c>
      <c r="K7" s="525">
        <v>40.131999999999998</v>
      </c>
      <c r="L7" s="525">
        <v>28.937000000000005</v>
      </c>
      <c r="M7" s="525">
        <v>29.844999999999999</v>
      </c>
      <c r="N7" s="418">
        <f t="shared" si="0"/>
        <v>17718.323000000004</v>
      </c>
      <c r="P7" s="524"/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</row>
    <row r="8" spans="1:27" s="523" customFormat="1" ht="20.100000000000001" customHeight="1" x14ac:dyDescent="0.25">
      <c r="A8" s="125" t="s">
        <v>186</v>
      </c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418">
        <f t="shared" si="0"/>
        <v>0</v>
      </c>
      <c r="P8" s="524"/>
    </row>
    <row r="9" spans="1:27" s="523" customFormat="1" ht="20.100000000000001" customHeight="1" x14ac:dyDescent="0.25">
      <c r="A9" s="125" t="s">
        <v>165</v>
      </c>
      <c r="B9" s="525">
        <v>42.030999999999999</v>
      </c>
      <c r="C9" s="525">
        <v>66.054999999999993</v>
      </c>
      <c r="D9" s="525">
        <v>58.347999999999999</v>
      </c>
      <c r="E9" s="525">
        <v>27.628</v>
      </c>
      <c r="F9" s="525">
        <v>8036.3569999999982</v>
      </c>
      <c r="G9" s="525">
        <v>9117.483000000002</v>
      </c>
      <c r="H9" s="525">
        <v>28.164999999999999</v>
      </c>
      <c r="I9" s="525">
        <v>62.53</v>
      </c>
      <c r="J9" s="525">
        <v>28.902000000000001</v>
      </c>
      <c r="K9" s="525"/>
      <c r="L9" s="525">
        <v>19.738</v>
      </c>
      <c r="M9" s="525">
        <v>97.841999999999999</v>
      </c>
      <c r="N9" s="418">
        <f t="shared" si="0"/>
        <v>17585.079000000002</v>
      </c>
      <c r="P9" s="524"/>
    </row>
    <row r="10" spans="1:27" s="523" customFormat="1" ht="20.100000000000001" customHeight="1" x14ac:dyDescent="0.25">
      <c r="A10" s="125" t="s">
        <v>166</v>
      </c>
      <c r="B10" s="525"/>
      <c r="C10" s="525"/>
      <c r="D10" s="525">
        <v>250</v>
      </c>
      <c r="E10" s="525">
        <v>521.89099999999996</v>
      </c>
      <c r="F10" s="525">
        <v>735</v>
      </c>
      <c r="G10" s="525">
        <v>495</v>
      </c>
      <c r="H10" s="525"/>
      <c r="I10" s="525"/>
      <c r="J10" s="525"/>
      <c r="K10" s="525"/>
      <c r="L10" s="525"/>
      <c r="M10" s="525"/>
      <c r="N10" s="418">
        <f t="shared" si="0"/>
        <v>2001.8910000000001</v>
      </c>
      <c r="P10" s="524"/>
    </row>
    <row r="11" spans="1:27" s="523" customFormat="1" ht="20.100000000000001" customHeight="1" x14ac:dyDescent="0.25">
      <c r="A11" s="125" t="s">
        <v>167</v>
      </c>
      <c r="B11" s="525">
        <v>5332.5789999999997</v>
      </c>
      <c r="C11" s="525">
        <v>4276.567</v>
      </c>
      <c r="D11" s="525">
        <v>2209.4360000000001</v>
      </c>
      <c r="E11" s="525">
        <v>4067.1179999999999</v>
      </c>
      <c r="F11" s="525">
        <v>1584.3579999999999</v>
      </c>
      <c r="G11" s="525">
        <v>4.2850000000000001</v>
      </c>
      <c r="H11" s="525"/>
      <c r="I11" s="525">
        <v>197.59900000000002</v>
      </c>
      <c r="J11" s="525">
        <v>3589.4269999999997</v>
      </c>
      <c r="K11" s="525">
        <v>4186.125</v>
      </c>
      <c r="L11" s="525">
        <v>5015.0499999999993</v>
      </c>
      <c r="M11" s="525">
        <v>3288.6519999999996</v>
      </c>
      <c r="N11" s="418">
        <f t="shared" si="0"/>
        <v>33751.195999999996</v>
      </c>
      <c r="P11" s="524"/>
    </row>
    <row r="12" spans="1:27" s="523" customFormat="1" ht="20.100000000000001" customHeight="1" x14ac:dyDescent="0.25">
      <c r="A12" s="125" t="s">
        <v>168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>
        <f t="shared" si="0"/>
        <v>0</v>
      </c>
      <c r="P12" s="524"/>
    </row>
    <row r="13" spans="1:27" s="523" customFormat="1" ht="20.100000000000001" customHeight="1" x14ac:dyDescent="0.25">
      <c r="A13" s="125" t="s">
        <v>169</v>
      </c>
      <c r="B13" s="525"/>
      <c r="C13" s="525"/>
      <c r="D13" s="525"/>
      <c r="E13" s="525"/>
      <c r="F13" s="525"/>
      <c r="G13" s="525"/>
      <c r="H13" s="525"/>
      <c r="I13" s="525"/>
      <c r="J13" s="525"/>
      <c r="K13" s="525"/>
      <c r="L13" s="525"/>
      <c r="M13" s="525">
        <v>25.077000000000002</v>
      </c>
      <c r="N13" s="418">
        <f t="shared" si="0"/>
        <v>25.077000000000002</v>
      </c>
      <c r="P13" s="524"/>
    </row>
    <row r="14" spans="1:27" s="523" customFormat="1" ht="20.100000000000001" customHeight="1" x14ac:dyDescent="0.25">
      <c r="A14" s="125" t="s">
        <v>170</v>
      </c>
      <c r="B14" s="525">
        <v>5531.4870000000001</v>
      </c>
      <c r="C14" s="525">
        <v>7489.5630000000001</v>
      </c>
      <c r="D14" s="525">
        <v>8019.0939999999991</v>
      </c>
      <c r="E14" s="525">
        <v>6583.1969999999992</v>
      </c>
      <c r="F14" s="525">
        <v>5689.6230000000005</v>
      </c>
      <c r="G14" s="525">
        <v>6707.9059999999999</v>
      </c>
      <c r="H14" s="525">
        <v>4726.5170000000016</v>
      </c>
      <c r="I14" s="525">
        <v>4298.5080000000007</v>
      </c>
      <c r="J14" s="525">
        <v>3716.3330000000005</v>
      </c>
      <c r="K14" s="525">
        <v>3899.2370000000005</v>
      </c>
      <c r="L14" s="525">
        <v>3970.8379999999993</v>
      </c>
      <c r="M14" s="525">
        <v>4084.1779999999985</v>
      </c>
      <c r="N14" s="418">
        <f t="shared" si="0"/>
        <v>64716.481</v>
      </c>
      <c r="P14" s="524"/>
    </row>
    <row r="15" spans="1:27" s="523" customFormat="1" ht="20.100000000000001" customHeight="1" x14ac:dyDescent="0.25">
      <c r="A15" s="125" t="s">
        <v>306</v>
      </c>
      <c r="B15" s="525">
        <v>20966.860000000004</v>
      </c>
      <c r="C15" s="525">
        <v>21022.731000000003</v>
      </c>
      <c r="D15" s="525">
        <v>22769.433000000001</v>
      </c>
      <c r="E15" s="525">
        <v>23983.829999999998</v>
      </c>
      <c r="F15" s="525">
        <v>9360.9100000000017</v>
      </c>
      <c r="G15" s="525">
        <v>8904.7479999999996</v>
      </c>
      <c r="H15" s="525">
        <v>3972.5279999999993</v>
      </c>
      <c r="I15" s="525">
        <v>4147.1979999999994</v>
      </c>
      <c r="J15" s="525">
        <v>4019.1979999999999</v>
      </c>
      <c r="K15" s="525">
        <v>4414.3940000000002</v>
      </c>
      <c r="L15" s="525">
        <v>4347.7580000000007</v>
      </c>
      <c r="M15" s="525">
        <v>4492.6050000000005</v>
      </c>
      <c r="N15" s="418">
        <f t="shared" si="0"/>
        <v>132402.19300000003</v>
      </c>
      <c r="P15" s="524"/>
    </row>
    <row r="16" spans="1:27" s="523" customFormat="1" ht="20.100000000000001" customHeight="1" x14ac:dyDescent="0.25">
      <c r="A16" s="125" t="s">
        <v>307</v>
      </c>
      <c r="B16" s="525"/>
      <c r="C16" s="525"/>
      <c r="D16" s="525"/>
      <c r="E16" s="525"/>
      <c r="F16" s="525"/>
      <c r="G16" s="525"/>
      <c r="H16" s="525"/>
      <c r="I16" s="525"/>
      <c r="J16" s="525"/>
      <c r="K16" s="525"/>
      <c r="L16" s="525"/>
      <c r="M16" s="525"/>
      <c r="N16" s="418">
        <f t="shared" si="0"/>
        <v>0</v>
      </c>
      <c r="P16" s="524"/>
    </row>
    <row r="17" spans="1:16" s="523" customFormat="1" ht="20.100000000000001" customHeight="1" x14ac:dyDescent="0.25">
      <c r="A17" s="125" t="s">
        <v>177</v>
      </c>
      <c r="B17" s="525">
        <v>561.19000000000005</v>
      </c>
      <c r="C17" s="525"/>
      <c r="D17" s="525">
        <v>195.34399999999999</v>
      </c>
      <c r="E17" s="525">
        <v>311.52100000000002</v>
      </c>
      <c r="F17" s="525"/>
      <c r="G17" s="525"/>
      <c r="H17" s="525"/>
      <c r="I17" s="525"/>
      <c r="J17" s="525">
        <v>227.661</v>
      </c>
      <c r="K17" s="525"/>
      <c r="L17" s="525">
        <v>0</v>
      </c>
      <c r="M17" s="525">
        <v>220.66499999999999</v>
      </c>
      <c r="N17" s="418">
        <f t="shared" si="0"/>
        <v>1516.3810000000001</v>
      </c>
      <c r="P17" s="524"/>
    </row>
    <row r="18" spans="1:16" s="523" customFormat="1" ht="20.100000000000001" customHeight="1" x14ac:dyDescent="0.25">
      <c r="A18" s="125" t="s">
        <v>390</v>
      </c>
      <c r="B18" s="525">
        <v>2095.4560000000001</v>
      </c>
      <c r="C18" s="525">
        <v>1789.924</v>
      </c>
      <c r="D18" s="525">
        <v>997.48200000000008</v>
      </c>
      <c r="E18" s="525">
        <v>1448.527</v>
      </c>
      <c r="F18" s="525">
        <v>347.59800000000001</v>
      </c>
      <c r="G18" s="525">
        <v>902.94800000000009</v>
      </c>
      <c r="H18" s="525">
        <v>308.30700000000002</v>
      </c>
      <c r="I18" s="525">
        <v>555.85400000000004</v>
      </c>
      <c r="J18" s="525">
        <v>499.76499999999999</v>
      </c>
      <c r="K18" s="525">
        <v>2644.3289999999997</v>
      </c>
      <c r="L18" s="525">
        <v>893.69100000000003</v>
      </c>
      <c r="M18" s="525">
        <v>1695.8870000000002</v>
      </c>
      <c r="N18" s="418">
        <f t="shared" si="0"/>
        <v>14179.768</v>
      </c>
      <c r="P18" s="524"/>
    </row>
    <row r="19" spans="1:16" s="523" customFormat="1" ht="20.100000000000001" customHeight="1" x14ac:dyDescent="0.25">
      <c r="A19" s="226" t="s">
        <v>22</v>
      </c>
      <c r="B19" s="526">
        <f>SUM(B5:B18)</f>
        <v>43017.578000000001</v>
      </c>
      <c r="C19" s="526">
        <f t="shared" ref="C19:M19" si="1">SUM(C5:C18)</f>
        <v>42087.630000000005</v>
      </c>
      <c r="D19" s="526">
        <f t="shared" si="1"/>
        <v>43225.145000000004</v>
      </c>
      <c r="E19" s="526">
        <f t="shared" si="1"/>
        <v>44380.548999999999</v>
      </c>
      <c r="F19" s="526">
        <f t="shared" si="1"/>
        <v>29270.808000000001</v>
      </c>
      <c r="G19" s="526">
        <f t="shared" si="1"/>
        <v>29864.211000000003</v>
      </c>
      <c r="H19" s="526">
        <f t="shared" si="1"/>
        <v>9171.7120000000014</v>
      </c>
      <c r="I19" s="526">
        <f t="shared" si="1"/>
        <v>9395.5869999999995</v>
      </c>
      <c r="J19" s="526">
        <f t="shared" si="1"/>
        <v>12219.964</v>
      </c>
      <c r="K19" s="526">
        <f t="shared" si="1"/>
        <v>15313.716</v>
      </c>
      <c r="L19" s="526">
        <f t="shared" si="1"/>
        <v>14389.777</v>
      </c>
      <c r="M19" s="526">
        <f t="shared" si="1"/>
        <v>14049.232000000002</v>
      </c>
      <c r="N19" s="527">
        <f t="shared" si="0"/>
        <v>306385.90900000004</v>
      </c>
      <c r="P19" s="524"/>
    </row>
    <row r="20" spans="1:16" x14ac:dyDescent="0.25">
      <c r="B20" s="39"/>
      <c r="C20" s="3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39" t="s">
        <v>124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P22"/>
  <sheetViews>
    <sheetView zoomScale="115" zoomScaleNormal="115" workbookViewId="0">
      <selection activeCell="F31" sqref="F31"/>
    </sheetView>
  </sheetViews>
  <sheetFormatPr baseColWidth="10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62" t="s">
        <v>453</v>
      </c>
    </row>
    <row r="2" spans="1:15" x14ac:dyDescent="0.25">
      <c r="A2" s="62" t="s">
        <v>106</v>
      </c>
    </row>
    <row r="3" spans="1:15" x14ac:dyDescent="0.25">
      <c r="A3" s="62"/>
    </row>
    <row r="4" spans="1:15" s="70" customFormat="1" ht="15" customHeight="1" x14ac:dyDescent="0.2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</row>
    <row r="5" spans="1:15" s="20" customFormat="1" ht="20.100000000000001" customHeight="1" x14ac:dyDescent="0.3">
      <c r="A5" s="125" t="s">
        <v>162</v>
      </c>
      <c r="B5" s="436">
        <v>5523.5200000000013</v>
      </c>
      <c r="C5" s="436">
        <v>5527.4099999999989</v>
      </c>
      <c r="D5" s="436">
        <v>5536.74</v>
      </c>
      <c r="E5" s="436">
        <v>4424.7900000000018</v>
      </c>
      <c r="F5" s="436">
        <v>4901.2899999999981</v>
      </c>
      <c r="G5" s="436">
        <v>5289.22</v>
      </c>
      <c r="H5" s="437">
        <v>5903.2900000000009</v>
      </c>
      <c r="I5" s="437">
        <v>5647.47</v>
      </c>
      <c r="J5" s="437">
        <v>6324.42</v>
      </c>
      <c r="K5" s="437">
        <v>5926.630000000001</v>
      </c>
      <c r="L5" s="437">
        <v>5785.7099999999991</v>
      </c>
      <c r="M5" s="437">
        <v>7413.88</v>
      </c>
      <c r="N5" s="438">
        <f>SUM(B5:M5)</f>
        <v>68204.37</v>
      </c>
      <c r="O5" s="56"/>
    </row>
    <row r="6" spans="1:15" s="20" customFormat="1" ht="20.100000000000001" customHeight="1" x14ac:dyDescent="0.3">
      <c r="A6" s="125" t="s">
        <v>163</v>
      </c>
      <c r="B6" s="436">
        <v>1961.6399999999994</v>
      </c>
      <c r="C6" s="436">
        <v>2096.2599999999998</v>
      </c>
      <c r="D6" s="436">
        <v>2308.0299999999997</v>
      </c>
      <c r="E6" s="436">
        <v>1827.2700000000002</v>
      </c>
      <c r="F6" s="436">
        <v>2227.1500000000005</v>
      </c>
      <c r="G6" s="436">
        <v>2291.9</v>
      </c>
      <c r="H6" s="437">
        <v>2589.33</v>
      </c>
      <c r="I6" s="437">
        <v>2579.11</v>
      </c>
      <c r="J6" s="437">
        <v>2606.1500000000005</v>
      </c>
      <c r="K6" s="437">
        <v>2374.3000000000002</v>
      </c>
      <c r="L6" s="437">
        <v>2487.9599999999996</v>
      </c>
      <c r="M6" s="437">
        <v>2919.66</v>
      </c>
      <c r="N6" s="438">
        <f t="shared" ref="N6:N19" si="0">SUM(B6:M6)</f>
        <v>28268.76</v>
      </c>
      <c r="O6" s="56"/>
    </row>
    <row r="7" spans="1:15" s="20" customFormat="1" ht="20.100000000000001" customHeight="1" x14ac:dyDescent="0.3">
      <c r="A7" s="125" t="s">
        <v>164</v>
      </c>
      <c r="B7" s="436">
        <v>893.98000000000013</v>
      </c>
      <c r="C7" s="436">
        <v>911.35999999999979</v>
      </c>
      <c r="D7" s="436">
        <v>897.5</v>
      </c>
      <c r="E7" s="436">
        <v>635.93000000000029</v>
      </c>
      <c r="F7" s="436">
        <v>730.14000000000021</v>
      </c>
      <c r="G7" s="436">
        <v>803.3900000000001</v>
      </c>
      <c r="H7" s="437">
        <v>926.90000000000009</v>
      </c>
      <c r="I7" s="437">
        <v>842.65</v>
      </c>
      <c r="J7" s="437">
        <v>1022.6899999999999</v>
      </c>
      <c r="K7" s="437">
        <v>950.84</v>
      </c>
      <c r="L7" s="437">
        <v>967.18000000000006</v>
      </c>
      <c r="M7" s="437">
        <v>1222.5900000000001</v>
      </c>
      <c r="N7" s="438">
        <f t="shared" si="0"/>
        <v>10805.15</v>
      </c>
      <c r="O7" s="56"/>
    </row>
    <row r="8" spans="1:15" s="20" customFormat="1" ht="20.100000000000001" customHeight="1" x14ac:dyDescent="0.3">
      <c r="A8" s="125" t="s">
        <v>186</v>
      </c>
      <c r="B8" s="436">
        <v>112.75</v>
      </c>
      <c r="C8" s="436">
        <v>155.99999999999997</v>
      </c>
      <c r="D8" s="436">
        <v>179.87</v>
      </c>
      <c r="E8" s="436">
        <v>100.37</v>
      </c>
      <c r="F8" s="436">
        <v>158.71</v>
      </c>
      <c r="G8" s="436">
        <v>149.98999999999998</v>
      </c>
      <c r="H8" s="437">
        <v>223.14</v>
      </c>
      <c r="I8" s="437">
        <v>157.07999999999998</v>
      </c>
      <c r="J8" s="437">
        <v>164.17</v>
      </c>
      <c r="K8" s="437">
        <v>195.26999999999998</v>
      </c>
      <c r="L8" s="437">
        <v>198.76000000000002</v>
      </c>
      <c r="M8" s="437">
        <v>166.81999999999996</v>
      </c>
      <c r="N8" s="438">
        <f t="shared" si="0"/>
        <v>1962.9299999999998</v>
      </c>
      <c r="O8" s="56"/>
    </row>
    <row r="9" spans="1:15" s="20" customFormat="1" ht="20.100000000000001" customHeight="1" x14ac:dyDescent="0.3">
      <c r="A9" s="125" t="s">
        <v>165</v>
      </c>
      <c r="B9" s="436">
        <v>21003.48</v>
      </c>
      <c r="C9" s="436">
        <v>23505.3</v>
      </c>
      <c r="D9" s="436">
        <v>15785.86</v>
      </c>
      <c r="E9" s="436">
        <v>16126.66</v>
      </c>
      <c r="F9" s="436">
        <v>16793.370000000003</v>
      </c>
      <c r="G9" s="436">
        <v>14483.909999999998</v>
      </c>
      <c r="H9" s="437">
        <v>15734.56</v>
      </c>
      <c r="I9" s="437">
        <v>15085.770000000002</v>
      </c>
      <c r="J9" s="437">
        <v>17465.489999999998</v>
      </c>
      <c r="K9" s="437">
        <v>17792.95</v>
      </c>
      <c r="L9" s="437">
        <v>19104.539999999997</v>
      </c>
      <c r="M9" s="437">
        <v>18280.609999999997</v>
      </c>
      <c r="N9" s="438">
        <f t="shared" si="0"/>
        <v>211162.5</v>
      </c>
      <c r="O9" s="56"/>
    </row>
    <row r="10" spans="1:15" s="20" customFormat="1" ht="20.100000000000001" customHeight="1" x14ac:dyDescent="0.3">
      <c r="A10" s="125" t="s">
        <v>166</v>
      </c>
      <c r="B10" s="436">
        <v>245.79000000000002</v>
      </c>
      <c r="C10" s="436">
        <v>218.44000000000003</v>
      </c>
      <c r="D10" s="436">
        <v>327.5</v>
      </c>
      <c r="E10" s="436">
        <v>859.55000000000007</v>
      </c>
      <c r="F10" s="436">
        <v>1968.5399999999997</v>
      </c>
      <c r="G10" s="436">
        <v>2859.9300000000003</v>
      </c>
      <c r="H10" s="437">
        <v>3277.2599999999998</v>
      </c>
      <c r="I10" s="437">
        <v>2983.5899999999997</v>
      </c>
      <c r="J10" s="437">
        <v>1490.69</v>
      </c>
      <c r="K10" s="437">
        <v>271.8</v>
      </c>
      <c r="L10" s="437">
        <v>180.46000000000004</v>
      </c>
      <c r="M10" s="437">
        <v>146</v>
      </c>
      <c r="N10" s="438">
        <f t="shared" si="0"/>
        <v>14829.55</v>
      </c>
      <c r="O10" s="56"/>
    </row>
    <row r="11" spans="1:15" s="20" customFormat="1" ht="20.100000000000001" customHeight="1" x14ac:dyDescent="0.3">
      <c r="A11" s="125" t="s">
        <v>167</v>
      </c>
      <c r="B11" s="436">
        <v>3253.1899999999996</v>
      </c>
      <c r="C11" s="436">
        <v>2851.3500000000004</v>
      </c>
      <c r="D11" s="436">
        <v>4105.07</v>
      </c>
      <c r="E11" s="436">
        <v>3673.29</v>
      </c>
      <c r="F11" s="436">
        <v>2834.47</v>
      </c>
      <c r="G11" s="436">
        <v>4371.1299999999992</v>
      </c>
      <c r="H11" s="437">
        <v>3052.7200000000003</v>
      </c>
      <c r="I11" s="437">
        <v>6838.66</v>
      </c>
      <c r="J11" s="437">
        <v>4073.6000000000004</v>
      </c>
      <c r="K11" s="437">
        <v>486.34000000000003</v>
      </c>
      <c r="L11" s="437">
        <v>3499.29</v>
      </c>
      <c r="M11" s="437">
        <v>4925.2499999999991</v>
      </c>
      <c r="N11" s="438">
        <f t="shared" si="0"/>
        <v>43964.36</v>
      </c>
      <c r="O11" s="56"/>
    </row>
    <row r="12" spans="1:15" s="20" customFormat="1" ht="20.100000000000001" customHeight="1" x14ac:dyDescent="0.3">
      <c r="A12" s="125" t="s">
        <v>168</v>
      </c>
      <c r="B12" s="436">
        <v>429.31</v>
      </c>
      <c r="C12" s="436">
        <v>290.44</v>
      </c>
      <c r="D12" s="436">
        <v>238.19</v>
      </c>
      <c r="E12" s="436">
        <v>239.09</v>
      </c>
      <c r="F12" s="436">
        <v>319.49</v>
      </c>
      <c r="G12" s="436">
        <v>292</v>
      </c>
      <c r="H12" s="437">
        <v>393.75</v>
      </c>
      <c r="I12" s="437">
        <v>291.83</v>
      </c>
      <c r="J12" s="437">
        <v>284.49</v>
      </c>
      <c r="K12" s="437">
        <v>397.66</v>
      </c>
      <c r="L12" s="437">
        <v>295.18</v>
      </c>
      <c r="M12" s="437">
        <v>290.64999999999998</v>
      </c>
      <c r="N12" s="438">
        <f t="shared" si="0"/>
        <v>3762.08</v>
      </c>
      <c r="O12" s="56"/>
    </row>
    <row r="13" spans="1:15" s="20" customFormat="1" ht="20.100000000000001" customHeight="1" x14ac:dyDescent="0.3">
      <c r="A13" s="125" t="s">
        <v>169</v>
      </c>
      <c r="B13" s="436">
        <v>38147.170000000006</v>
      </c>
      <c r="C13" s="436">
        <v>39722.359999999993</v>
      </c>
      <c r="D13" s="436">
        <v>51714.710000000006</v>
      </c>
      <c r="E13" s="436">
        <v>46864.090000000011</v>
      </c>
      <c r="F13" s="436">
        <v>41435.980000000003</v>
      </c>
      <c r="G13" s="436">
        <v>42483.12</v>
      </c>
      <c r="H13" s="437">
        <v>41591.61</v>
      </c>
      <c r="I13" s="437">
        <v>36820.950000000004</v>
      </c>
      <c r="J13" s="437">
        <v>39714.379999999997</v>
      </c>
      <c r="K13" s="437">
        <v>36070.07</v>
      </c>
      <c r="L13" s="437">
        <v>35436.53</v>
      </c>
      <c r="M13" s="437">
        <v>32931.119999999995</v>
      </c>
      <c r="N13" s="438">
        <f t="shared" si="0"/>
        <v>482932.09000000008</v>
      </c>
      <c r="O13" s="56"/>
    </row>
    <row r="14" spans="1:15" s="20" customFormat="1" ht="20.100000000000001" customHeight="1" x14ac:dyDescent="0.3">
      <c r="A14" s="125" t="s">
        <v>170</v>
      </c>
      <c r="B14" s="436">
        <v>95816.08</v>
      </c>
      <c r="C14" s="436">
        <v>104603.73000000001</v>
      </c>
      <c r="D14" s="436">
        <v>117970.95</v>
      </c>
      <c r="E14" s="436">
        <v>88830.410000000033</v>
      </c>
      <c r="F14" s="436">
        <v>80834.98000000001</v>
      </c>
      <c r="G14" s="436">
        <v>78066.470000000016</v>
      </c>
      <c r="H14" s="436">
        <v>109424.09999999999</v>
      </c>
      <c r="I14" s="436">
        <v>131026.76999999999</v>
      </c>
      <c r="J14" s="436">
        <v>79816.570000000007</v>
      </c>
      <c r="K14" s="436">
        <v>90738.55</v>
      </c>
      <c r="L14" s="436">
        <v>96168.62000000001</v>
      </c>
      <c r="M14" s="436">
        <v>105958.24</v>
      </c>
      <c r="N14" s="438">
        <f t="shared" si="0"/>
        <v>1179255.4700000002</v>
      </c>
      <c r="O14" s="56"/>
    </row>
    <row r="15" spans="1:15" s="20" customFormat="1" ht="20.100000000000001" customHeight="1" x14ac:dyDescent="0.3">
      <c r="A15" s="125" t="s">
        <v>306</v>
      </c>
      <c r="B15" s="436">
        <v>285147.39000000007</v>
      </c>
      <c r="C15" s="436">
        <v>304963.01</v>
      </c>
      <c r="D15" s="436">
        <v>328789.72999999992</v>
      </c>
      <c r="E15" s="436">
        <v>297468.01999999996</v>
      </c>
      <c r="F15" s="436">
        <v>286923.65999999997</v>
      </c>
      <c r="G15" s="436">
        <v>281133.17000000004</v>
      </c>
      <c r="H15" s="437">
        <v>331549.06000000017</v>
      </c>
      <c r="I15" s="437">
        <v>345265.75999999995</v>
      </c>
      <c r="J15" s="437">
        <v>293755.68999999994</v>
      </c>
      <c r="K15" s="437">
        <v>327377.31000000011</v>
      </c>
      <c r="L15" s="437">
        <v>320362.65999999997</v>
      </c>
      <c r="M15" s="437">
        <v>343074.0500000001</v>
      </c>
      <c r="N15" s="438">
        <f t="shared" si="0"/>
        <v>3745809.5100000002</v>
      </c>
      <c r="O15" s="56"/>
    </row>
    <row r="16" spans="1:15" s="20" customFormat="1" ht="20.100000000000001" customHeight="1" x14ac:dyDescent="0.3">
      <c r="A16" s="125" t="s">
        <v>307</v>
      </c>
      <c r="B16" s="196">
        <v>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437">
        <v>0</v>
      </c>
      <c r="J16" s="196">
        <v>0</v>
      </c>
      <c r="K16" s="196">
        <v>0</v>
      </c>
      <c r="L16" s="196">
        <v>0</v>
      </c>
      <c r="M16" s="196">
        <v>0</v>
      </c>
      <c r="N16" s="438">
        <f t="shared" si="0"/>
        <v>0</v>
      </c>
      <c r="O16" s="56"/>
    </row>
    <row r="17" spans="1:16" s="20" customFormat="1" ht="20.100000000000001" customHeight="1" x14ac:dyDescent="0.3">
      <c r="A17" s="125" t="s">
        <v>177</v>
      </c>
      <c r="B17" s="436">
        <v>4549.66</v>
      </c>
      <c r="C17" s="436">
        <v>5054.8899999999994</v>
      </c>
      <c r="D17" s="436">
        <v>5845.32</v>
      </c>
      <c r="E17" s="436">
        <v>9410.77</v>
      </c>
      <c r="F17" s="436">
        <v>21989.059999999998</v>
      </c>
      <c r="G17" s="436">
        <v>21985.739999999998</v>
      </c>
      <c r="H17" s="437">
        <v>24488.93</v>
      </c>
      <c r="I17" s="437">
        <v>20099.05</v>
      </c>
      <c r="J17" s="437">
        <v>23210.420000000006</v>
      </c>
      <c r="K17" s="437">
        <v>13384.57</v>
      </c>
      <c r="L17" s="437">
        <v>6778.62</v>
      </c>
      <c r="M17" s="437">
        <v>6744</v>
      </c>
      <c r="N17" s="438">
        <f t="shared" si="0"/>
        <v>163541.03</v>
      </c>
      <c r="O17" s="56"/>
    </row>
    <row r="18" spans="1:16" s="195" customFormat="1" ht="20.100000000000001" customHeight="1" x14ac:dyDescent="0.3">
      <c r="A18" s="194" t="s">
        <v>390</v>
      </c>
      <c r="B18" s="196">
        <v>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437">
        <v>0</v>
      </c>
      <c r="J18" s="196">
        <v>0</v>
      </c>
      <c r="K18" s="196">
        <v>0</v>
      </c>
      <c r="L18" s="196">
        <v>0</v>
      </c>
      <c r="M18" s="196">
        <v>0</v>
      </c>
      <c r="N18" s="438">
        <f t="shared" si="0"/>
        <v>0</v>
      </c>
      <c r="P18" s="273"/>
    </row>
    <row r="19" spans="1:16" s="70" customFormat="1" ht="20.100000000000001" customHeight="1" x14ac:dyDescent="0.2">
      <c r="A19" s="227" t="s">
        <v>22</v>
      </c>
      <c r="B19" s="315">
        <f>SUM(B5:B18)</f>
        <v>457083.96000000008</v>
      </c>
      <c r="C19" s="315">
        <f t="shared" ref="C19:M19" si="1">SUM(C5:C18)</f>
        <v>489900.55000000005</v>
      </c>
      <c r="D19" s="315">
        <f t="shared" si="1"/>
        <v>533699.46999999986</v>
      </c>
      <c r="E19" s="315">
        <f t="shared" si="1"/>
        <v>470460.24</v>
      </c>
      <c r="F19" s="315">
        <f t="shared" si="1"/>
        <v>461116.84</v>
      </c>
      <c r="G19" s="315">
        <f t="shared" si="1"/>
        <v>454209.97000000003</v>
      </c>
      <c r="H19" s="315">
        <f t="shared" si="1"/>
        <v>539154.65000000014</v>
      </c>
      <c r="I19" s="315">
        <f t="shared" si="1"/>
        <v>567638.68999999994</v>
      </c>
      <c r="J19" s="315">
        <f t="shared" si="1"/>
        <v>469928.75999999995</v>
      </c>
      <c r="K19" s="315">
        <f t="shared" si="1"/>
        <v>495966.2900000001</v>
      </c>
      <c r="L19" s="315">
        <f t="shared" si="1"/>
        <v>491265.50999999995</v>
      </c>
      <c r="M19" s="315">
        <f t="shared" si="1"/>
        <v>524072.87000000011</v>
      </c>
      <c r="N19" s="438">
        <f t="shared" si="0"/>
        <v>5954497.8000000007</v>
      </c>
      <c r="O19" s="67"/>
    </row>
    <row r="20" spans="1:16" ht="15.75" customHeight="1" x14ac:dyDescent="0.25">
      <c r="A20" s="141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56"/>
    </row>
    <row r="21" spans="1:16" x14ac:dyDescent="0.25">
      <c r="A21" s="41" t="s">
        <v>102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900"/>
  <sheetViews>
    <sheetView zoomScale="85" zoomScaleNormal="85" workbookViewId="0">
      <selection activeCell="F31" sqref="F31"/>
    </sheetView>
  </sheetViews>
  <sheetFormatPr baseColWidth="10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62" t="s">
        <v>453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62" t="s">
        <v>107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70" customFormat="1" ht="15" customHeight="1" x14ac:dyDescent="0.2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</row>
    <row r="5" spans="1:15" s="20" customFormat="1" ht="20.100000000000001" customHeight="1" x14ac:dyDescent="0.3">
      <c r="A5" s="125" t="s">
        <v>162</v>
      </c>
      <c r="B5" s="404">
        <v>988.08999999999992</v>
      </c>
      <c r="C5" s="404">
        <v>1110.3199999999997</v>
      </c>
      <c r="D5" s="404">
        <v>1154.6099999999999</v>
      </c>
      <c r="E5" s="404">
        <v>922.95999999999992</v>
      </c>
      <c r="F5" s="404">
        <v>1231.8799999999999</v>
      </c>
      <c r="G5" s="404">
        <v>1216.79</v>
      </c>
      <c r="H5" s="409">
        <v>1280.0100000000002</v>
      </c>
      <c r="I5" s="409">
        <v>1125.73</v>
      </c>
      <c r="J5" s="405">
        <v>1436.7599999999998</v>
      </c>
      <c r="K5" s="405">
        <v>1285.6799999999998</v>
      </c>
      <c r="L5" s="405">
        <v>1503.96</v>
      </c>
      <c r="M5" s="405">
        <v>1044.0899999999999</v>
      </c>
      <c r="N5" s="316">
        <f>SUM(B5:M5)</f>
        <v>14300.880000000001</v>
      </c>
    </row>
    <row r="6" spans="1:15" s="20" customFormat="1" ht="20.100000000000001" customHeight="1" x14ac:dyDescent="0.3">
      <c r="A6" s="125" t="s">
        <v>163</v>
      </c>
      <c r="B6" s="404">
        <v>545.4</v>
      </c>
      <c r="C6" s="404">
        <v>525.8900000000001</v>
      </c>
      <c r="D6" s="404">
        <v>500.35000000000008</v>
      </c>
      <c r="E6" s="404">
        <v>416.26</v>
      </c>
      <c r="F6" s="404">
        <v>527.19000000000005</v>
      </c>
      <c r="G6" s="404">
        <v>550.33000000000004</v>
      </c>
      <c r="H6" s="409">
        <v>661.15</v>
      </c>
      <c r="I6" s="409">
        <v>469.77</v>
      </c>
      <c r="J6" s="405">
        <v>586.89</v>
      </c>
      <c r="K6" s="405">
        <v>588.01</v>
      </c>
      <c r="L6" s="405">
        <v>595.15000000000009</v>
      </c>
      <c r="M6" s="405">
        <v>396.95</v>
      </c>
      <c r="N6" s="316">
        <f t="shared" ref="N6:N18" si="0">SUM(B6:M6)</f>
        <v>6363.3400000000011</v>
      </c>
    </row>
    <row r="7" spans="1:15" s="20" customFormat="1" ht="20.100000000000001" customHeight="1" x14ac:dyDescent="0.3">
      <c r="A7" s="125" t="s">
        <v>164</v>
      </c>
      <c r="B7" s="404">
        <v>99.67</v>
      </c>
      <c r="C7" s="404">
        <v>163.43</v>
      </c>
      <c r="D7" s="404">
        <v>132.05000000000001</v>
      </c>
      <c r="E7" s="404">
        <v>132.96</v>
      </c>
      <c r="F7" s="404">
        <v>177.36</v>
      </c>
      <c r="G7" s="404">
        <v>210.62999999999997</v>
      </c>
      <c r="H7" s="409">
        <v>164.28</v>
      </c>
      <c r="I7" s="409">
        <v>172.04999999999998</v>
      </c>
      <c r="J7" s="405">
        <v>199.51</v>
      </c>
      <c r="K7" s="405">
        <v>259.77</v>
      </c>
      <c r="L7" s="405">
        <v>200.73</v>
      </c>
      <c r="M7" s="405">
        <v>137.30000000000001</v>
      </c>
      <c r="N7" s="316">
        <f t="shared" si="0"/>
        <v>2049.7400000000002</v>
      </c>
    </row>
    <row r="8" spans="1:15" s="20" customFormat="1" ht="20.100000000000001" customHeight="1" x14ac:dyDescent="0.3">
      <c r="A8" s="125" t="s">
        <v>186</v>
      </c>
      <c r="B8" s="404">
        <v>0</v>
      </c>
      <c r="C8" s="404">
        <v>0</v>
      </c>
      <c r="D8" s="404">
        <v>0</v>
      </c>
      <c r="E8" s="404">
        <v>0</v>
      </c>
      <c r="F8" s="404">
        <v>0</v>
      </c>
      <c r="G8" s="404">
        <v>0</v>
      </c>
      <c r="H8" s="409">
        <v>0</v>
      </c>
      <c r="I8" s="409">
        <v>0</v>
      </c>
      <c r="J8" s="405">
        <v>0</v>
      </c>
      <c r="K8" s="405">
        <v>0</v>
      </c>
      <c r="L8" s="405">
        <v>0</v>
      </c>
      <c r="M8" s="405">
        <v>0</v>
      </c>
      <c r="N8" s="316">
        <f t="shared" si="0"/>
        <v>0</v>
      </c>
    </row>
    <row r="9" spans="1:15" s="20" customFormat="1" ht="20.100000000000001" customHeight="1" x14ac:dyDescent="0.3">
      <c r="A9" s="125" t="s">
        <v>165</v>
      </c>
      <c r="B9" s="404">
        <v>32</v>
      </c>
      <c r="C9" s="404">
        <v>21</v>
      </c>
      <c r="D9" s="404">
        <v>0</v>
      </c>
      <c r="E9" s="404">
        <v>11</v>
      </c>
      <c r="F9" s="404">
        <v>10</v>
      </c>
      <c r="G9" s="404">
        <v>0</v>
      </c>
      <c r="H9" s="409">
        <v>21</v>
      </c>
      <c r="I9" s="409">
        <v>0</v>
      </c>
      <c r="J9" s="405">
        <v>21</v>
      </c>
      <c r="K9" s="405">
        <v>0</v>
      </c>
      <c r="L9" s="405">
        <v>10</v>
      </c>
      <c r="M9" s="405">
        <v>10</v>
      </c>
      <c r="N9" s="316">
        <f t="shared" si="0"/>
        <v>136</v>
      </c>
    </row>
    <row r="10" spans="1:15" s="20" customFormat="1" ht="20.100000000000001" customHeight="1" x14ac:dyDescent="0.3">
      <c r="A10" s="125" t="s">
        <v>166</v>
      </c>
      <c r="B10" s="404">
        <v>0</v>
      </c>
      <c r="C10" s="404">
        <v>5.24</v>
      </c>
      <c r="D10" s="404">
        <v>21.07</v>
      </c>
      <c r="E10" s="404">
        <v>36.5</v>
      </c>
      <c r="F10" s="404">
        <v>190.51</v>
      </c>
      <c r="G10" s="404">
        <v>286.52000000000004</v>
      </c>
      <c r="H10" s="409">
        <v>349.12</v>
      </c>
      <c r="I10" s="409">
        <v>250.21</v>
      </c>
      <c r="J10" s="405">
        <v>90.34</v>
      </c>
      <c r="K10" s="405">
        <v>15.39</v>
      </c>
      <c r="L10" s="405">
        <v>10</v>
      </c>
      <c r="M10" s="405">
        <v>0</v>
      </c>
      <c r="N10" s="316">
        <f t="shared" si="0"/>
        <v>1254.9000000000001</v>
      </c>
    </row>
    <row r="11" spans="1:15" s="20" customFormat="1" ht="20.100000000000001" customHeight="1" x14ac:dyDescent="0.3">
      <c r="A11" s="125" t="s">
        <v>167</v>
      </c>
      <c r="B11" s="404">
        <v>0</v>
      </c>
      <c r="C11" s="404">
        <v>0</v>
      </c>
      <c r="D11" s="404">
        <v>0</v>
      </c>
      <c r="E11" s="404">
        <v>0</v>
      </c>
      <c r="F11" s="404">
        <v>0</v>
      </c>
      <c r="G11" s="404">
        <v>0</v>
      </c>
      <c r="H11" s="409">
        <v>0</v>
      </c>
      <c r="I11" s="409">
        <v>0</v>
      </c>
      <c r="J11" s="405">
        <v>0</v>
      </c>
      <c r="K11" s="405">
        <v>0</v>
      </c>
      <c r="L11" s="405">
        <v>0</v>
      </c>
      <c r="M11" s="405">
        <v>0</v>
      </c>
      <c r="N11" s="316">
        <f t="shared" si="0"/>
        <v>0</v>
      </c>
    </row>
    <row r="12" spans="1:15" s="20" customFormat="1" ht="20.100000000000001" customHeight="1" x14ac:dyDescent="0.3">
      <c r="A12" s="125" t="s">
        <v>168</v>
      </c>
      <c r="B12" s="404">
        <v>0</v>
      </c>
      <c r="C12" s="404">
        <v>0</v>
      </c>
      <c r="D12" s="404">
        <v>0</v>
      </c>
      <c r="E12" s="404">
        <v>0</v>
      </c>
      <c r="F12" s="404">
        <v>0</v>
      </c>
      <c r="G12" s="404">
        <v>0</v>
      </c>
      <c r="H12" s="409">
        <v>0</v>
      </c>
      <c r="I12" s="409">
        <v>0</v>
      </c>
      <c r="J12" s="405">
        <v>0</v>
      </c>
      <c r="K12" s="405">
        <v>0</v>
      </c>
      <c r="L12" s="405">
        <v>0</v>
      </c>
      <c r="M12" s="405">
        <v>0</v>
      </c>
      <c r="N12" s="316">
        <f t="shared" si="0"/>
        <v>0</v>
      </c>
    </row>
    <row r="13" spans="1:15" s="20" customFormat="1" ht="20.100000000000001" customHeight="1" x14ac:dyDescent="0.3">
      <c r="A13" s="125" t="s">
        <v>169</v>
      </c>
      <c r="B13" s="404">
        <v>27.47</v>
      </c>
      <c r="C13" s="404">
        <v>26.92</v>
      </c>
      <c r="D13" s="404">
        <v>0</v>
      </c>
      <c r="E13" s="404">
        <v>27.17</v>
      </c>
      <c r="F13" s="404">
        <v>54.4</v>
      </c>
      <c r="G13" s="404">
        <v>54.1</v>
      </c>
      <c r="H13" s="409">
        <v>55.16</v>
      </c>
      <c r="I13" s="409">
        <v>54.04</v>
      </c>
      <c r="J13" s="405">
        <v>53.57</v>
      </c>
      <c r="K13" s="405">
        <v>53.88</v>
      </c>
      <c r="L13" s="405">
        <v>53.72</v>
      </c>
      <c r="M13" s="405">
        <v>0</v>
      </c>
      <c r="N13" s="316">
        <f t="shared" si="0"/>
        <v>460.42999999999995</v>
      </c>
    </row>
    <row r="14" spans="1:15" s="20" customFormat="1" ht="20.100000000000001" customHeight="1" x14ac:dyDescent="0.3">
      <c r="A14" s="125" t="s">
        <v>170</v>
      </c>
      <c r="B14" s="404">
        <v>95615.919999999984</v>
      </c>
      <c r="C14" s="404">
        <v>93772.950000000026</v>
      </c>
      <c r="D14" s="404">
        <v>107836.38</v>
      </c>
      <c r="E14" s="404">
        <v>97360.540000000023</v>
      </c>
      <c r="F14" s="404">
        <v>97196.639999999985</v>
      </c>
      <c r="G14" s="404">
        <v>97901.53</v>
      </c>
      <c r="H14" s="409">
        <v>103745.73999999999</v>
      </c>
      <c r="I14" s="409">
        <v>105415.05999999997</v>
      </c>
      <c r="J14" s="405">
        <v>100310.04000000001</v>
      </c>
      <c r="K14" s="405">
        <v>102968.54</v>
      </c>
      <c r="L14" s="405">
        <v>106344.40000000002</v>
      </c>
      <c r="M14" s="405">
        <v>107086.23999999999</v>
      </c>
      <c r="N14" s="316">
        <f t="shared" si="0"/>
        <v>1215553.9800000002</v>
      </c>
    </row>
    <row r="15" spans="1:15" s="20" customFormat="1" ht="20.100000000000001" customHeight="1" x14ac:dyDescent="0.3">
      <c r="A15" s="125" t="s">
        <v>306</v>
      </c>
      <c r="B15" s="404">
        <v>50707.58</v>
      </c>
      <c r="C15" s="404">
        <v>48899.39</v>
      </c>
      <c r="D15" s="404">
        <v>57396.46</v>
      </c>
      <c r="E15" s="404">
        <v>50958.14</v>
      </c>
      <c r="F15" s="404">
        <v>50371.33</v>
      </c>
      <c r="G15" s="404">
        <v>49525.229999999996</v>
      </c>
      <c r="H15" s="409">
        <v>54269.840000000018</v>
      </c>
      <c r="I15" s="409">
        <v>55742.13</v>
      </c>
      <c r="J15" s="405">
        <v>53652.14</v>
      </c>
      <c r="K15" s="405">
        <v>54975.300000000017</v>
      </c>
      <c r="L15" s="405">
        <v>56124.710000000014</v>
      </c>
      <c r="M15" s="405">
        <v>54067.459999999992</v>
      </c>
      <c r="N15" s="316">
        <f t="shared" si="0"/>
        <v>636689.71</v>
      </c>
    </row>
    <row r="16" spans="1:15" s="20" customFormat="1" ht="20.100000000000001" customHeight="1" x14ac:dyDescent="0.3">
      <c r="A16" s="125" t="s">
        <v>307</v>
      </c>
      <c r="B16" s="404">
        <v>0</v>
      </c>
      <c r="C16" s="404">
        <v>0</v>
      </c>
      <c r="D16" s="404">
        <v>0</v>
      </c>
      <c r="E16" s="404">
        <v>0</v>
      </c>
      <c r="F16" s="404">
        <v>0</v>
      </c>
      <c r="G16" s="404">
        <v>0</v>
      </c>
      <c r="H16" s="409">
        <v>0</v>
      </c>
      <c r="I16" s="409">
        <v>0</v>
      </c>
      <c r="J16" s="405">
        <v>0</v>
      </c>
      <c r="K16" s="405">
        <v>0</v>
      </c>
      <c r="L16" s="405">
        <v>0</v>
      </c>
      <c r="M16" s="405">
        <v>0</v>
      </c>
      <c r="N16" s="316">
        <f t="shared" si="0"/>
        <v>0</v>
      </c>
    </row>
    <row r="17" spans="1:16" s="20" customFormat="1" ht="20.100000000000001" customHeight="1" x14ac:dyDescent="0.3">
      <c r="A17" s="125" t="s">
        <v>177</v>
      </c>
      <c r="B17" s="404">
        <v>80.650000000000006</v>
      </c>
      <c r="C17" s="404">
        <v>82.490000000000009</v>
      </c>
      <c r="D17" s="404">
        <v>90.68</v>
      </c>
      <c r="E17" s="404">
        <v>141.18</v>
      </c>
      <c r="F17" s="404">
        <v>276.36</v>
      </c>
      <c r="G17" s="404">
        <v>354.58000000000004</v>
      </c>
      <c r="H17" s="409">
        <v>368.25000000000006</v>
      </c>
      <c r="I17" s="409">
        <v>343.88</v>
      </c>
      <c r="J17" s="405">
        <v>374.65999999999997</v>
      </c>
      <c r="K17" s="405">
        <v>203.54</v>
      </c>
      <c r="L17" s="405">
        <v>131.38</v>
      </c>
      <c r="M17" s="405">
        <v>150.62</v>
      </c>
      <c r="N17" s="316">
        <f t="shared" si="0"/>
        <v>2598.27</v>
      </c>
    </row>
    <row r="18" spans="1:16" s="195" customFormat="1" ht="20.100000000000001" customHeight="1" x14ac:dyDescent="0.3">
      <c r="A18" s="194" t="s">
        <v>390</v>
      </c>
      <c r="B18" s="404">
        <v>0</v>
      </c>
      <c r="C18" s="404">
        <v>0</v>
      </c>
      <c r="D18" s="404">
        <v>0</v>
      </c>
      <c r="E18" s="404">
        <v>0</v>
      </c>
      <c r="F18" s="404">
        <v>0</v>
      </c>
      <c r="G18" s="404">
        <v>0</v>
      </c>
      <c r="H18" s="409">
        <v>0</v>
      </c>
      <c r="I18" s="409">
        <v>0</v>
      </c>
      <c r="J18" s="405">
        <v>0</v>
      </c>
      <c r="K18" s="405">
        <v>0</v>
      </c>
      <c r="L18" s="405">
        <v>0</v>
      </c>
      <c r="M18" s="405">
        <v>0</v>
      </c>
      <c r="N18" s="316">
        <f t="shared" si="0"/>
        <v>0</v>
      </c>
      <c r="P18" s="273"/>
    </row>
    <row r="19" spans="1:16" s="70" customFormat="1" ht="20.100000000000001" customHeight="1" x14ac:dyDescent="0.2">
      <c r="A19" s="227" t="s">
        <v>22</v>
      </c>
      <c r="B19" s="410">
        <f>SUM(B5:B18)</f>
        <v>148096.78</v>
      </c>
      <c r="C19" s="410">
        <f t="shared" ref="C19:M19" si="1">SUM(C5:C18)</f>
        <v>144607.63</v>
      </c>
      <c r="D19" s="410">
        <f t="shared" si="1"/>
        <v>167131.6</v>
      </c>
      <c r="E19" s="410">
        <f t="shared" si="1"/>
        <v>150006.71000000002</v>
      </c>
      <c r="F19" s="410">
        <f t="shared" si="1"/>
        <v>150035.66999999998</v>
      </c>
      <c r="G19" s="410">
        <f t="shared" si="1"/>
        <v>150099.71</v>
      </c>
      <c r="H19" s="410">
        <f t="shared" si="1"/>
        <v>160914.55000000002</v>
      </c>
      <c r="I19" s="410">
        <f t="shared" si="1"/>
        <v>163572.86999999997</v>
      </c>
      <c r="J19" s="410">
        <f t="shared" si="1"/>
        <v>156724.91</v>
      </c>
      <c r="K19" s="410">
        <f t="shared" si="1"/>
        <v>160350.11000000002</v>
      </c>
      <c r="L19" s="410">
        <f t="shared" si="1"/>
        <v>164974.05000000005</v>
      </c>
      <c r="M19" s="410">
        <f t="shared" si="1"/>
        <v>162892.65999999997</v>
      </c>
      <c r="N19" s="316">
        <f t="shared" ref="N19" si="2">SUM(B19:M19)</f>
        <v>1879407.2499999998</v>
      </c>
    </row>
    <row r="20" spans="1:16" x14ac:dyDescent="0.25">
      <c r="A20" s="140"/>
      <c r="B20" s="128"/>
      <c r="C20" s="128"/>
      <c r="D20" s="128"/>
      <c r="E20" s="128"/>
      <c r="F20" s="128">
        <v>0</v>
      </c>
      <c r="G20" s="128"/>
      <c r="H20" s="128"/>
      <c r="I20" s="128"/>
      <c r="J20" s="128"/>
      <c r="K20" s="128"/>
      <c r="L20" s="128"/>
      <c r="M20" s="128"/>
      <c r="N20" s="128"/>
      <c r="O20" s="20"/>
    </row>
    <row r="21" spans="1:16" x14ac:dyDescent="0.25">
      <c r="A21" s="41" t="s">
        <v>103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411"/>
      <c r="B22" s="411"/>
      <c r="C22" s="412"/>
      <c r="D22" s="411"/>
      <c r="E22" s="412"/>
      <c r="F22" s="411"/>
      <c r="G22" s="28"/>
    </row>
    <row r="23" spans="1:16" x14ac:dyDescent="0.25">
      <c r="A23" s="411"/>
      <c r="B23" s="411"/>
      <c r="C23" s="412"/>
      <c r="D23" s="411"/>
      <c r="E23" s="412"/>
      <c r="F23" s="411"/>
      <c r="G23" s="28"/>
    </row>
    <row r="24" spans="1:16" x14ac:dyDescent="0.25">
      <c r="A24" s="411"/>
      <c r="B24" s="411"/>
      <c r="C24" s="412"/>
      <c r="D24" s="411"/>
      <c r="E24" s="412"/>
      <c r="F24" s="411"/>
      <c r="G24" s="28"/>
    </row>
    <row r="25" spans="1:16" x14ac:dyDescent="0.25">
      <c r="A25" s="411"/>
      <c r="B25" s="411"/>
      <c r="C25" s="412"/>
      <c r="D25" s="411"/>
      <c r="E25" s="412"/>
      <c r="F25" s="411"/>
      <c r="G25" s="28"/>
    </row>
    <row r="26" spans="1:16" x14ac:dyDescent="0.25">
      <c r="A26" s="411"/>
      <c r="B26" s="411"/>
      <c r="C26" s="412"/>
      <c r="D26" s="411"/>
      <c r="E26" s="412"/>
      <c r="F26" s="411"/>
      <c r="G26" s="28"/>
    </row>
    <row r="27" spans="1:16" x14ac:dyDescent="0.25">
      <c r="A27" s="411"/>
      <c r="B27" s="411"/>
      <c r="C27" s="412"/>
      <c r="D27" s="411"/>
      <c r="E27" s="412"/>
      <c r="F27" s="411"/>
      <c r="G27" s="28"/>
    </row>
    <row r="28" spans="1:16" x14ac:dyDescent="0.25">
      <c r="A28" s="411"/>
      <c r="B28" s="411"/>
      <c r="C28" s="412"/>
      <c r="D28" s="411"/>
      <c r="E28" s="412"/>
      <c r="F28" s="411"/>
      <c r="G28" s="28"/>
    </row>
    <row r="29" spans="1:16" x14ac:dyDescent="0.25">
      <c r="A29" s="411"/>
      <c r="B29" s="411"/>
      <c r="C29" s="412"/>
      <c r="D29" s="411"/>
      <c r="E29" s="412"/>
      <c r="F29" s="411"/>
      <c r="G29" s="28"/>
    </row>
    <row r="30" spans="1:16" x14ac:dyDescent="0.25">
      <c r="A30" s="411"/>
      <c r="B30" s="411"/>
      <c r="C30" s="412"/>
      <c r="D30" s="411"/>
      <c r="E30" s="412"/>
      <c r="F30" s="411"/>
      <c r="G30" s="28"/>
    </row>
    <row r="31" spans="1:16" x14ac:dyDescent="0.25">
      <c r="A31" s="411"/>
      <c r="B31" s="411"/>
      <c r="C31" s="412"/>
      <c r="D31" s="411"/>
      <c r="E31" s="412"/>
      <c r="F31" s="411"/>
      <c r="G31" s="28"/>
    </row>
    <row r="32" spans="1:16" x14ac:dyDescent="0.25">
      <c r="A32" s="411"/>
      <c r="B32" s="411"/>
      <c r="C32" s="412"/>
      <c r="D32" s="411"/>
      <c r="E32" s="412"/>
      <c r="F32" s="411"/>
      <c r="G32" s="28"/>
    </row>
    <row r="33" spans="1:7" x14ac:dyDescent="0.25">
      <c r="A33" s="411"/>
      <c r="B33" s="411"/>
      <c r="C33" s="412"/>
      <c r="D33" s="411"/>
      <c r="E33" s="412"/>
      <c r="F33" s="411"/>
      <c r="G33" s="28"/>
    </row>
    <row r="34" spans="1:7" x14ac:dyDescent="0.25">
      <c r="A34" s="411"/>
      <c r="B34" s="411"/>
      <c r="C34" s="412"/>
      <c r="D34" s="411"/>
      <c r="E34" s="412"/>
      <c r="F34" s="411"/>
      <c r="G34" s="28"/>
    </row>
    <row r="35" spans="1:7" x14ac:dyDescent="0.25">
      <c r="A35" s="411"/>
      <c r="B35" s="411"/>
      <c r="C35" s="412"/>
      <c r="D35" s="411"/>
      <c r="E35" s="412"/>
      <c r="F35" s="411"/>
      <c r="G35" s="28"/>
    </row>
    <row r="36" spans="1:7" x14ac:dyDescent="0.25">
      <c r="A36" s="411"/>
      <c r="B36" s="411"/>
      <c r="C36" s="412"/>
      <c r="D36" s="411"/>
      <c r="E36" s="412"/>
      <c r="F36" s="411"/>
      <c r="G36" s="28"/>
    </row>
    <row r="37" spans="1:7" x14ac:dyDescent="0.25">
      <c r="A37" s="411"/>
      <c r="B37" s="411"/>
      <c r="C37" s="412"/>
      <c r="D37" s="411"/>
      <c r="E37" s="412"/>
      <c r="F37" s="411"/>
      <c r="G37" s="28"/>
    </row>
    <row r="38" spans="1:7" x14ac:dyDescent="0.25">
      <c r="A38" s="411"/>
      <c r="B38" s="411"/>
      <c r="C38" s="412"/>
      <c r="D38" s="411"/>
      <c r="E38" s="412"/>
      <c r="F38" s="411"/>
      <c r="G38" s="28"/>
    </row>
    <row r="39" spans="1:7" x14ac:dyDescent="0.25">
      <c r="A39" s="411"/>
      <c r="B39" s="411"/>
      <c r="C39" s="412"/>
      <c r="D39" s="411"/>
      <c r="E39" s="412"/>
      <c r="F39" s="411"/>
      <c r="G39" s="28"/>
    </row>
    <row r="40" spans="1:7" x14ac:dyDescent="0.25">
      <c r="A40" s="411"/>
      <c r="B40" s="411"/>
      <c r="C40" s="412"/>
      <c r="D40" s="411"/>
      <c r="E40" s="412"/>
      <c r="F40" s="411"/>
      <c r="G40" s="28"/>
    </row>
    <row r="41" spans="1:7" x14ac:dyDescent="0.25">
      <c r="A41" s="411"/>
      <c r="B41" s="411"/>
      <c r="C41" s="412"/>
      <c r="D41" s="411"/>
      <c r="E41" s="412"/>
      <c r="F41" s="411"/>
      <c r="G41" s="28"/>
    </row>
    <row r="42" spans="1:7" x14ac:dyDescent="0.25">
      <c r="A42" s="411"/>
      <c r="B42" s="411"/>
      <c r="C42" s="412"/>
      <c r="D42" s="411"/>
      <c r="E42" s="412"/>
      <c r="F42" s="411"/>
      <c r="G42" s="28"/>
    </row>
    <row r="43" spans="1:7" x14ac:dyDescent="0.25">
      <c r="A43" s="411"/>
      <c r="B43" s="411"/>
      <c r="C43" s="412"/>
      <c r="D43" s="411"/>
      <c r="E43" s="412"/>
      <c r="F43" s="411"/>
      <c r="G43" s="28"/>
    </row>
    <row r="44" spans="1:7" x14ac:dyDescent="0.25">
      <c r="A44" s="411"/>
      <c r="B44" s="411"/>
      <c r="C44" s="412"/>
      <c r="D44" s="411"/>
      <c r="E44" s="412"/>
      <c r="F44" s="411"/>
      <c r="G44" s="28"/>
    </row>
    <row r="45" spans="1:7" x14ac:dyDescent="0.25">
      <c r="A45" s="411"/>
      <c r="B45" s="411"/>
      <c r="C45" s="412"/>
      <c r="D45" s="411"/>
      <c r="E45" s="412"/>
      <c r="F45" s="411"/>
      <c r="G45" s="28"/>
    </row>
    <row r="46" spans="1:7" x14ac:dyDescent="0.25">
      <c r="A46" s="411"/>
      <c r="B46" s="411"/>
      <c r="C46" s="412"/>
      <c r="D46" s="411"/>
      <c r="E46" s="412"/>
      <c r="F46" s="411"/>
      <c r="G46" s="28"/>
    </row>
    <row r="47" spans="1:7" x14ac:dyDescent="0.25">
      <c r="A47" s="411"/>
      <c r="B47" s="411"/>
      <c r="C47" s="412"/>
      <c r="D47" s="411"/>
      <c r="E47" s="412"/>
      <c r="F47" s="411"/>
      <c r="G47" s="28"/>
    </row>
    <row r="48" spans="1:7" x14ac:dyDescent="0.25">
      <c r="A48" s="411"/>
      <c r="B48" s="411"/>
      <c r="C48" s="412"/>
      <c r="D48" s="411"/>
      <c r="E48" s="412"/>
      <c r="F48" s="411"/>
      <c r="G48" s="28"/>
    </row>
    <row r="49" spans="1:7" x14ac:dyDescent="0.25">
      <c r="A49" s="411"/>
      <c r="B49" s="411"/>
      <c r="C49" s="412"/>
      <c r="D49" s="411"/>
      <c r="E49" s="412"/>
      <c r="F49" s="411"/>
      <c r="G49" s="28"/>
    </row>
    <row r="50" spans="1:7" x14ac:dyDescent="0.25">
      <c r="A50" s="411"/>
      <c r="B50" s="411"/>
      <c r="C50" s="412"/>
      <c r="D50" s="411"/>
      <c r="E50" s="412"/>
      <c r="F50" s="411"/>
      <c r="G50" s="28"/>
    </row>
    <row r="51" spans="1:7" x14ac:dyDescent="0.25">
      <c r="A51" s="411"/>
      <c r="B51" s="411"/>
      <c r="C51" s="412"/>
      <c r="D51" s="411"/>
      <c r="E51" s="412"/>
      <c r="F51" s="411"/>
      <c r="G51" s="28"/>
    </row>
    <row r="52" spans="1:7" x14ac:dyDescent="0.25">
      <c r="A52" s="411"/>
      <c r="B52" s="411"/>
      <c r="C52" s="412"/>
      <c r="D52" s="411"/>
      <c r="E52" s="412"/>
      <c r="F52" s="411"/>
      <c r="G52" s="28"/>
    </row>
    <row r="53" spans="1:7" x14ac:dyDescent="0.25">
      <c r="A53" s="411"/>
      <c r="B53" s="411"/>
      <c r="C53" s="412"/>
      <c r="D53" s="411"/>
      <c r="E53" s="412"/>
      <c r="F53" s="411"/>
      <c r="G53" s="28"/>
    </row>
    <row r="54" spans="1:7" x14ac:dyDescent="0.25">
      <c r="A54" s="411"/>
      <c r="B54" s="411"/>
      <c r="C54" s="412"/>
      <c r="D54" s="411"/>
      <c r="E54" s="412"/>
      <c r="F54" s="411"/>
      <c r="G54" s="28"/>
    </row>
    <row r="55" spans="1:7" x14ac:dyDescent="0.25">
      <c r="A55" s="411"/>
      <c r="B55" s="411"/>
      <c r="C55" s="412"/>
      <c r="D55" s="411"/>
      <c r="E55" s="412"/>
      <c r="F55" s="411"/>
      <c r="G55" s="28"/>
    </row>
    <row r="56" spans="1:7" x14ac:dyDescent="0.25">
      <c r="A56" s="411"/>
      <c r="B56" s="411"/>
      <c r="C56" s="412"/>
      <c r="D56" s="411"/>
      <c r="E56" s="412"/>
      <c r="F56" s="411"/>
      <c r="G56" s="28"/>
    </row>
    <row r="57" spans="1:7" x14ac:dyDescent="0.25">
      <c r="A57" s="411"/>
      <c r="B57" s="411"/>
      <c r="C57" s="412"/>
      <c r="D57" s="411"/>
      <c r="E57" s="412"/>
      <c r="F57" s="411"/>
      <c r="G57" s="28"/>
    </row>
    <row r="58" spans="1:7" x14ac:dyDescent="0.25">
      <c r="A58" s="411"/>
      <c r="B58" s="411"/>
      <c r="C58" s="412"/>
      <c r="D58" s="411"/>
      <c r="E58" s="412"/>
      <c r="F58" s="411"/>
      <c r="G58" s="28"/>
    </row>
    <row r="59" spans="1:7" x14ac:dyDescent="0.25">
      <c r="A59" s="411"/>
      <c r="B59" s="411"/>
      <c r="C59" s="412"/>
      <c r="D59" s="411"/>
      <c r="E59" s="412"/>
      <c r="F59" s="411"/>
      <c r="G59" s="28"/>
    </row>
    <row r="60" spans="1:7" x14ac:dyDescent="0.25">
      <c r="A60" s="411"/>
      <c r="B60" s="411"/>
      <c r="C60" s="412"/>
      <c r="D60" s="411"/>
      <c r="E60" s="412"/>
      <c r="F60" s="411"/>
      <c r="G60" s="28"/>
    </row>
    <row r="61" spans="1:7" x14ac:dyDescent="0.25">
      <c r="A61" s="411"/>
      <c r="B61" s="411"/>
      <c r="C61" s="412"/>
      <c r="D61" s="411"/>
      <c r="E61" s="412"/>
      <c r="F61" s="411"/>
      <c r="G61" s="28"/>
    </row>
    <row r="62" spans="1:7" x14ac:dyDescent="0.25">
      <c r="A62" s="411"/>
      <c r="B62" s="411"/>
      <c r="C62" s="412"/>
      <c r="D62" s="411"/>
      <c r="E62" s="412"/>
      <c r="F62" s="411"/>
      <c r="G62" s="28"/>
    </row>
    <row r="63" spans="1:7" x14ac:dyDescent="0.25">
      <c r="A63" s="411"/>
      <c r="B63" s="411"/>
      <c r="C63" s="412"/>
      <c r="D63" s="411"/>
      <c r="E63" s="412"/>
      <c r="F63" s="411"/>
      <c r="G63" s="28"/>
    </row>
    <row r="64" spans="1:7" x14ac:dyDescent="0.25">
      <c r="A64" s="411"/>
      <c r="B64" s="411"/>
      <c r="C64" s="412"/>
      <c r="D64" s="411"/>
      <c r="E64" s="412"/>
      <c r="F64" s="411"/>
      <c r="G64" s="28"/>
    </row>
    <row r="65" spans="1:7" x14ac:dyDescent="0.25">
      <c r="A65" s="411"/>
      <c r="B65" s="411"/>
      <c r="C65" s="412"/>
      <c r="D65" s="411"/>
      <c r="E65" s="412"/>
      <c r="F65" s="411"/>
      <c r="G65" s="28"/>
    </row>
    <row r="66" spans="1:7" x14ac:dyDescent="0.25">
      <c r="A66" s="411"/>
      <c r="B66" s="411"/>
      <c r="C66" s="412"/>
      <c r="D66" s="411"/>
      <c r="E66" s="412"/>
      <c r="F66" s="411"/>
      <c r="G66" s="28"/>
    </row>
    <row r="67" spans="1:7" x14ac:dyDescent="0.25">
      <c r="A67" s="411"/>
      <c r="B67" s="411"/>
      <c r="C67" s="412"/>
      <c r="D67" s="411"/>
      <c r="E67" s="412"/>
      <c r="F67" s="411"/>
      <c r="G67" s="28"/>
    </row>
    <row r="68" spans="1:7" x14ac:dyDescent="0.25">
      <c r="A68" s="411"/>
      <c r="B68" s="411"/>
      <c r="C68" s="412"/>
      <c r="D68" s="411"/>
      <c r="E68" s="412"/>
      <c r="F68" s="411"/>
      <c r="G68" s="28"/>
    </row>
    <row r="69" spans="1:7" x14ac:dyDescent="0.25">
      <c r="A69" s="411"/>
      <c r="B69" s="411"/>
      <c r="C69" s="412"/>
      <c r="D69" s="411"/>
      <c r="E69" s="412"/>
      <c r="F69" s="411"/>
      <c r="G69" s="28"/>
    </row>
    <row r="70" spans="1:7" x14ac:dyDescent="0.25">
      <c r="A70" s="411"/>
      <c r="B70" s="411"/>
      <c r="C70" s="412"/>
      <c r="D70" s="411"/>
      <c r="E70" s="412"/>
      <c r="F70" s="411"/>
      <c r="G70" s="28"/>
    </row>
    <row r="71" spans="1:7" x14ac:dyDescent="0.25">
      <c r="A71" s="411"/>
      <c r="B71" s="411"/>
      <c r="C71" s="412"/>
      <c r="D71" s="411"/>
      <c r="E71" s="412"/>
      <c r="F71" s="411"/>
      <c r="G71" s="28"/>
    </row>
    <row r="72" spans="1:7" x14ac:dyDescent="0.25">
      <c r="A72" s="411"/>
      <c r="B72" s="411"/>
      <c r="C72" s="412"/>
      <c r="D72" s="411"/>
      <c r="E72" s="412"/>
      <c r="F72" s="411"/>
      <c r="G72" s="28"/>
    </row>
    <row r="73" spans="1:7" x14ac:dyDescent="0.25">
      <c r="A73" s="411"/>
      <c r="B73" s="411"/>
      <c r="C73" s="412"/>
      <c r="D73" s="411"/>
      <c r="E73" s="412"/>
      <c r="F73" s="411"/>
      <c r="G73" s="28"/>
    </row>
    <row r="74" spans="1:7" x14ac:dyDescent="0.25">
      <c r="A74" s="411"/>
      <c r="B74" s="411"/>
      <c r="C74" s="412"/>
      <c r="D74" s="411"/>
      <c r="E74" s="412"/>
      <c r="F74" s="411"/>
      <c r="G74" s="28"/>
    </row>
    <row r="75" spans="1:7" x14ac:dyDescent="0.25">
      <c r="A75" s="411"/>
      <c r="B75" s="411"/>
      <c r="C75" s="412"/>
      <c r="D75" s="411"/>
      <c r="E75" s="412"/>
      <c r="F75" s="411"/>
      <c r="G75" s="28"/>
    </row>
    <row r="76" spans="1:7" x14ac:dyDescent="0.25">
      <c r="A76" s="411"/>
      <c r="B76" s="411"/>
      <c r="C76" s="412"/>
      <c r="D76" s="411"/>
      <c r="E76" s="412"/>
      <c r="F76" s="411"/>
      <c r="G76" s="28"/>
    </row>
    <row r="77" spans="1:7" x14ac:dyDescent="0.25">
      <c r="A77" s="411"/>
      <c r="B77" s="411"/>
      <c r="C77" s="412"/>
      <c r="D77" s="411"/>
      <c r="E77" s="412"/>
      <c r="F77" s="411"/>
      <c r="G77" s="28"/>
    </row>
    <row r="78" spans="1:7" x14ac:dyDescent="0.25">
      <c r="A78" s="411"/>
      <c r="B78" s="411"/>
      <c r="C78" s="412"/>
      <c r="D78" s="411"/>
      <c r="E78" s="412"/>
      <c r="F78" s="411"/>
      <c r="G78" s="28"/>
    </row>
    <row r="79" spans="1:7" x14ac:dyDescent="0.25">
      <c r="A79" s="411"/>
      <c r="B79" s="411"/>
      <c r="C79" s="412"/>
      <c r="D79" s="411"/>
      <c r="E79" s="412"/>
      <c r="F79" s="411"/>
      <c r="G79" s="28"/>
    </row>
    <row r="80" spans="1:7" x14ac:dyDescent="0.25">
      <c r="A80" s="411"/>
      <c r="B80" s="411"/>
      <c r="C80" s="412"/>
      <c r="D80" s="411"/>
      <c r="E80" s="412"/>
      <c r="F80" s="411"/>
      <c r="G80" s="28"/>
    </row>
    <row r="81" spans="1:7" x14ac:dyDescent="0.25">
      <c r="A81" s="411"/>
      <c r="B81" s="411"/>
      <c r="C81" s="412"/>
      <c r="D81" s="411"/>
      <c r="E81" s="412"/>
      <c r="F81" s="411"/>
      <c r="G81" s="28"/>
    </row>
    <row r="82" spans="1:7" x14ac:dyDescent="0.25">
      <c r="A82" s="411"/>
      <c r="B82" s="411"/>
      <c r="C82" s="412"/>
      <c r="D82" s="411"/>
      <c r="E82" s="412"/>
      <c r="F82" s="411"/>
      <c r="G82" s="28"/>
    </row>
    <row r="83" spans="1:7" x14ac:dyDescent="0.25">
      <c r="A83" s="411"/>
      <c r="B83" s="411"/>
      <c r="C83" s="412"/>
      <c r="D83" s="411"/>
      <c r="E83" s="412"/>
      <c r="F83" s="411"/>
      <c r="G83" s="28"/>
    </row>
    <row r="84" spans="1:7" x14ac:dyDescent="0.25">
      <c r="A84" s="411"/>
      <c r="B84" s="411"/>
      <c r="C84" s="412"/>
      <c r="D84" s="411"/>
      <c r="E84" s="412"/>
      <c r="F84" s="411"/>
      <c r="G84" s="28"/>
    </row>
    <row r="85" spans="1:7" x14ac:dyDescent="0.25">
      <c r="A85" s="411"/>
      <c r="B85" s="411"/>
      <c r="C85" s="412"/>
      <c r="D85" s="411"/>
      <c r="E85" s="412"/>
      <c r="F85" s="411"/>
      <c r="G85" s="28"/>
    </row>
    <row r="86" spans="1:7" x14ac:dyDescent="0.25">
      <c r="A86" s="411"/>
      <c r="B86" s="411"/>
      <c r="C86" s="412"/>
      <c r="D86" s="411"/>
      <c r="E86" s="412"/>
      <c r="F86" s="411"/>
      <c r="G86" s="28"/>
    </row>
    <row r="87" spans="1:7" x14ac:dyDescent="0.25">
      <c r="A87" s="411"/>
      <c r="B87" s="411"/>
      <c r="C87" s="412"/>
      <c r="D87" s="411"/>
      <c r="E87" s="412"/>
      <c r="F87" s="411"/>
      <c r="G87" s="28"/>
    </row>
    <row r="88" spans="1:7" x14ac:dyDescent="0.25">
      <c r="A88" s="411"/>
      <c r="B88" s="411"/>
      <c r="C88" s="412"/>
      <c r="D88" s="411"/>
      <c r="E88" s="412"/>
      <c r="F88" s="411"/>
      <c r="G88" s="28"/>
    </row>
    <row r="89" spans="1:7" x14ac:dyDescent="0.25">
      <c r="A89" s="411"/>
      <c r="B89" s="411"/>
      <c r="C89" s="412"/>
      <c r="D89" s="411"/>
      <c r="E89" s="412"/>
      <c r="F89" s="411"/>
      <c r="G89" s="28"/>
    </row>
    <row r="90" spans="1:7" x14ac:dyDescent="0.25">
      <c r="A90" s="411"/>
      <c r="B90" s="411"/>
      <c r="C90" s="412"/>
      <c r="D90" s="411"/>
      <c r="E90" s="412"/>
      <c r="F90" s="411"/>
      <c r="G90" s="28"/>
    </row>
    <row r="91" spans="1:7" x14ac:dyDescent="0.25">
      <c r="A91" s="411"/>
      <c r="B91" s="411"/>
      <c r="C91" s="412"/>
      <c r="D91" s="411"/>
      <c r="E91" s="412"/>
      <c r="F91" s="411"/>
      <c r="G91" s="28"/>
    </row>
    <row r="92" spans="1:7" x14ac:dyDescent="0.25">
      <c r="A92" s="411"/>
      <c r="B92" s="411"/>
      <c r="C92" s="412"/>
      <c r="D92" s="411"/>
      <c r="E92" s="412"/>
      <c r="F92" s="411"/>
      <c r="G92" s="28"/>
    </row>
    <row r="93" spans="1:7" x14ac:dyDescent="0.25">
      <c r="A93" s="411"/>
      <c r="B93" s="411"/>
      <c r="C93" s="412"/>
      <c r="D93" s="411"/>
      <c r="E93" s="412"/>
      <c r="F93" s="411"/>
      <c r="G93" s="28"/>
    </row>
    <row r="94" spans="1:7" x14ac:dyDescent="0.25">
      <c r="A94" s="411"/>
      <c r="B94" s="411"/>
      <c r="C94" s="412"/>
      <c r="D94" s="411"/>
      <c r="E94" s="412"/>
      <c r="F94" s="411"/>
      <c r="G94" s="28"/>
    </row>
    <row r="95" spans="1:7" x14ac:dyDescent="0.25">
      <c r="A95" s="411"/>
      <c r="B95" s="411"/>
      <c r="C95" s="412"/>
      <c r="D95" s="411"/>
      <c r="E95" s="412"/>
      <c r="F95" s="411"/>
      <c r="G95" s="28"/>
    </row>
    <row r="96" spans="1:7" x14ac:dyDescent="0.25">
      <c r="A96" s="411"/>
      <c r="B96" s="411"/>
      <c r="C96" s="412"/>
      <c r="D96" s="411"/>
      <c r="E96" s="412"/>
      <c r="F96" s="411"/>
      <c r="G96" s="28"/>
    </row>
    <row r="97" spans="1:7" x14ac:dyDescent="0.25">
      <c r="A97" s="411"/>
      <c r="B97" s="411"/>
      <c r="C97" s="412"/>
      <c r="D97" s="411"/>
      <c r="E97" s="412"/>
      <c r="F97" s="411"/>
      <c r="G97" s="28"/>
    </row>
    <row r="98" spans="1:7" x14ac:dyDescent="0.25">
      <c r="A98" s="411"/>
      <c r="B98" s="411"/>
      <c r="C98" s="412"/>
      <c r="D98" s="411"/>
      <c r="E98" s="412"/>
      <c r="F98" s="411"/>
      <c r="G98" s="28"/>
    </row>
    <row r="99" spans="1:7" x14ac:dyDescent="0.25">
      <c r="A99" s="411"/>
      <c r="B99" s="411"/>
      <c r="C99" s="412"/>
      <c r="D99" s="411"/>
      <c r="E99" s="412"/>
      <c r="F99" s="411"/>
      <c r="G99" s="28"/>
    </row>
    <row r="100" spans="1:7" x14ac:dyDescent="0.25">
      <c r="A100" s="411"/>
      <c r="B100" s="411"/>
      <c r="C100" s="412"/>
      <c r="D100" s="411"/>
      <c r="E100" s="412"/>
      <c r="F100" s="411"/>
      <c r="G100" s="28"/>
    </row>
    <row r="101" spans="1:7" x14ac:dyDescent="0.25">
      <c r="A101" s="411"/>
      <c r="B101" s="411"/>
      <c r="C101" s="412"/>
      <c r="D101" s="411"/>
      <c r="E101" s="412"/>
      <c r="F101" s="411"/>
      <c r="G101" s="28"/>
    </row>
    <row r="102" spans="1:7" x14ac:dyDescent="0.25">
      <c r="A102" s="411"/>
      <c r="B102" s="411"/>
      <c r="C102" s="412"/>
      <c r="D102" s="411"/>
      <c r="E102" s="412"/>
      <c r="F102" s="411"/>
      <c r="G102" s="28"/>
    </row>
    <row r="103" spans="1:7" x14ac:dyDescent="0.25">
      <c r="A103" s="411"/>
      <c r="B103" s="411"/>
      <c r="C103" s="412"/>
      <c r="D103" s="411"/>
      <c r="E103" s="412"/>
      <c r="F103" s="411"/>
      <c r="G103" s="28"/>
    </row>
    <row r="104" spans="1:7" x14ac:dyDescent="0.25">
      <c r="A104" s="411"/>
      <c r="B104" s="411"/>
      <c r="C104" s="412"/>
      <c r="D104" s="411"/>
      <c r="E104" s="412"/>
      <c r="F104" s="411"/>
      <c r="G104" s="28"/>
    </row>
    <row r="105" spans="1:7" x14ac:dyDescent="0.25">
      <c r="A105" s="411"/>
      <c r="B105" s="411"/>
      <c r="C105" s="412"/>
      <c r="D105" s="411"/>
      <c r="E105" s="412"/>
      <c r="F105" s="411"/>
      <c r="G105" s="28"/>
    </row>
    <row r="106" spans="1:7" x14ac:dyDescent="0.25">
      <c r="A106" s="411"/>
      <c r="B106" s="411"/>
      <c r="C106" s="412"/>
      <c r="D106" s="411"/>
      <c r="E106" s="412"/>
      <c r="F106" s="411"/>
      <c r="G106" s="28"/>
    </row>
    <row r="107" spans="1:7" x14ac:dyDescent="0.25">
      <c r="A107" s="411"/>
      <c r="B107" s="411"/>
      <c r="C107" s="412"/>
      <c r="D107" s="411"/>
      <c r="E107" s="412"/>
      <c r="F107" s="411"/>
      <c r="G107" s="28"/>
    </row>
    <row r="108" spans="1:7" x14ac:dyDescent="0.25">
      <c r="A108" s="411"/>
      <c r="B108" s="411"/>
      <c r="C108" s="412"/>
      <c r="D108" s="411"/>
      <c r="E108" s="412"/>
      <c r="F108" s="411"/>
      <c r="G108" s="28"/>
    </row>
    <row r="109" spans="1:7" x14ac:dyDescent="0.25">
      <c r="A109" s="411"/>
      <c r="B109" s="411"/>
      <c r="C109" s="412"/>
      <c r="D109" s="411"/>
      <c r="E109" s="412"/>
      <c r="F109" s="411"/>
      <c r="G109" s="28"/>
    </row>
    <row r="110" spans="1:7" x14ac:dyDescent="0.25">
      <c r="A110" s="411"/>
      <c r="B110" s="411"/>
      <c r="C110" s="412"/>
      <c r="D110" s="411"/>
      <c r="E110" s="412"/>
      <c r="F110" s="411"/>
      <c r="G110" s="28"/>
    </row>
    <row r="111" spans="1:7" x14ac:dyDescent="0.25">
      <c r="A111" s="411"/>
      <c r="B111" s="411"/>
      <c r="C111" s="412"/>
      <c r="D111" s="411"/>
      <c r="E111" s="412"/>
      <c r="F111" s="411"/>
      <c r="G111" s="28"/>
    </row>
    <row r="112" spans="1:7" x14ac:dyDescent="0.25">
      <c r="A112" s="411"/>
      <c r="B112" s="411"/>
      <c r="C112" s="412"/>
      <c r="D112" s="411"/>
      <c r="E112" s="412"/>
      <c r="F112" s="411"/>
      <c r="G112" s="28"/>
    </row>
    <row r="113" spans="1:7" x14ac:dyDescent="0.25">
      <c r="A113" s="411"/>
      <c r="B113" s="411"/>
      <c r="C113" s="412"/>
      <c r="D113" s="411"/>
      <c r="E113" s="412"/>
      <c r="F113" s="411"/>
      <c r="G113" s="28"/>
    </row>
    <row r="114" spans="1:7" x14ac:dyDescent="0.25">
      <c r="A114" s="411"/>
      <c r="B114" s="411"/>
      <c r="C114" s="412"/>
      <c r="D114" s="411"/>
      <c r="E114" s="412"/>
      <c r="F114" s="411"/>
      <c r="G114" s="28"/>
    </row>
    <row r="115" spans="1:7" x14ac:dyDescent="0.25">
      <c r="A115" s="411"/>
      <c r="B115" s="411"/>
      <c r="C115" s="412"/>
      <c r="D115" s="411"/>
      <c r="E115" s="412"/>
      <c r="F115" s="411"/>
      <c r="G115" s="28"/>
    </row>
    <row r="116" spans="1:7" x14ac:dyDescent="0.25">
      <c r="A116" s="411"/>
      <c r="B116" s="411"/>
      <c r="C116" s="412"/>
      <c r="D116" s="411"/>
      <c r="E116" s="412"/>
      <c r="F116" s="411"/>
      <c r="G116" s="28"/>
    </row>
    <row r="117" spans="1:7" x14ac:dyDescent="0.25">
      <c r="A117" s="411"/>
      <c r="B117" s="411"/>
      <c r="C117" s="412"/>
      <c r="D117" s="411"/>
      <c r="E117" s="412"/>
      <c r="F117" s="411"/>
      <c r="G117" s="28"/>
    </row>
    <row r="118" spans="1:7" x14ac:dyDescent="0.25">
      <c r="A118" s="411"/>
      <c r="B118" s="411"/>
      <c r="C118" s="412"/>
      <c r="D118" s="411"/>
      <c r="E118" s="412"/>
      <c r="F118" s="411"/>
      <c r="G118" s="28"/>
    </row>
    <row r="119" spans="1:7" x14ac:dyDescent="0.25">
      <c r="A119" s="411"/>
      <c r="B119" s="411"/>
      <c r="C119" s="412"/>
      <c r="D119" s="411"/>
      <c r="E119" s="412"/>
      <c r="F119" s="411"/>
      <c r="G119" s="28"/>
    </row>
    <row r="120" spans="1:7" x14ac:dyDescent="0.25">
      <c r="A120" s="411"/>
      <c r="B120" s="411"/>
      <c r="C120" s="412"/>
      <c r="D120" s="411"/>
      <c r="E120" s="412"/>
      <c r="F120" s="411"/>
      <c r="G120" s="28"/>
    </row>
    <row r="121" spans="1:7" x14ac:dyDescent="0.25">
      <c r="A121" s="411"/>
      <c r="B121" s="411"/>
      <c r="C121" s="412"/>
      <c r="D121" s="411"/>
      <c r="E121" s="412"/>
      <c r="F121" s="411"/>
      <c r="G121" s="28"/>
    </row>
    <row r="122" spans="1:7" x14ac:dyDescent="0.25">
      <c r="A122" s="411"/>
      <c r="B122" s="411"/>
      <c r="C122" s="412"/>
      <c r="D122" s="411"/>
      <c r="E122" s="412"/>
      <c r="F122" s="411"/>
      <c r="G122" s="28"/>
    </row>
    <row r="123" spans="1:7" x14ac:dyDescent="0.25">
      <c r="A123" s="411"/>
      <c r="B123" s="411"/>
      <c r="C123" s="412"/>
      <c r="D123" s="411"/>
      <c r="E123" s="412"/>
      <c r="F123" s="411"/>
      <c r="G123" s="28"/>
    </row>
    <row r="124" spans="1:7" x14ac:dyDescent="0.25">
      <c r="A124" s="411"/>
      <c r="B124" s="411"/>
      <c r="C124" s="412"/>
      <c r="D124" s="411"/>
      <c r="E124" s="412"/>
      <c r="F124" s="411"/>
      <c r="G124" s="28"/>
    </row>
    <row r="125" spans="1:7" x14ac:dyDescent="0.25">
      <c r="A125" s="411"/>
      <c r="B125" s="411"/>
      <c r="C125" s="412"/>
      <c r="D125" s="411"/>
      <c r="E125" s="412"/>
      <c r="F125" s="411"/>
      <c r="G125" s="28"/>
    </row>
    <row r="126" spans="1:7" x14ac:dyDescent="0.25">
      <c r="A126" s="411"/>
      <c r="B126" s="411"/>
      <c r="C126" s="412"/>
      <c r="D126" s="411"/>
      <c r="E126" s="412"/>
      <c r="F126" s="411"/>
      <c r="G126" s="28"/>
    </row>
    <row r="127" spans="1:7" x14ac:dyDescent="0.25">
      <c r="A127" s="411"/>
      <c r="B127" s="411"/>
      <c r="C127" s="412"/>
      <c r="D127" s="411"/>
      <c r="E127" s="412"/>
      <c r="F127" s="411"/>
      <c r="G127" s="28"/>
    </row>
    <row r="128" spans="1:7" x14ac:dyDescent="0.25">
      <c r="A128" s="411"/>
      <c r="B128" s="411"/>
      <c r="C128" s="412"/>
      <c r="D128" s="411"/>
      <c r="E128" s="412"/>
      <c r="F128" s="411"/>
      <c r="G128" s="28"/>
    </row>
    <row r="129" spans="1:7" x14ac:dyDescent="0.25">
      <c r="A129" s="411"/>
      <c r="B129" s="411"/>
      <c r="C129" s="412"/>
      <c r="D129" s="411"/>
      <c r="E129" s="412"/>
      <c r="F129" s="411"/>
      <c r="G129" s="28"/>
    </row>
    <row r="130" spans="1:7" x14ac:dyDescent="0.25">
      <c r="A130" s="411"/>
      <c r="B130" s="411"/>
      <c r="C130" s="412"/>
      <c r="D130" s="411"/>
      <c r="E130" s="412"/>
      <c r="F130" s="411"/>
      <c r="G130" s="28"/>
    </row>
    <row r="131" spans="1:7" x14ac:dyDescent="0.25">
      <c r="A131" s="411"/>
      <c r="B131" s="411"/>
      <c r="C131" s="412"/>
      <c r="D131" s="411"/>
      <c r="E131" s="412"/>
      <c r="F131" s="411"/>
      <c r="G131" s="28"/>
    </row>
    <row r="132" spans="1:7" x14ac:dyDescent="0.25">
      <c r="A132" s="411"/>
      <c r="B132" s="411"/>
      <c r="C132" s="412"/>
      <c r="D132" s="411"/>
      <c r="E132" s="412"/>
      <c r="F132" s="411"/>
      <c r="G132" s="28"/>
    </row>
    <row r="133" spans="1:7" x14ac:dyDescent="0.25">
      <c r="A133" s="411"/>
      <c r="B133" s="411"/>
      <c r="C133" s="412"/>
      <c r="D133" s="411"/>
      <c r="E133" s="412"/>
      <c r="F133" s="411"/>
      <c r="G133" s="28"/>
    </row>
    <row r="134" spans="1:7" x14ac:dyDescent="0.25">
      <c r="A134" s="411"/>
      <c r="B134" s="411"/>
      <c r="C134" s="412"/>
      <c r="D134" s="411"/>
      <c r="E134" s="412"/>
      <c r="F134" s="411"/>
      <c r="G134" s="28"/>
    </row>
    <row r="135" spans="1:7" x14ac:dyDescent="0.25">
      <c r="A135" s="411"/>
      <c r="B135" s="411"/>
      <c r="C135" s="412"/>
      <c r="D135" s="411"/>
      <c r="E135" s="412"/>
      <c r="F135" s="411"/>
      <c r="G135" s="28"/>
    </row>
    <row r="136" spans="1:7" x14ac:dyDescent="0.25">
      <c r="A136" s="411"/>
      <c r="B136" s="411"/>
      <c r="C136" s="412"/>
      <c r="D136" s="411"/>
      <c r="E136" s="412"/>
      <c r="F136" s="411"/>
      <c r="G136" s="28"/>
    </row>
    <row r="137" spans="1:7" x14ac:dyDescent="0.25">
      <c r="A137" s="411"/>
      <c r="B137" s="411"/>
      <c r="C137" s="412"/>
      <c r="D137" s="411"/>
      <c r="E137" s="412"/>
      <c r="F137" s="411"/>
      <c r="G137" s="28"/>
    </row>
    <row r="138" spans="1:7" x14ac:dyDescent="0.25">
      <c r="A138" s="411"/>
      <c r="B138" s="411"/>
      <c r="C138" s="412"/>
      <c r="D138" s="411"/>
      <c r="E138" s="412"/>
      <c r="F138" s="411"/>
      <c r="G138" s="28"/>
    </row>
    <row r="139" spans="1:7" x14ac:dyDescent="0.25">
      <c r="A139" s="411"/>
      <c r="B139" s="411"/>
      <c r="C139" s="412"/>
      <c r="D139" s="411"/>
      <c r="E139" s="412"/>
      <c r="F139" s="411"/>
      <c r="G139" s="28"/>
    </row>
    <row r="140" spans="1:7" x14ac:dyDescent="0.25">
      <c r="A140" s="411"/>
      <c r="B140" s="411"/>
      <c r="C140" s="412"/>
      <c r="D140" s="411"/>
      <c r="E140" s="412"/>
      <c r="F140" s="411"/>
      <c r="G140" s="28"/>
    </row>
    <row r="141" spans="1:7" x14ac:dyDescent="0.25">
      <c r="A141" s="411"/>
      <c r="B141" s="411"/>
      <c r="C141" s="412"/>
      <c r="D141" s="411"/>
      <c r="E141" s="412"/>
      <c r="F141" s="411"/>
      <c r="G141" s="28"/>
    </row>
    <row r="142" spans="1:7" x14ac:dyDescent="0.25">
      <c r="A142" s="411"/>
      <c r="B142" s="411"/>
      <c r="C142" s="412"/>
      <c r="D142" s="411"/>
      <c r="E142" s="412"/>
      <c r="F142" s="411"/>
      <c r="G142" s="28"/>
    </row>
    <row r="143" spans="1:7" x14ac:dyDescent="0.25">
      <c r="A143" s="411"/>
      <c r="B143" s="411"/>
      <c r="C143" s="412"/>
      <c r="D143" s="411"/>
      <c r="E143" s="412"/>
      <c r="F143" s="411"/>
      <c r="G143" s="28"/>
    </row>
    <row r="144" spans="1:7" x14ac:dyDescent="0.25">
      <c r="A144" s="411"/>
      <c r="B144" s="411"/>
      <c r="C144" s="412"/>
      <c r="D144" s="411"/>
      <c r="E144" s="412"/>
      <c r="F144" s="411"/>
      <c r="G144" s="28"/>
    </row>
    <row r="145" spans="1:7" x14ac:dyDescent="0.25">
      <c r="A145" s="411"/>
      <c r="B145" s="411"/>
      <c r="C145" s="412"/>
      <c r="D145" s="411"/>
      <c r="E145" s="412"/>
      <c r="F145" s="411"/>
      <c r="G145" s="28"/>
    </row>
    <row r="146" spans="1:7" x14ac:dyDescent="0.25">
      <c r="A146" s="411"/>
      <c r="B146" s="411"/>
      <c r="C146" s="412"/>
      <c r="D146" s="411"/>
      <c r="E146" s="412"/>
      <c r="F146" s="411"/>
      <c r="G146" s="28"/>
    </row>
    <row r="147" spans="1:7" x14ac:dyDescent="0.25">
      <c r="A147" s="411"/>
      <c r="B147" s="411"/>
      <c r="C147" s="412"/>
      <c r="D147" s="411"/>
      <c r="E147" s="412"/>
      <c r="F147" s="411"/>
      <c r="G147" s="28"/>
    </row>
    <row r="148" spans="1:7" x14ac:dyDescent="0.25">
      <c r="A148" s="411"/>
      <c r="B148" s="411"/>
      <c r="C148" s="412"/>
      <c r="D148" s="411"/>
      <c r="E148" s="412"/>
      <c r="F148" s="411"/>
      <c r="G148" s="28"/>
    </row>
    <row r="149" spans="1:7" x14ac:dyDescent="0.25">
      <c r="A149" s="411"/>
      <c r="B149" s="411"/>
      <c r="C149" s="412"/>
      <c r="D149" s="411"/>
      <c r="E149" s="412"/>
      <c r="F149" s="411"/>
      <c r="G149" s="28"/>
    </row>
    <row r="150" spans="1:7" x14ac:dyDescent="0.25">
      <c r="A150" s="411"/>
      <c r="B150" s="411"/>
      <c r="C150" s="412"/>
      <c r="D150" s="411"/>
      <c r="E150" s="412"/>
      <c r="F150" s="411"/>
      <c r="G150" s="28"/>
    </row>
    <row r="151" spans="1:7" x14ac:dyDescent="0.25">
      <c r="A151" s="411"/>
      <c r="B151" s="411"/>
      <c r="C151" s="412"/>
      <c r="D151" s="411"/>
      <c r="E151" s="412"/>
      <c r="F151" s="411"/>
      <c r="G151" s="28"/>
    </row>
    <row r="152" spans="1:7" x14ac:dyDescent="0.25">
      <c r="A152" s="411"/>
      <c r="B152" s="411"/>
      <c r="C152" s="412"/>
      <c r="D152" s="411"/>
      <c r="E152" s="412"/>
      <c r="F152" s="411"/>
      <c r="G152" s="28"/>
    </row>
    <row r="153" spans="1:7" x14ac:dyDescent="0.25">
      <c r="A153" s="411"/>
      <c r="B153" s="411"/>
      <c r="C153" s="412"/>
      <c r="D153" s="411"/>
      <c r="E153" s="412"/>
      <c r="F153" s="411"/>
      <c r="G153" s="28"/>
    </row>
    <row r="154" spans="1:7" x14ac:dyDescent="0.25">
      <c r="A154" s="411"/>
      <c r="B154" s="411"/>
      <c r="C154" s="412"/>
      <c r="D154" s="411"/>
      <c r="E154" s="412"/>
      <c r="F154" s="411"/>
      <c r="G154" s="28"/>
    </row>
    <row r="155" spans="1:7" x14ac:dyDescent="0.25">
      <c r="A155" s="411"/>
      <c r="B155" s="411"/>
      <c r="C155" s="412"/>
      <c r="D155" s="411"/>
      <c r="E155" s="412"/>
      <c r="F155" s="411"/>
      <c r="G155" s="28"/>
    </row>
    <row r="156" spans="1:7" x14ac:dyDescent="0.25">
      <c r="A156" s="411"/>
      <c r="B156" s="411"/>
      <c r="C156" s="412"/>
      <c r="D156" s="411"/>
      <c r="E156" s="412"/>
      <c r="F156" s="411"/>
      <c r="G156" s="28"/>
    </row>
    <row r="157" spans="1:7" x14ac:dyDescent="0.25">
      <c r="A157" s="411"/>
      <c r="B157" s="411"/>
      <c r="C157" s="412"/>
      <c r="D157" s="411"/>
      <c r="E157" s="412"/>
      <c r="F157" s="411"/>
      <c r="G157" s="28"/>
    </row>
    <row r="158" spans="1:7" x14ac:dyDescent="0.25">
      <c r="A158" s="411"/>
      <c r="B158" s="411"/>
      <c r="C158" s="412"/>
      <c r="D158" s="411"/>
      <c r="E158" s="412"/>
      <c r="F158" s="411"/>
      <c r="G158" s="28"/>
    </row>
    <row r="159" spans="1:7" x14ac:dyDescent="0.25">
      <c r="A159" s="411"/>
      <c r="B159" s="411"/>
      <c r="C159" s="412"/>
      <c r="D159" s="411"/>
      <c r="E159" s="412"/>
      <c r="F159" s="411"/>
      <c r="G159" s="28"/>
    </row>
    <row r="160" spans="1:7" x14ac:dyDescent="0.25">
      <c r="A160" s="411"/>
      <c r="B160" s="411"/>
      <c r="C160" s="412"/>
      <c r="D160" s="411"/>
      <c r="E160" s="412"/>
      <c r="F160" s="411"/>
      <c r="G160" s="28"/>
    </row>
    <row r="161" spans="1:7" x14ac:dyDescent="0.25">
      <c r="A161" s="411"/>
      <c r="B161" s="411"/>
      <c r="C161" s="412"/>
      <c r="D161" s="411"/>
      <c r="E161" s="412"/>
      <c r="F161" s="411"/>
      <c r="G161" s="28"/>
    </row>
    <row r="162" spans="1:7" x14ac:dyDescent="0.25">
      <c r="A162" s="411"/>
      <c r="B162" s="411"/>
      <c r="C162" s="412"/>
      <c r="D162" s="411"/>
      <c r="E162" s="412"/>
      <c r="F162" s="411"/>
      <c r="G162" s="28"/>
    </row>
    <row r="163" spans="1:7" x14ac:dyDescent="0.25">
      <c r="A163" s="411"/>
      <c r="B163" s="411"/>
      <c r="C163" s="412"/>
      <c r="D163" s="411"/>
      <c r="E163" s="412"/>
      <c r="F163" s="411"/>
      <c r="G163" s="28"/>
    </row>
    <row r="164" spans="1:7" x14ac:dyDescent="0.25">
      <c r="A164" s="411"/>
      <c r="B164" s="411"/>
      <c r="C164" s="412"/>
      <c r="D164" s="411"/>
      <c r="E164" s="412"/>
      <c r="F164" s="411"/>
      <c r="G164" s="28"/>
    </row>
    <row r="165" spans="1:7" x14ac:dyDescent="0.25">
      <c r="A165" s="411"/>
      <c r="B165" s="411"/>
      <c r="C165" s="412"/>
      <c r="D165" s="411"/>
      <c r="E165" s="412"/>
      <c r="F165" s="411"/>
      <c r="G165" s="28"/>
    </row>
    <row r="166" spans="1:7" x14ac:dyDescent="0.25">
      <c r="A166" s="411"/>
      <c r="B166" s="411"/>
      <c r="C166" s="412"/>
      <c r="D166" s="411"/>
      <c r="E166" s="412"/>
      <c r="F166" s="411"/>
      <c r="G166" s="28"/>
    </row>
    <row r="167" spans="1:7" x14ac:dyDescent="0.25">
      <c r="A167" s="411"/>
      <c r="B167" s="411"/>
      <c r="C167" s="412"/>
      <c r="D167" s="411"/>
      <c r="E167" s="412"/>
      <c r="F167" s="411"/>
      <c r="G167" s="28"/>
    </row>
    <row r="168" spans="1:7" x14ac:dyDescent="0.25">
      <c r="A168" s="411"/>
      <c r="B168" s="411"/>
      <c r="C168" s="412"/>
      <c r="D168" s="411"/>
      <c r="E168" s="412"/>
      <c r="F168" s="411"/>
      <c r="G168" s="28"/>
    </row>
    <row r="169" spans="1:7" x14ac:dyDescent="0.25">
      <c r="A169" s="411"/>
      <c r="B169" s="411"/>
      <c r="C169" s="412"/>
      <c r="D169" s="411"/>
      <c r="E169" s="412"/>
      <c r="F169" s="411"/>
      <c r="G169" s="28"/>
    </row>
    <row r="170" spans="1:7" x14ac:dyDescent="0.25">
      <c r="A170" s="411"/>
      <c r="B170" s="411"/>
      <c r="C170" s="412"/>
      <c r="D170" s="411"/>
      <c r="E170" s="412"/>
      <c r="F170" s="411"/>
      <c r="G170" s="28"/>
    </row>
    <row r="171" spans="1:7" x14ac:dyDescent="0.25">
      <c r="A171" s="411"/>
      <c r="B171" s="411"/>
      <c r="C171" s="412"/>
      <c r="D171" s="411"/>
      <c r="E171" s="412"/>
      <c r="F171" s="411"/>
      <c r="G171" s="28"/>
    </row>
    <row r="172" spans="1:7" x14ac:dyDescent="0.25">
      <c r="A172" s="411"/>
      <c r="B172" s="411"/>
      <c r="C172" s="412"/>
      <c r="D172" s="411"/>
      <c r="E172" s="412"/>
      <c r="F172" s="411"/>
      <c r="G172" s="28"/>
    </row>
    <row r="173" spans="1:7" x14ac:dyDescent="0.25">
      <c r="A173" s="411"/>
      <c r="B173" s="411"/>
      <c r="C173" s="412"/>
      <c r="D173" s="411"/>
      <c r="E173" s="412"/>
      <c r="F173" s="411"/>
      <c r="G173" s="28"/>
    </row>
    <row r="174" spans="1:7" x14ac:dyDescent="0.25">
      <c r="A174" s="411"/>
      <c r="B174" s="411"/>
      <c r="C174" s="412"/>
      <c r="D174" s="411"/>
      <c r="E174" s="412"/>
      <c r="F174" s="411"/>
      <c r="G174" s="28"/>
    </row>
    <row r="175" spans="1:7" x14ac:dyDescent="0.25">
      <c r="A175" s="411"/>
      <c r="B175" s="411"/>
      <c r="C175" s="412"/>
      <c r="D175" s="411"/>
      <c r="E175" s="412"/>
      <c r="F175" s="411"/>
      <c r="G175" s="28"/>
    </row>
    <row r="176" spans="1:7" x14ac:dyDescent="0.25">
      <c r="A176" s="411"/>
      <c r="B176" s="411"/>
      <c r="C176" s="412"/>
      <c r="D176" s="411"/>
      <c r="E176" s="412"/>
      <c r="F176" s="411"/>
      <c r="G176" s="28"/>
    </row>
    <row r="177" spans="1:7" x14ac:dyDescent="0.25">
      <c r="A177" s="411"/>
      <c r="B177" s="411"/>
      <c r="C177" s="412"/>
      <c r="D177" s="411"/>
      <c r="E177" s="412"/>
      <c r="F177" s="411"/>
      <c r="G177" s="28"/>
    </row>
    <row r="178" spans="1:7" x14ac:dyDescent="0.25">
      <c r="A178" s="411"/>
      <c r="B178" s="411"/>
      <c r="C178" s="412"/>
      <c r="D178" s="411"/>
      <c r="E178" s="412"/>
      <c r="F178" s="411"/>
      <c r="G178" s="28"/>
    </row>
    <row r="179" spans="1:7" x14ac:dyDescent="0.25">
      <c r="A179" s="411"/>
      <c r="B179" s="411"/>
      <c r="C179" s="412"/>
      <c r="D179" s="411"/>
      <c r="E179" s="412"/>
      <c r="F179" s="411"/>
      <c r="G179" s="28"/>
    </row>
    <row r="180" spans="1:7" x14ac:dyDescent="0.25">
      <c r="A180" s="411"/>
      <c r="B180" s="411"/>
      <c r="C180" s="412"/>
      <c r="D180" s="411"/>
      <c r="E180" s="412"/>
      <c r="F180" s="411"/>
      <c r="G180" s="28"/>
    </row>
    <row r="181" spans="1:7" x14ac:dyDescent="0.25">
      <c r="A181" s="411"/>
      <c r="B181" s="411"/>
      <c r="C181" s="412"/>
      <c r="D181" s="411"/>
      <c r="E181" s="412"/>
      <c r="F181" s="411"/>
      <c r="G181" s="28"/>
    </row>
    <row r="182" spans="1:7" x14ac:dyDescent="0.25">
      <c r="A182" s="411"/>
      <c r="B182" s="411"/>
      <c r="C182" s="412"/>
      <c r="D182" s="411"/>
      <c r="E182" s="412"/>
      <c r="F182" s="411"/>
      <c r="G182" s="28"/>
    </row>
    <row r="183" spans="1:7" x14ac:dyDescent="0.25">
      <c r="A183" s="411"/>
      <c r="B183" s="411"/>
      <c r="C183" s="412"/>
      <c r="D183" s="411"/>
      <c r="E183" s="412"/>
      <c r="F183" s="411"/>
      <c r="G183" s="28"/>
    </row>
    <row r="184" spans="1:7" x14ac:dyDescent="0.25">
      <c r="A184" s="411"/>
      <c r="B184" s="411"/>
      <c r="C184" s="412"/>
      <c r="D184" s="411"/>
      <c r="E184" s="412"/>
      <c r="F184" s="411"/>
      <c r="G184" s="28"/>
    </row>
    <row r="185" spans="1:7" x14ac:dyDescent="0.25">
      <c r="A185" s="411"/>
      <c r="B185" s="411"/>
      <c r="C185" s="412"/>
      <c r="D185" s="411"/>
      <c r="E185" s="412"/>
      <c r="F185" s="411"/>
      <c r="G185" s="28"/>
    </row>
    <row r="186" spans="1:7" x14ac:dyDescent="0.25">
      <c r="A186" s="411"/>
      <c r="B186" s="411"/>
      <c r="C186" s="412"/>
      <c r="D186" s="411"/>
      <c r="E186" s="412"/>
      <c r="F186" s="411"/>
      <c r="G186" s="28"/>
    </row>
    <row r="187" spans="1:7" x14ac:dyDescent="0.25">
      <c r="A187" s="411"/>
      <c r="B187" s="411"/>
      <c r="C187" s="412"/>
      <c r="D187" s="411"/>
      <c r="E187" s="412"/>
      <c r="F187" s="411"/>
      <c r="G187" s="28"/>
    </row>
    <row r="188" spans="1:7" x14ac:dyDescent="0.25">
      <c r="A188" s="411"/>
      <c r="B188" s="411"/>
      <c r="C188" s="412"/>
      <c r="D188" s="411"/>
      <c r="E188" s="412"/>
      <c r="F188" s="411"/>
      <c r="G188" s="28"/>
    </row>
    <row r="189" spans="1:7" x14ac:dyDescent="0.25">
      <c r="A189" s="411"/>
      <c r="B189" s="411"/>
      <c r="C189" s="412"/>
      <c r="D189" s="411"/>
      <c r="E189" s="412"/>
      <c r="F189" s="411"/>
      <c r="G189" s="28"/>
    </row>
    <row r="190" spans="1:7" x14ac:dyDescent="0.25">
      <c r="A190" s="411"/>
      <c r="B190" s="411"/>
      <c r="C190" s="412"/>
      <c r="D190" s="411"/>
      <c r="E190" s="412"/>
      <c r="F190" s="411"/>
      <c r="G190" s="28"/>
    </row>
    <row r="191" spans="1:7" x14ac:dyDescent="0.25">
      <c r="A191" s="411"/>
      <c r="B191" s="411"/>
      <c r="C191" s="412"/>
      <c r="D191" s="411"/>
      <c r="E191" s="412"/>
      <c r="F191" s="411"/>
      <c r="G191" s="28"/>
    </row>
    <row r="192" spans="1:7" x14ac:dyDescent="0.25">
      <c r="A192" s="411"/>
      <c r="B192" s="411"/>
      <c r="C192" s="412"/>
      <c r="D192" s="411"/>
      <c r="E192" s="412"/>
      <c r="F192" s="411"/>
      <c r="G192" s="28"/>
    </row>
    <row r="193" spans="1:7" x14ac:dyDescent="0.25">
      <c r="A193" s="411"/>
      <c r="B193" s="411"/>
      <c r="C193" s="412"/>
      <c r="D193" s="411"/>
      <c r="E193" s="412"/>
      <c r="F193" s="411"/>
      <c r="G193" s="28"/>
    </row>
    <row r="194" spans="1:7" x14ac:dyDescent="0.25">
      <c r="A194" s="411"/>
      <c r="B194" s="411"/>
      <c r="C194" s="412"/>
      <c r="D194" s="411"/>
      <c r="E194" s="412"/>
      <c r="F194" s="411"/>
      <c r="G194" s="28"/>
    </row>
    <row r="195" spans="1:7" x14ac:dyDescent="0.25">
      <c r="A195" s="411"/>
      <c r="B195" s="411"/>
      <c r="C195" s="412"/>
      <c r="D195" s="411"/>
      <c r="E195" s="412"/>
      <c r="F195" s="411"/>
      <c r="G195" s="28"/>
    </row>
    <row r="196" spans="1:7" x14ac:dyDescent="0.25">
      <c r="A196" s="411"/>
      <c r="B196" s="411"/>
      <c r="C196" s="412"/>
      <c r="D196" s="411"/>
      <c r="E196" s="412"/>
      <c r="F196" s="411"/>
      <c r="G196" s="28"/>
    </row>
    <row r="197" spans="1:7" x14ac:dyDescent="0.25">
      <c r="A197" s="411"/>
      <c r="B197" s="411"/>
      <c r="C197" s="412"/>
      <c r="D197" s="411"/>
      <c r="E197" s="412"/>
      <c r="F197" s="411"/>
      <c r="G197" s="28"/>
    </row>
    <row r="198" spans="1:7" x14ac:dyDescent="0.25">
      <c r="A198" s="411"/>
      <c r="B198" s="411"/>
      <c r="C198" s="412"/>
      <c r="D198" s="411"/>
      <c r="E198" s="412"/>
      <c r="F198" s="411"/>
      <c r="G198" s="28"/>
    </row>
    <row r="199" spans="1:7" x14ac:dyDescent="0.25">
      <c r="A199" s="411"/>
      <c r="B199" s="411"/>
      <c r="C199" s="412"/>
      <c r="D199" s="411"/>
      <c r="E199" s="412"/>
      <c r="F199" s="411"/>
      <c r="G199" s="28"/>
    </row>
    <row r="200" spans="1:7" x14ac:dyDescent="0.25">
      <c r="A200" s="411"/>
      <c r="B200" s="411"/>
      <c r="C200" s="412"/>
      <c r="D200" s="411"/>
      <c r="E200" s="412"/>
      <c r="F200" s="411"/>
      <c r="G200" s="28"/>
    </row>
    <row r="201" spans="1:7" x14ac:dyDescent="0.25">
      <c r="A201" s="411"/>
      <c r="B201" s="411"/>
      <c r="C201" s="412"/>
      <c r="D201" s="411"/>
      <c r="E201" s="412"/>
      <c r="F201" s="411"/>
      <c r="G201" s="28"/>
    </row>
    <row r="202" spans="1:7" x14ac:dyDescent="0.25">
      <c r="A202" s="411"/>
      <c r="B202" s="411"/>
      <c r="C202" s="412"/>
      <c r="D202" s="411"/>
      <c r="E202" s="412"/>
      <c r="F202" s="411"/>
      <c r="G202" s="28"/>
    </row>
    <row r="203" spans="1:7" x14ac:dyDescent="0.25">
      <c r="A203" s="411"/>
      <c r="B203" s="411"/>
      <c r="C203" s="412"/>
      <c r="D203" s="411"/>
      <c r="E203" s="412"/>
      <c r="F203" s="411"/>
      <c r="G203" s="28"/>
    </row>
    <row r="204" spans="1:7" x14ac:dyDescent="0.25">
      <c r="A204" s="411"/>
      <c r="B204" s="411"/>
      <c r="C204" s="412"/>
      <c r="D204" s="411"/>
      <c r="E204" s="412"/>
      <c r="F204" s="411"/>
      <c r="G204" s="28"/>
    </row>
    <row r="205" spans="1:7" x14ac:dyDescent="0.25">
      <c r="A205" s="411"/>
      <c r="B205" s="411"/>
      <c r="C205" s="412"/>
      <c r="D205" s="411"/>
      <c r="E205" s="412"/>
      <c r="F205" s="411"/>
      <c r="G205" s="28"/>
    </row>
    <row r="206" spans="1:7" x14ac:dyDescent="0.25">
      <c r="A206" s="411"/>
      <c r="B206" s="411"/>
      <c r="C206" s="412"/>
      <c r="D206" s="411"/>
      <c r="E206" s="412"/>
      <c r="F206" s="411"/>
      <c r="G206" s="28"/>
    </row>
    <row r="207" spans="1:7" x14ac:dyDescent="0.25">
      <c r="A207" s="411"/>
      <c r="B207" s="411"/>
      <c r="C207" s="412"/>
      <c r="D207" s="411"/>
      <c r="E207" s="412"/>
      <c r="F207" s="411"/>
      <c r="G207" s="28"/>
    </row>
    <row r="208" spans="1:7" x14ac:dyDescent="0.25">
      <c r="A208" s="411"/>
      <c r="B208" s="411"/>
      <c r="C208" s="412"/>
      <c r="D208" s="411"/>
      <c r="E208" s="412"/>
      <c r="F208" s="411"/>
      <c r="G208" s="28"/>
    </row>
    <row r="209" spans="1:7" x14ac:dyDescent="0.25">
      <c r="A209" s="411"/>
      <c r="B209" s="411"/>
      <c r="C209" s="412"/>
      <c r="D209" s="411"/>
      <c r="E209" s="412"/>
      <c r="F209" s="411"/>
      <c r="G209" s="28"/>
    </row>
    <row r="210" spans="1:7" x14ac:dyDescent="0.25">
      <c r="A210" s="411"/>
      <c r="B210" s="411"/>
      <c r="C210" s="412"/>
      <c r="D210" s="411"/>
      <c r="E210" s="412"/>
      <c r="F210" s="411"/>
      <c r="G210" s="28"/>
    </row>
    <row r="211" spans="1:7" x14ac:dyDescent="0.25">
      <c r="A211" s="411"/>
      <c r="B211" s="411"/>
      <c r="C211" s="412"/>
      <c r="D211" s="411"/>
      <c r="E211" s="412"/>
      <c r="F211" s="411"/>
      <c r="G211" s="28"/>
    </row>
    <row r="212" spans="1:7" x14ac:dyDescent="0.25">
      <c r="A212" s="411"/>
      <c r="B212" s="411"/>
      <c r="C212" s="412"/>
      <c r="D212" s="411"/>
      <c r="E212" s="412"/>
      <c r="F212" s="411"/>
      <c r="G212" s="28"/>
    </row>
    <row r="213" spans="1:7" x14ac:dyDescent="0.25">
      <c r="A213" s="411"/>
      <c r="B213" s="411"/>
      <c r="C213" s="412"/>
      <c r="D213" s="411"/>
      <c r="E213" s="412"/>
      <c r="F213" s="411"/>
      <c r="G213" s="28"/>
    </row>
    <row r="214" spans="1:7" x14ac:dyDescent="0.25">
      <c r="A214" s="411"/>
      <c r="B214" s="411"/>
      <c r="C214" s="412"/>
      <c r="D214" s="411"/>
      <c r="E214" s="412"/>
      <c r="F214" s="411"/>
      <c r="G214" s="28"/>
    </row>
    <row r="215" spans="1:7" x14ac:dyDescent="0.25">
      <c r="A215" s="411"/>
      <c r="B215" s="411"/>
      <c r="C215" s="412"/>
      <c r="D215" s="411"/>
      <c r="E215" s="412"/>
      <c r="F215" s="411"/>
      <c r="G215" s="28"/>
    </row>
    <row r="216" spans="1:7" x14ac:dyDescent="0.25">
      <c r="A216" s="411"/>
      <c r="B216" s="411"/>
      <c r="C216" s="412"/>
      <c r="D216" s="411"/>
      <c r="E216" s="412"/>
      <c r="F216" s="411"/>
      <c r="G216" s="28"/>
    </row>
    <row r="217" spans="1:7" x14ac:dyDescent="0.25">
      <c r="A217" s="411"/>
      <c r="B217" s="411"/>
      <c r="C217" s="412"/>
      <c r="D217" s="411"/>
      <c r="E217" s="412"/>
      <c r="F217" s="411"/>
      <c r="G217" s="28"/>
    </row>
    <row r="218" spans="1:7" x14ac:dyDescent="0.25">
      <c r="A218" s="411"/>
      <c r="B218" s="411"/>
      <c r="C218" s="412"/>
      <c r="D218" s="411"/>
      <c r="E218" s="412"/>
      <c r="F218" s="411"/>
      <c r="G218" s="28"/>
    </row>
    <row r="219" spans="1:7" x14ac:dyDescent="0.25">
      <c r="A219" s="411"/>
      <c r="B219" s="411"/>
      <c r="C219" s="412"/>
      <c r="D219" s="411"/>
      <c r="E219" s="412"/>
      <c r="F219" s="411"/>
      <c r="G219" s="28"/>
    </row>
    <row r="220" spans="1:7" x14ac:dyDescent="0.25">
      <c r="A220" s="411"/>
      <c r="B220" s="411"/>
      <c r="C220" s="412"/>
      <c r="D220" s="411"/>
      <c r="E220" s="412"/>
      <c r="F220" s="411"/>
      <c r="G220" s="28"/>
    </row>
    <row r="221" spans="1:7" x14ac:dyDescent="0.25">
      <c r="A221" s="411"/>
      <c r="B221" s="411"/>
      <c r="C221" s="412"/>
      <c r="D221" s="411"/>
      <c r="E221" s="412"/>
      <c r="F221" s="411"/>
      <c r="G221" s="28"/>
    </row>
    <row r="222" spans="1:7" x14ac:dyDescent="0.25">
      <c r="A222" s="411"/>
      <c r="B222" s="411"/>
      <c r="C222" s="412"/>
      <c r="D222" s="411"/>
      <c r="E222" s="412"/>
      <c r="F222" s="411"/>
      <c r="G222" s="28"/>
    </row>
    <row r="223" spans="1:7" x14ac:dyDescent="0.25">
      <c r="A223" s="411"/>
      <c r="B223" s="411"/>
      <c r="C223" s="412"/>
      <c r="D223" s="411"/>
      <c r="E223" s="412"/>
      <c r="F223" s="411"/>
      <c r="G223" s="28"/>
    </row>
    <row r="224" spans="1:7" x14ac:dyDescent="0.25">
      <c r="A224" s="411"/>
      <c r="B224" s="411"/>
      <c r="C224" s="412"/>
      <c r="D224" s="411"/>
      <c r="E224" s="412"/>
      <c r="F224" s="411"/>
      <c r="G224" s="28"/>
    </row>
    <row r="225" spans="1:7" x14ac:dyDescent="0.25">
      <c r="A225" s="411"/>
      <c r="B225" s="411"/>
      <c r="C225" s="412"/>
      <c r="D225" s="411"/>
      <c r="E225" s="412"/>
      <c r="F225" s="411"/>
      <c r="G225" s="28"/>
    </row>
    <row r="226" spans="1:7" x14ac:dyDescent="0.25">
      <c r="A226" s="411"/>
      <c r="B226" s="411"/>
      <c r="C226" s="412"/>
      <c r="D226" s="411"/>
      <c r="E226" s="412"/>
      <c r="F226" s="411"/>
      <c r="G226" s="28"/>
    </row>
    <row r="227" spans="1:7" x14ac:dyDescent="0.25">
      <c r="A227" s="411"/>
      <c r="B227" s="411"/>
      <c r="C227" s="412"/>
      <c r="D227" s="411"/>
      <c r="E227" s="412"/>
      <c r="F227" s="411"/>
      <c r="G227" s="28"/>
    </row>
    <row r="228" spans="1:7" x14ac:dyDescent="0.25">
      <c r="A228" s="411"/>
      <c r="B228" s="411"/>
      <c r="C228" s="412"/>
      <c r="D228" s="411"/>
      <c r="E228" s="412"/>
      <c r="F228" s="411"/>
      <c r="G228" s="28"/>
    </row>
    <row r="229" spans="1:7" x14ac:dyDescent="0.25">
      <c r="A229" s="411"/>
      <c r="B229" s="411"/>
      <c r="C229" s="412"/>
      <c r="D229" s="411"/>
      <c r="E229" s="412"/>
      <c r="F229" s="411"/>
      <c r="G229" s="28"/>
    </row>
    <row r="230" spans="1:7" x14ac:dyDescent="0.25">
      <c r="A230" s="411"/>
      <c r="B230" s="411"/>
      <c r="C230" s="412"/>
      <c r="D230" s="411"/>
      <c r="E230" s="412"/>
      <c r="F230" s="411"/>
      <c r="G230" s="28"/>
    </row>
    <row r="231" spans="1:7" x14ac:dyDescent="0.25">
      <c r="A231" s="411"/>
      <c r="B231" s="411"/>
      <c r="C231" s="412"/>
      <c r="D231" s="411"/>
      <c r="E231" s="412"/>
      <c r="F231" s="411"/>
      <c r="G231" s="28"/>
    </row>
    <row r="232" spans="1:7" x14ac:dyDescent="0.25">
      <c r="A232" s="411"/>
      <c r="B232" s="411"/>
      <c r="C232" s="412"/>
      <c r="D232" s="411"/>
      <c r="E232" s="412"/>
      <c r="F232" s="411"/>
      <c r="G232" s="28"/>
    </row>
    <row r="233" spans="1:7" x14ac:dyDescent="0.25">
      <c r="A233" s="411"/>
      <c r="B233" s="411"/>
      <c r="C233" s="412"/>
      <c r="D233" s="411"/>
      <c r="E233" s="412"/>
      <c r="F233" s="411"/>
      <c r="G233" s="28"/>
    </row>
    <row r="234" spans="1:7" x14ac:dyDescent="0.25">
      <c r="A234" s="411"/>
      <c r="B234" s="411"/>
      <c r="C234" s="412"/>
      <c r="D234" s="411"/>
      <c r="E234" s="412"/>
      <c r="F234" s="411"/>
      <c r="G234" s="28"/>
    </row>
    <row r="235" spans="1:7" x14ac:dyDescent="0.25">
      <c r="A235" s="411"/>
      <c r="B235" s="411"/>
      <c r="C235" s="412"/>
      <c r="D235" s="411"/>
      <c r="E235" s="412"/>
      <c r="F235" s="411"/>
      <c r="G235" s="28"/>
    </row>
    <row r="236" spans="1:7" x14ac:dyDescent="0.25">
      <c r="A236" s="411"/>
      <c r="B236" s="411"/>
      <c r="C236" s="412"/>
      <c r="D236" s="411"/>
      <c r="E236" s="412"/>
      <c r="F236" s="411"/>
      <c r="G236" s="28"/>
    </row>
    <row r="237" spans="1:7" x14ac:dyDescent="0.25">
      <c r="A237" s="411"/>
      <c r="B237" s="411"/>
      <c r="C237" s="412"/>
      <c r="D237" s="411"/>
      <c r="E237" s="412"/>
      <c r="F237" s="411"/>
      <c r="G237" s="28"/>
    </row>
    <row r="238" spans="1:7" x14ac:dyDescent="0.25">
      <c r="A238" s="411"/>
      <c r="B238" s="411"/>
      <c r="C238" s="412"/>
      <c r="D238" s="411"/>
      <c r="E238" s="412"/>
      <c r="F238" s="411"/>
      <c r="G238" s="28"/>
    </row>
    <row r="239" spans="1:7" x14ac:dyDescent="0.25">
      <c r="A239" s="411"/>
      <c r="B239" s="411"/>
      <c r="C239" s="412"/>
      <c r="D239" s="411"/>
      <c r="E239" s="412"/>
      <c r="F239" s="411"/>
      <c r="G239" s="28"/>
    </row>
    <row r="240" spans="1:7" x14ac:dyDescent="0.25">
      <c r="A240" s="411"/>
      <c r="B240" s="411"/>
      <c r="C240" s="412"/>
      <c r="D240" s="411"/>
      <c r="E240" s="412"/>
      <c r="F240" s="411"/>
      <c r="G240" s="28"/>
    </row>
    <row r="241" spans="1:7" x14ac:dyDescent="0.25">
      <c r="A241" s="411"/>
      <c r="B241" s="411"/>
      <c r="C241" s="412"/>
      <c r="D241" s="411"/>
      <c r="E241" s="412"/>
      <c r="F241" s="411"/>
      <c r="G241" s="28"/>
    </row>
    <row r="242" spans="1:7" x14ac:dyDescent="0.25">
      <c r="A242" s="411"/>
      <c r="B242" s="411"/>
      <c r="C242" s="412"/>
      <c r="D242" s="411"/>
      <c r="E242" s="412"/>
      <c r="F242" s="411"/>
      <c r="G242" s="28"/>
    </row>
    <row r="243" spans="1:7" x14ac:dyDescent="0.25">
      <c r="A243" s="411"/>
      <c r="B243" s="411"/>
      <c r="C243" s="412"/>
      <c r="D243" s="411"/>
      <c r="E243" s="412"/>
      <c r="F243" s="411"/>
      <c r="G243" s="28"/>
    </row>
    <row r="244" spans="1:7" x14ac:dyDescent="0.25">
      <c r="A244" s="411"/>
      <c r="B244" s="411"/>
      <c r="C244" s="412"/>
      <c r="D244" s="411"/>
      <c r="E244" s="412"/>
      <c r="F244" s="411"/>
      <c r="G244" s="28"/>
    </row>
    <row r="245" spans="1:7" x14ac:dyDescent="0.25">
      <c r="A245" s="411"/>
      <c r="B245" s="411"/>
      <c r="C245" s="412"/>
      <c r="D245" s="411"/>
      <c r="E245" s="412"/>
      <c r="F245" s="411"/>
      <c r="G245" s="28"/>
    </row>
    <row r="246" spans="1:7" x14ac:dyDescent="0.25">
      <c r="A246" s="411"/>
      <c r="B246" s="411"/>
      <c r="C246" s="412"/>
      <c r="D246" s="411"/>
      <c r="E246" s="412"/>
      <c r="F246" s="411"/>
      <c r="G246" s="28"/>
    </row>
    <row r="247" spans="1:7" x14ac:dyDescent="0.25">
      <c r="A247" s="411"/>
      <c r="B247" s="411"/>
      <c r="C247" s="412"/>
      <c r="D247" s="411"/>
      <c r="E247" s="412"/>
      <c r="F247" s="411"/>
      <c r="G247" s="28"/>
    </row>
    <row r="248" spans="1:7" x14ac:dyDescent="0.25">
      <c r="A248" s="411"/>
      <c r="B248" s="411"/>
      <c r="C248" s="412"/>
      <c r="D248" s="411"/>
      <c r="E248" s="412"/>
      <c r="F248" s="411"/>
      <c r="G248" s="28"/>
    </row>
    <row r="249" spans="1:7" x14ac:dyDescent="0.25">
      <c r="A249" s="411"/>
      <c r="B249" s="411"/>
      <c r="C249" s="412"/>
      <c r="D249" s="411"/>
      <c r="E249" s="412"/>
      <c r="F249" s="411"/>
      <c r="G249" s="28"/>
    </row>
    <row r="250" spans="1:7" x14ac:dyDescent="0.25">
      <c r="A250" s="411"/>
      <c r="B250" s="411"/>
      <c r="C250" s="412"/>
      <c r="D250" s="411"/>
      <c r="E250" s="412"/>
      <c r="F250" s="411"/>
      <c r="G250" s="28"/>
    </row>
    <row r="251" spans="1:7" x14ac:dyDescent="0.25">
      <c r="A251" s="411"/>
      <c r="B251" s="411"/>
      <c r="C251" s="412"/>
      <c r="D251" s="411"/>
      <c r="E251" s="412"/>
      <c r="F251" s="411"/>
      <c r="G251" s="28"/>
    </row>
    <row r="252" spans="1:7" x14ac:dyDescent="0.25">
      <c r="A252" s="411"/>
      <c r="B252" s="411"/>
      <c r="C252" s="412"/>
      <c r="D252" s="411"/>
      <c r="E252" s="412"/>
      <c r="F252" s="411"/>
      <c r="G252" s="28"/>
    </row>
    <row r="253" spans="1:7" x14ac:dyDescent="0.25">
      <c r="A253" s="411"/>
      <c r="B253" s="411"/>
      <c r="C253" s="412"/>
      <c r="D253" s="411"/>
      <c r="E253" s="412"/>
      <c r="F253" s="411"/>
      <c r="G253" s="28"/>
    </row>
    <row r="254" spans="1:7" x14ac:dyDescent="0.25">
      <c r="A254" s="411"/>
      <c r="B254" s="411"/>
      <c r="C254" s="412"/>
      <c r="D254" s="411"/>
      <c r="E254" s="412"/>
      <c r="F254" s="411"/>
      <c r="G254" s="28"/>
    </row>
    <row r="255" spans="1:7" x14ac:dyDescent="0.25">
      <c r="A255" s="411"/>
      <c r="B255" s="411"/>
      <c r="C255" s="412"/>
      <c r="D255" s="411"/>
      <c r="E255" s="412"/>
      <c r="F255" s="411"/>
      <c r="G255" s="28"/>
    </row>
    <row r="256" spans="1:7" x14ac:dyDescent="0.25">
      <c r="A256" s="411"/>
      <c r="B256" s="411"/>
      <c r="C256" s="412"/>
      <c r="D256" s="411"/>
      <c r="E256" s="412"/>
      <c r="F256" s="411"/>
      <c r="G256" s="28"/>
    </row>
    <row r="257" spans="1:7" x14ac:dyDescent="0.25">
      <c r="A257" s="411"/>
      <c r="B257" s="411"/>
      <c r="C257" s="412"/>
      <c r="D257" s="411"/>
      <c r="E257" s="412"/>
      <c r="F257" s="411"/>
      <c r="G257" s="28"/>
    </row>
    <row r="258" spans="1:7" x14ac:dyDescent="0.25">
      <c r="A258" s="411"/>
      <c r="B258" s="411"/>
      <c r="C258" s="412"/>
      <c r="D258" s="411"/>
      <c r="E258" s="412"/>
      <c r="F258" s="411"/>
      <c r="G258" s="28"/>
    </row>
    <row r="259" spans="1:7" x14ac:dyDescent="0.25">
      <c r="A259" s="411"/>
      <c r="B259" s="411"/>
      <c r="C259" s="412"/>
      <c r="D259" s="411"/>
      <c r="E259" s="412"/>
      <c r="F259" s="411"/>
      <c r="G259" s="28"/>
    </row>
    <row r="260" spans="1:7" x14ac:dyDescent="0.25">
      <c r="A260" s="411"/>
      <c r="B260" s="411"/>
      <c r="C260" s="412"/>
      <c r="D260" s="411"/>
      <c r="E260" s="412"/>
      <c r="F260" s="411"/>
      <c r="G260" s="28"/>
    </row>
    <row r="261" spans="1:7" x14ac:dyDescent="0.25">
      <c r="A261" s="411"/>
      <c r="B261" s="411"/>
      <c r="C261" s="412"/>
      <c r="D261" s="411"/>
      <c r="E261" s="412"/>
      <c r="F261" s="411"/>
      <c r="G261" s="28"/>
    </row>
    <row r="262" spans="1:7" x14ac:dyDescent="0.25">
      <c r="A262" s="411"/>
      <c r="B262" s="411"/>
      <c r="C262" s="412"/>
      <c r="D262" s="411"/>
      <c r="E262" s="412"/>
      <c r="F262" s="411"/>
      <c r="G262" s="28"/>
    </row>
    <row r="263" spans="1:7" x14ac:dyDescent="0.25">
      <c r="A263" s="411"/>
      <c r="B263" s="411"/>
      <c r="C263" s="412"/>
      <c r="D263" s="411"/>
      <c r="E263" s="412"/>
      <c r="F263" s="411"/>
      <c r="G263" s="28"/>
    </row>
    <row r="264" spans="1:7" x14ac:dyDescent="0.25">
      <c r="A264" s="411"/>
      <c r="B264" s="411"/>
      <c r="C264" s="412"/>
      <c r="D264" s="411"/>
      <c r="E264" s="412"/>
      <c r="F264" s="411"/>
      <c r="G264" s="28"/>
    </row>
    <row r="265" spans="1:7" x14ac:dyDescent="0.25">
      <c r="A265" s="411"/>
      <c r="B265" s="411"/>
      <c r="C265" s="412"/>
      <c r="D265" s="411"/>
      <c r="E265" s="412"/>
      <c r="F265" s="411"/>
      <c r="G265" s="28"/>
    </row>
    <row r="266" spans="1:7" x14ac:dyDescent="0.25">
      <c r="A266" s="411"/>
      <c r="B266" s="411"/>
      <c r="C266" s="412"/>
      <c r="D266" s="411"/>
      <c r="E266" s="412"/>
      <c r="F266" s="411"/>
      <c r="G266" s="28"/>
    </row>
    <row r="267" spans="1:7" x14ac:dyDescent="0.25">
      <c r="A267" s="411"/>
      <c r="B267" s="411"/>
      <c r="C267" s="412"/>
      <c r="D267" s="411"/>
      <c r="E267" s="412"/>
      <c r="F267" s="411"/>
      <c r="G267" s="28"/>
    </row>
    <row r="268" spans="1:7" x14ac:dyDescent="0.25">
      <c r="A268" s="411"/>
      <c r="B268" s="411"/>
      <c r="C268" s="412"/>
      <c r="D268" s="411"/>
      <c r="E268" s="412"/>
      <c r="F268" s="411"/>
      <c r="G268" s="28"/>
    </row>
    <row r="269" spans="1:7" x14ac:dyDescent="0.25">
      <c r="A269" s="411"/>
      <c r="B269" s="411"/>
      <c r="C269" s="412"/>
      <c r="D269" s="411"/>
      <c r="E269" s="412"/>
      <c r="F269" s="411"/>
      <c r="G269" s="28"/>
    </row>
    <row r="270" spans="1:7" x14ac:dyDescent="0.25">
      <c r="A270" s="411"/>
      <c r="B270" s="411"/>
      <c r="C270" s="412"/>
      <c r="D270" s="411"/>
      <c r="E270" s="412"/>
      <c r="F270" s="411"/>
      <c r="G270" s="28"/>
    </row>
    <row r="271" spans="1:7" x14ac:dyDescent="0.25">
      <c r="A271" s="411"/>
      <c r="B271" s="411"/>
      <c r="C271" s="412"/>
      <c r="D271" s="411"/>
      <c r="E271" s="412"/>
      <c r="F271" s="411"/>
      <c r="G271" s="28"/>
    </row>
    <row r="272" spans="1:7" x14ac:dyDescent="0.25">
      <c r="A272" s="411"/>
      <c r="B272" s="411"/>
      <c r="C272" s="412"/>
      <c r="D272" s="411"/>
      <c r="E272" s="412"/>
      <c r="F272" s="411"/>
      <c r="G272" s="28"/>
    </row>
    <row r="273" spans="1:7" x14ac:dyDescent="0.25">
      <c r="A273" s="411"/>
      <c r="B273" s="411"/>
      <c r="C273" s="412"/>
      <c r="D273" s="411"/>
      <c r="E273" s="412"/>
      <c r="F273" s="411"/>
      <c r="G273" s="28"/>
    </row>
    <row r="274" spans="1:7" x14ac:dyDescent="0.25">
      <c r="A274" s="411"/>
      <c r="B274" s="411"/>
      <c r="C274" s="412"/>
      <c r="D274" s="411"/>
      <c r="E274" s="412"/>
      <c r="F274" s="411"/>
      <c r="G274" s="28"/>
    </row>
    <row r="275" spans="1:7" x14ac:dyDescent="0.25">
      <c r="A275" s="411"/>
      <c r="B275" s="411"/>
      <c r="C275" s="412"/>
      <c r="D275" s="411"/>
      <c r="E275" s="412"/>
      <c r="F275" s="411"/>
      <c r="G275" s="28"/>
    </row>
    <row r="276" spans="1:7" x14ac:dyDescent="0.25">
      <c r="A276" s="411"/>
      <c r="B276" s="411"/>
      <c r="C276" s="412"/>
      <c r="D276" s="411"/>
      <c r="E276" s="412"/>
      <c r="F276" s="411"/>
      <c r="G276" s="28"/>
    </row>
    <row r="277" spans="1:7" x14ac:dyDescent="0.25">
      <c r="A277" s="411"/>
      <c r="B277" s="411"/>
      <c r="C277" s="412"/>
      <c r="D277" s="411"/>
      <c r="E277" s="412"/>
      <c r="F277" s="411"/>
      <c r="G277" s="28"/>
    </row>
    <row r="278" spans="1:7" x14ac:dyDescent="0.25">
      <c r="A278" s="411"/>
      <c r="B278" s="411"/>
      <c r="C278" s="412"/>
      <c r="D278" s="411"/>
      <c r="E278" s="412"/>
      <c r="F278" s="411"/>
      <c r="G278" s="28"/>
    </row>
    <row r="279" spans="1:7" x14ac:dyDescent="0.25">
      <c r="A279" s="411"/>
      <c r="B279" s="411"/>
      <c r="C279" s="412"/>
      <c r="D279" s="411"/>
      <c r="E279" s="412"/>
      <c r="F279" s="411"/>
      <c r="G279" s="28"/>
    </row>
    <row r="280" spans="1:7" x14ac:dyDescent="0.25">
      <c r="A280" s="411"/>
      <c r="B280" s="411"/>
      <c r="C280" s="412"/>
      <c r="D280" s="411"/>
      <c r="E280" s="412"/>
      <c r="F280" s="411"/>
      <c r="G280" s="28"/>
    </row>
    <row r="281" spans="1:7" x14ac:dyDescent="0.25">
      <c r="A281" s="411"/>
      <c r="B281" s="411"/>
      <c r="C281" s="412"/>
      <c r="D281" s="411"/>
      <c r="E281" s="412"/>
      <c r="F281" s="411"/>
      <c r="G281" s="28"/>
    </row>
    <row r="282" spans="1:7" x14ac:dyDescent="0.25">
      <c r="A282" s="411"/>
      <c r="B282" s="411"/>
      <c r="C282" s="412"/>
      <c r="D282" s="411"/>
      <c r="E282" s="412"/>
      <c r="F282" s="411"/>
      <c r="G282" s="28"/>
    </row>
    <row r="283" spans="1:7" x14ac:dyDescent="0.25">
      <c r="A283" s="411"/>
      <c r="B283" s="411"/>
      <c r="C283" s="412"/>
      <c r="D283" s="411"/>
      <c r="E283" s="412"/>
      <c r="F283" s="411"/>
      <c r="G283" s="28"/>
    </row>
    <row r="284" spans="1:7" x14ac:dyDescent="0.25">
      <c r="A284" s="411"/>
      <c r="B284" s="411"/>
      <c r="C284" s="412"/>
      <c r="D284" s="411"/>
      <c r="E284" s="412"/>
      <c r="F284" s="411"/>
      <c r="G284" s="28"/>
    </row>
    <row r="285" spans="1:7" x14ac:dyDescent="0.25">
      <c r="A285" s="411"/>
      <c r="B285" s="411"/>
      <c r="C285" s="412"/>
      <c r="D285" s="411"/>
      <c r="E285" s="412"/>
      <c r="F285" s="411"/>
      <c r="G285" s="28"/>
    </row>
    <row r="286" spans="1:7" x14ac:dyDescent="0.25">
      <c r="A286" s="411"/>
      <c r="B286" s="411"/>
      <c r="C286" s="412"/>
      <c r="D286" s="411"/>
      <c r="E286" s="412"/>
      <c r="F286" s="411"/>
      <c r="G286" s="28"/>
    </row>
    <row r="287" spans="1:7" x14ac:dyDescent="0.25">
      <c r="A287" s="411"/>
      <c r="B287" s="411"/>
      <c r="C287" s="412"/>
      <c r="D287" s="411"/>
      <c r="E287" s="412"/>
      <c r="F287" s="411"/>
      <c r="G287" s="28"/>
    </row>
    <row r="288" spans="1:7" x14ac:dyDescent="0.25">
      <c r="A288" s="411"/>
      <c r="B288" s="411"/>
      <c r="C288" s="412"/>
      <c r="D288" s="411"/>
      <c r="E288" s="412"/>
      <c r="F288" s="411"/>
      <c r="G288" s="28"/>
    </row>
    <row r="289" spans="1:7" x14ac:dyDescent="0.25">
      <c r="A289" s="411"/>
      <c r="B289" s="411"/>
      <c r="C289" s="412"/>
      <c r="D289" s="411"/>
      <c r="E289" s="412"/>
      <c r="F289" s="411"/>
      <c r="G289" s="28"/>
    </row>
    <row r="290" spans="1:7" x14ac:dyDescent="0.25">
      <c r="A290" s="411"/>
      <c r="B290" s="411"/>
      <c r="C290" s="412"/>
      <c r="D290" s="411"/>
      <c r="E290" s="412"/>
      <c r="F290" s="411"/>
      <c r="G290" s="28"/>
    </row>
    <row r="291" spans="1:7" x14ac:dyDescent="0.25">
      <c r="A291" s="411"/>
      <c r="B291" s="411"/>
      <c r="C291" s="412"/>
      <c r="D291" s="411"/>
      <c r="E291" s="412"/>
      <c r="F291" s="411"/>
      <c r="G291" s="28"/>
    </row>
    <row r="292" spans="1:7" x14ac:dyDescent="0.25">
      <c r="A292" s="411"/>
      <c r="B292" s="411"/>
      <c r="C292" s="412"/>
      <c r="D292" s="411"/>
      <c r="E292" s="412"/>
      <c r="F292" s="411"/>
      <c r="G292" s="28"/>
    </row>
    <row r="293" spans="1:7" x14ac:dyDescent="0.25">
      <c r="A293" s="411"/>
      <c r="B293" s="411"/>
      <c r="C293" s="412"/>
      <c r="D293" s="411"/>
      <c r="E293" s="412"/>
      <c r="F293" s="411"/>
      <c r="G293" s="28"/>
    </row>
    <row r="294" spans="1:7" x14ac:dyDescent="0.25">
      <c r="A294" s="411"/>
      <c r="B294" s="411"/>
      <c r="C294" s="412"/>
      <c r="D294" s="411"/>
      <c r="E294" s="412"/>
      <c r="F294" s="411"/>
      <c r="G294" s="28"/>
    </row>
    <row r="295" spans="1:7" x14ac:dyDescent="0.25">
      <c r="A295" s="411"/>
      <c r="B295" s="411"/>
      <c r="C295" s="412"/>
      <c r="D295" s="411"/>
      <c r="E295" s="412"/>
      <c r="F295" s="411"/>
      <c r="G295" s="28"/>
    </row>
    <row r="296" spans="1:7" x14ac:dyDescent="0.25">
      <c r="A296" s="411"/>
      <c r="B296" s="411"/>
      <c r="C296" s="412"/>
      <c r="D296" s="411"/>
      <c r="E296" s="412"/>
      <c r="F296" s="411"/>
      <c r="G296" s="28"/>
    </row>
    <row r="297" spans="1:7" x14ac:dyDescent="0.25">
      <c r="A297" s="411"/>
      <c r="B297" s="411"/>
      <c r="C297" s="412"/>
      <c r="D297" s="411"/>
      <c r="E297" s="412"/>
      <c r="F297" s="411"/>
      <c r="G297" s="28"/>
    </row>
    <row r="298" spans="1:7" x14ac:dyDescent="0.25">
      <c r="A298" s="411"/>
      <c r="B298" s="411"/>
      <c r="C298" s="412"/>
      <c r="D298" s="411"/>
      <c r="E298" s="412"/>
      <c r="F298" s="411"/>
      <c r="G298" s="28"/>
    </row>
    <row r="299" spans="1:7" x14ac:dyDescent="0.25">
      <c r="A299" s="411"/>
      <c r="B299" s="411"/>
      <c r="C299" s="412"/>
      <c r="D299" s="411"/>
      <c r="E299" s="412"/>
      <c r="F299" s="411"/>
      <c r="G299" s="28"/>
    </row>
    <row r="300" spans="1:7" x14ac:dyDescent="0.25">
      <c r="A300" s="411"/>
      <c r="B300" s="411"/>
      <c r="C300" s="412"/>
      <c r="D300" s="411"/>
      <c r="E300" s="412"/>
      <c r="F300" s="411"/>
      <c r="G300" s="28"/>
    </row>
    <row r="301" spans="1:7" x14ac:dyDescent="0.25">
      <c r="A301" s="411"/>
      <c r="B301" s="411"/>
      <c r="C301" s="412"/>
      <c r="D301" s="411"/>
      <c r="E301" s="412"/>
      <c r="F301" s="411"/>
      <c r="G301" s="28"/>
    </row>
    <row r="302" spans="1:7" x14ac:dyDescent="0.25">
      <c r="A302" s="411"/>
      <c r="B302" s="411"/>
      <c r="C302" s="412"/>
      <c r="D302" s="411"/>
      <c r="E302" s="412"/>
      <c r="F302" s="411"/>
      <c r="G302" s="28"/>
    </row>
    <row r="303" spans="1:7" x14ac:dyDescent="0.25">
      <c r="A303" s="411"/>
      <c r="B303" s="411"/>
      <c r="C303" s="412"/>
      <c r="D303" s="411"/>
      <c r="E303" s="412"/>
      <c r="F303" s="411"/>
      <c r="G303" s="28"/>
    </row>
    <row r="304" spans="1:7" x14ac:dyDescent="0.25">
      <c r="A304" s="411"/>
      <c r="B304" s="411"/>
      <c r="C304" s="412"/>
      <c r="D304" s="411"/>
      <c r="E304" s="412"/>
      <c r="F304" s="411"/>
      <c r="G304" s="28"/>
    </row>
    <row r="305" spans="1:7" x14ac:dyDescent="0.25">
      <c r="A305" s="411"/>
      <c r="B305" s="411"/>
      <c r="C305" s="412"/>
      <c r="D305" s="411"/>
      <c r="E305" s="412"/>
      <c r="F305" s="411"/>
      <c r="G305" s="28"/>
    </row>
    <row r="306" spans="1:7" x14ac:dyDescent="0.25">
      <c r="A306" s="411"/>
      <c r="B306" s="411"/>
      <c r="C306" s="412"/>
      <c r="D306" s="411"/>
      <c r="E306" s="412"/>
      <c r="F306" s="411"/>
      <c r="G306" s="28"/>
    </row>
    <row r="307" spans="1:7" x14ac:dyDescent="0.25">
      <c r="A307" s="411"/>
      <c r="B307" s="411"/>
      <c r="C307" s="412"/>
      <c r="D307" s="411"/>
      <c r="E307" s="412"/>
      <c r="F307" s="411"/>
      <c r="G307" s="28"/>
    </row>
    <row r="308" spans="1:7" x14ac:dyDescent="0.25">
      <c r="A308" s="411"/>
      <c r="B308" s="411"/>
      <c r="C308" s="412"/>
      <c r="D308" s="411"/>
      <c r="E308" s="412"/>
      <c r="F308" s="411"/>
      <c r="G308" s="28"/>
    </row>
    <row r="309" spans="1:7" x14ac:dyDescent="0.25">
      <c r="A309" s="411"/>
      <c r="B309" s="411"/>
      <c r="C309" s="412"/>
      <c r="D309" s="411"/>
      <c r="E309" s="412"/>
      <c r="F309" s="411"/>
      <c r="G309" s="28"/>
    </row>
    <row r="310" spans="1:7" x14ac:dyDescent="0.25">
      <c r="A310" s="411"/>
      <c r="B310" s="411"/>
      <c r="C310" s="412"/>
      <c r="D310" s="411"/>
      <c r="E310" s="412"/>
      <c r="F310" s="411"/>
      <c r="G310" s="28"/>
    </row>
    <row r="311" spans="1:7" x14ac:dyDescent="0.25">
      <c r="A311" s="411"/>
      <c r="B311" s="411"/>
      <c r="C311" s="412"/>
      <c r="D311" s="411"/>
      <c r="E311" s="412"/>
      <c r="F311" s="411"/>
      <c r="G311" s="28"/>
    </row>
    <row r="312" spans="1:7" x14ac:dyDescent="0.25">
      <c r="A312" s="411"/>
      <c r="B312" s="411"/>
      <c r="C312" s="412"/>
      <c r="D312" s="411"/>
      <c r="E312" s="412"/>
      <c r="F312" s="411"/>
      <c r="G312" s="28"/>
    </row>
    <row r="313" spans="1:7" x14ac:dyDescent="0.25">
      <c r="A313" s="411"/>
      <c r="B313" s="411"/>
      <c r="C313" s="412"/>
      <c r="D313" s="411"/>
      <c r="E313" s="412"/>
      <c r="F313" s="411"/>
      <c r="G313" s="28"/>
    </row>
    <row r="314" spans="1:7" x14ac:dyDescent="0.25">
      <c r="A314" s="411"/>
      <c r="B314" s="411"/>
      <c r="C314" s="412"/>
      <c r="D314" s="411"/>
      <c r="E314" s="412"/>
      <c r="F314" s="411"/>
      <c r="G314" s="28"/>
    </row>
    <row r="315" spans="1:7" x14ac:dyDescent="0.25">
      <c r="A315" s="411"/>
      <c r="B315" s="411"/>
      <c r="C315" s="412"/>
      <c r="D315" s="411"/>
      <c r="E315" s="412"/>
      <c r="F315" s="411"/>
      <c r="G315" s="28"/>
    </row>
    <row r="316" spans="1:7" x14ac:dyDescent="0.25">
      <c r="A316" s="411"/>
      <c r="B316" s="411"/>
      <c r="C316" s="412"/>
      <c r="D316" s="411"/>
      <c r="E316" s="412"/>
      <c r="F316" s="411"/>
      <c r="G316" s="28"/>
    </row>
    <row r="317" spans="1:7" x14ac:dyDescent="0.25">
      <c r="A317" s="411"/>
      <c r="B317" s="411"/>
      <c r="C317" s="412"/>
      <c r="D317" s="411"/>
      <c r="E317" s="412"/>
      <c r="F317" s="411"/>
      <c r="G317" s="28"/>
    </row>
    <row r="318" spans="1:7" x14ac:dyDescent="0.25">
      <c r="A318" s="411"/>
      <c r="B318" s="411"/>
      <c r="C318" s="412"/>
      <c r="D318" s="411"/>
      <c r="E318" s="412"/>
      <c r="F318" s="411"/>
      <c r="G318" s="28"/>
    </row>
    <row r="319" spans="1:7" x14ac:dyDescent="0.25">
      <c r="A319" s="411"/>
      <c r="B319" s="411"/>
      <c r="C319" s="412"/>
      <c r="D319" s="411"/>
      <c r="E319" s="412"/>
      <c r="F319" s="411"/>
      <c r="G319" s="28"/>
    </row>
    <row r="320" spans="1:7" x14ac:dyDescent="0.25">
      <c r="A320" s="411"/>
      <c r="B320" s="411"/>
      <c r="C320" s="412"/>
      <c r="D320" s="411"/>
      <c r="E320" s="412"/>
      <c r="F320" s="411"/>
      <c r="G320" s="28"/>
    </row>
    <row r="321" spans="1:7" x14ac:dyDescent="0.25">
      <c r="A321" s="411"/>
      <c r="B321" s="411"/>
      <c r="C321" s="412"/>
      <c r="D321" s="411"/>
      <c r="E321" s="412"/>
      <c r="F321" s="411"/>
      <c r="G321" s="28"/>
    </row>
    <row r="322" spans="1:7" x14ac:dyDescent="0.25">
      <c r="A322" s="411"/>
      <c r="B322" s="411"/>
      <c r="C322" s="412"/>
      <c r="D322" s="411"/>
      <c r="E322" s="412"/>
      <c r="F322" s="411"/>
      <c r="G322" s="28"/>
    </row>
    <row r="323" spans="1:7" x14ac:dyDescent="0.25">
      <c r="A323" s="411"/>
      <c r="B323" s="411"/>
      <c r="C323" s="412"/>
      <c r="D323" s="411"/>
      <c r="E323" s="412"/>
      <c r="F323" s="411"/>
      <c r="G323" s="28"/>
    </row>
    <row r="324" spans="1:7" x14ac:dyDescent="0.25">
      <c r="A324" s="411"/>
      <c r="B324" s="411"/>
      <c r="C324" s="412"/>
      <c r="D324" s="411"/>
      <c r="E324" s="412"/>
      <c r="F324" s="411"/>
      <c r="G324" s="28"/>
    </row>
    <row r="325" spans="1:7" x14ac:dyDescent="0.25">
      <c r="A325" s="411"/>
      <c r="B325" s="411"/>
      <c r="C325" s="412"/>
      <c r="D325" s="411"/>
      <c r="E325" s="412"/>
      <c r="F325" s="411"/>
      <c r="G325" s="28"/>
    </row>
    <row r="326" spans="1:7" x14ac:dyDescent="0.25">
      <c r="A326" s="411"/>
      <c r="B326" s="411"/>
      <c r="C326" s="412"/>
      <c r="D326" s="411"/>
      <c r="E326" s="412"/>
      <c r="F326" s="411"/>
      <c r="G326" s="28"/>
    </row>
    <row r="327" spans="1:7" x14ac:dyDescent="0.25">
      <c r="A327" s="411"/>
      <c r="B327" s="411"/>
      <c r="C327" s="412"/>
      <c r="D327" s="411"/>
      <c r="E327" s="412"/>
      <c r="F327" s="411"/>
      <c r="G327" s="28"/>
    </row>
    <row r="328" spans="1:7" x14ac:dyDescent="0.25">
      <c r="A328" s="411"/>
      <c r="B328" s="411"/>
      <c r="C328" s="412"/>
      <c r="D328" s="411"/>
      <c r="E328" s="412"/>
      <c r="F328" s="411"/>
      <c r="G328" s="28"/>
    </row>
    <row r="329" spans="1:7" x14ac:dyDescent="0.25">
      <c r="A329" s="411"/>
      <c r="B329" s="411"/>
      <c r="C329" s="412"/>
      <c r="D329" s="411"/>
      <c r="E329" s="412"/>
      <c r="F329" s="411"/>
      <c r="G329" s="28"/>
    </row>
    <row r="330" spans="1:7" x14ac:dyDescent="0.25">
      <c r="A330" s="411"/>
      <c r="B330" s="411"/>
      <c r="C330" s="412"/>
      <c r="D330" s="411"/>
      <c r="E330" s="412"/>
      <c r="F330" s="411"/>
      <c r="G330" s="28"/>
    </row>
    <row r="331" spans="1:7" x14ac:dyDescent="0.25">
      <c r="A331" s="411"/>
      <c r="B331" s="411"/>
      <c r="C331" s="412"/>
      <c r="D331" s="411"/>
      <c r="E331" s="412"/>
      <c r="F331" s="411"/>
      <c r="G331" s="28"/>
    </row>
    <row r="332" spans="1:7" x14ac:dyDescent="0.25">
      <c r="A332" s="411"/>
      <c r="B332" s="411"/>
      <c r="C332" s="412"/>
      <c r="D332" s="411"/>
      <c r="E332" s="412"/>
      <c r="F332" s="411"/>
      <c r="G332" s="28"/>
    </row>
    <row r="333" spans="1:7" x14ac:dyDescent="0.25">
      <c r="A333" s="411"/>
      <c r="B333" s="411"/>
      <c r="C333" s="412"/>
      <c r="D333" s="411"/>
      <c r="E333" s="412"/>
      <c r="F333" s="411"/>
      <c r="G333" s="28"/>
    </row>
    <row r="334" spans="1:7" x14ac:dyDescent="0.25">
      <c r="A334" s="411"/>
      <c r="B334" s="411"/>
      <c r="C334" s="412"/>
      <c r="D334" s="411"/>
      <c r="E334" s="412"/>
      <c r="F334" s="411"/>
      <c r="G334" s="28"/>
    </row>
    <row r="335" spans="1:7" x14ac:dyDescent="0.25">
      <c r="A335" s="411"/>
      <c r="B335" s="411"/>
      <c r="C335" s="412"/>
      <c r="D335" s="411"/>
      <c r="E335" s="412"/>
      <c r="F335" s="411"/>
      <c r="G335" s="28"/>
    </row>
    <row r="336" spans="1:7" x14ac:dyDescent="0.25">
      <c r="A336" s="411"/>
      <c r="B336" s="411"/>
      <c r="C336" s="412"/>
      <c r="D336" s="411"/>
      <c r="E336" s="412"/>
      <c r="F336" s="411"/>
      <c r="G336" s="28"/>
    </row>
    <row r="337" spans="1:7" x14ac:dyDescent="0.25">
      <c r="A337" s="411"/>
      <c r="B337" s="411"/>
      <c r="C337" s="412"/>
      <c r="D337" s="411"/>
      <c r="E337" s="412"/>
      <c r="F337" s="411"/>
      <c r="G337" s="28"/>
    </row>
    <row r="338" spans="1:7" x14ac:dyDescent="0.25">
      <c r="A338" s="411"/>
      <c r="B338" s="411"/>
      <c r="C338" s="412"/>
      <c r="D338" s="411"/>
      <c r="E338" s="412"/>
      <c r="F338" s="411"/>
      <c r="G338" s="28"/>
    </row>
    <row r="339" spans="1:7" x14ac:dyDescent="0.25">
      <c r="A339" s="411"/>
      <c r="B339" s="411"/>
      <c r="C339" s="412"/>
      <c r="D339" s="411"/>
      <c r="E339" s="412"/>
      <c r="F339" s="411"/>
      <c r="G339" s="28"/>
    </row>
    <row r="340" spans="1:7" x14ac:dyDescent="0.25">
      <c r="A340" s="411"/>
      <c r="B340" s="411"/>
      <c r="C340" s="412"/>
      <c r="D340" s="411"/>
      <c r="E340" s="412"/>
      <c r="F340" s="411"/>
      <c r="G340" s="28"/>
    </row>
    <row r="341" spans="1:7" x14ac:dyDescent="0.25">
      <c r="A341" s="411"/>
      <c r="B341" s="411"/>
      <c r="C341" s="412"/>
      <c r="D341" s="411"/>
      <c r="E341" s="412"/>
      <c r="F341" s="411"/>
      <c r="G341" s="28"/>
    </row>
    <row r="342" spans="1:7" x14ac:dyDescent="0.25">
      <c r="A342" s="411"/>
      <c r="B342" s="411"/>
      <c r="C342" s="412"/>
      <c r="D342" s="411"/>
      <c r="E342" s="412"/>
      <c r="F342" s="411"/>
      <c r="G342" s="28"/>
    </row>
    <row r="343" spans="1:7" x14ac:dyDescent="0.25">
      <c r="A343" s="411"/>
      <c r="B343" s="411"/>
      <c r="C343" s="412"/>
      <c r="D343" s="411"/>
      <c r="E343" s="412"/>
      <c r="F343" s="411"/>
      <c r="G343" s="28"/>
    </row>
    <row r="344" spans="1:7" x14ac:dyDescent="0.25">
      <c r="A344" s="411"/>
      <c r="B344" s="411"/>
      <c r="C344" s="412"/>
      <c r="D344" s="411"/>
      <c r="E344" s="412"/>
      <c r="F344" s="411"/>
      <c r="G344" s="28"/>
    </row>
    <row r="345" spans="1:7" x14ac:dyDescent="0.25">
      <c r="A345" s="411"/>
      <c r="B345" s="411"/>
      <c r="C345" s="412"/>
      <c r="D345" s="411"/>
      <c r="E345" s="412"/>
      <c r="F345" s="411"/>
      <c r="G345" s="28"/>
    </row>
    <row r="346" spans="1:7" x14ac:dyDescent="0.25">
      <c r="A346" s="411"/>
      <c r="B346" s="411"/>
      <c r="C346" s="412"/>
      <c r="D346" s="411"/>
      <c r="E346" s="412"/>
      <c r="F346" s="411"/>
      <c r="G346" s="28"/>
    </row>
    <row r="347" spans="1:7" x14ac:dyDescent="0.25">
      <c r="A347" s="411"/>
      <c r="B347" s="411"/>
      <c r="C347" s="412"/>
      <c r="D347" s="411"/>
      <c r="E347" s="412"/>
      <c r="F347" s="411"/>
      <c r="G347" s="28"/>
    </row>
    <row r="348" spans="1:7" x14ac:dyDescent="0.25">
      <c r="A348" s="411"/>
      <c r="B348" s="411"/>
      <c r="C348" s="412"/>
      <c r="D348" s="411"/>
      <c r="E348" s="412"/>
      <c r="F348" s="411"/>
      <c r="G348" s="28"/>
    </row>
    <row r="349" spans="1:7" x14ac:dyDescent="0.25">
      <c r="A349" s="411"/>
      <c r="B349" s="411"/>
      <c r="C349" s="412"/>
      <c r="D349" s="411"/>
      <c r="E349" s="412"/>
      <c r="F349" s="411"/>
      <c r="G349" s="28"/>
    </row>
    <row r="350" spans="1:7" x14ac:dyDescent="0.25">
      <c r="A350" s="411"/>
      <c r="B350" s="411"/>
      <c r="C350" s="412"/>
      <c r="D350" s="411"/>
      <c r="E350" s="412"/>
      <c r="F350" s="411"/>
      <c r="G350" s="28"/>
    </row>
    <row r="351" spans="1:7" x14ac:dyDescent="0.25">
      <c r="A351" s="411"/>
      <c r="B351" s="411"/>
      <c r="C351" s="412"/>
      <c r="D351" s="411"/>
      <c r="E351" s="412"/>
      <c r="F351" s="411"/>
      <c r="G351" s="28"/>
    </row>
    <row r="352" spans="1:7" x14ac:dyDescent="0.25">
      <c r="A352" s="411"/>
      <c r="B352" s="411"/>
      <c r="C352" s="412"/>
      <c r="D352" s="411"/>
      <c r="E352" s="412"/>
      <c r="F352" s="411"/>
      <c r="G352" s="28"/>
    </row>
    <row r="353" spans="1:7" x14ac:dyDescent="0.25">
      <c r="A353" s="411"/>
      <c r="B353" s="411"/>
      <c r="C353" s="412"/>
      <c r="D353" s="411"/>
      <c r="E353" s="412"/>
      <c r="F353" s="411"/>
      <c r="G353" s="28"/>
    </row>
    <row r="354" spans="1:7" x14ac:dyDescent="0.25">
      <c r="A354" s="411"/>
      <c r="B354" s="411"/>
      <c r="C354" s="412"/>
      <c r="D354" s="411"/>
      <c r="E354" s="412"/>
      <c r="F354" s="411"/>
      <c r="G354" s="28"/>
    </row>
    <row r="355" spans="1:7" x14ac:dyDescent="0.25">
      <c r="A355" s="411"/>
      <c r="B355" s="411"/>
      <c r="C355" s="412"/>
      <c r="D355" s="411"/>
      <c r="E355" s="412"/>
      <c r="F355" s="411"/>
      <c r="G355" s="28"/>
    </row>
    <row r="356" spans="1:7" x14ac:dyDescent="0.25">
      <c r="A356" s="411"/>
      <c r="B356" s="411"/>
      <c r="C356" s="412"/>
      <c r="D356" s="411"/>
      <c r="E356" s="412"/>
      <c r="F356" s="411"/>
      <c r="G356" s="28"/>
    </row>
    <row r="357" spans="1:7" x14ac:dyDescent="0.25">
      <c r="A357" s="411"/>
      <c r="B357" s="411"/>
      <c r="C357" s="412"/>
      <c r="D357" s="411"/>
      <c r="E357" s="412"/>
      <c r="F357" s="411"/>
      <c r="G357" s="28"/>
    </row>
    <row r="358" spans="1:7" x14ac:dyDescent="0.25">
      <c r="A358" s="411"/>
      <c r="B358" s="411"/>
      <c r="C358" s="412"/>
      <c r="D358" s="411"/>
      <c r="E358" s="412"/>
      <c r="F358" s="411"/>
      <c r="G358" s="28"/>
    </row>
    <row r="359" spans="1:7" x14ac:dyDescent="0.25">
      <c r="A359" s="411"/>
      <c r="B359" s="411"/>
      <c r="C359" s="412"/>
      <c r="D359" s="411"/>
      <c r="E359" s="412"/>
      <c r="F359" s="411"/>
      <c r="G359" s="28"/>
    </row>
    <row r="360" spans="1:7" x14ac:dyDescent="0.25">
      <c r="A360" s="411"/>
      <c r="B360" s="411"/>
      <c r="C360" s="412"/>
      <c r="D360" s="411"/>
      <c r="E360" s="412"/>
      <c r="F360" s="411"/>
      <c r="G360" s="28"/>
    </row>
    <row r="361" spans="1:7" x14ac:dyDescent="0.25">
      <c r="A361" s="411"/>
      <c r="B361" s="411"/>
      <c r="C361" s="412"/>
      <c r="D361" s="411"/>
      <c r="E361" s="412"/>
      <c r="F361" s="411"/>
      <c r="G361" s="28"/>
    </row>
    <row r="362" spans="1:7" x14ac:dyDescent="0.25">
      <c r="A362" s="411"/>
      <c r="B362" s="411"/>
      <c r="C362" s="412"/>
      <c r="D362" s="411"/>
      <c r="E362" s="412"/>
      <c r="F362" s="411"/>
      <c r="G362" s="28"/>
    </row>
    <row r="363" spans="1:7" x14ac:dyDescent="0.25">
      <c r="A363" s="411"/>
      <c r="B363" s="411"/>
      <c r="C363" s="412"/>
      <c r="D363" s="411"/>
      <c r="E363" s="412"/>
      <c r="F363" s="411"/>
      <c r="G363" s="28"/>
    </row>
    <row r="364" spans="1:7" x14ac:dyDescent="0.25">
      <c r="A364" s="411"/>
      <c r="B364" s="411"/>
      <c r="C364" s="412"/>
      <c r="D364" s="411"/>
      <c r="E364" s="412"/>
      <c r="F364" s="411"/>
      <c r="G364" s="28"/>
    </row>
    <row r="365" spans="1:7" x14ac:dyDescent="0.25">
      <c r="A365" s="411"/>
      <c r="B365" s="411"/>
      <c r="C365" s="412"/>
      <c r="D365" s="411"/>
      <c r="E365" s="412"/>
      <c r="F365" s="411"/>
      <c r="G365" s="28"/>
    </row>
    <row r="366" spans="1:7" x14ac:dyDescent="0.25">
      <c r="A366" s="411"/>
      <c r="B366" s="411"/>
      <c r="C366" s="412"/>
      <c r="D366" s="411"/>
      <c r="E366" s="412"/>
      <c r="F366" s="411"/>
      <c r="G366" s="28"/>
    </row>
    <row r="367" spans="1:7" x14ac:dyDescent="0.25">
      <c r="A367" s="411"/>
      <c r="B367" s="411"/>
      <c r="C367" s="412"/>
      <c r="D367" s="411"/>
      <c r="E367" s="412"/>
      <c r="F367" s="411"/>
      <c r="G367" s="28"/>
    </row>
    <row r="368" spans="1:7" x14ac:dyDescent="0.25">
      <c r="A368" s="411"/>
      <c r="B368" s="411"/>
      <c r="C368" s="412"/>
      <c r="D368" s="411"/>
      <c r="E368" s="412"/>
      <c r="F368" s="411"/>
      <c r="G368" s="28"/>
    </row>
    <row r="369" spans="1:7" x14ac:dyDescent="0.25">
      <c r="A369" s="411"/>
      <c r="B369" s="411"/>
      <c r="C369" s="412"/>
      <c r="D369" s="411"/>
      <c r="E369" s="412"/>
      <c r="F369" s="411"/>
      <c r="G369" s="28"/>
    </row>
    <row r="370" spans="1:7" x14ac:dyDescent="0.25">
      <c r="A370" s="411"/>
      <c r="B370" s="411"/>
      <c r="C370" s="412"/>
      <c r="D370" s="411"/>
      <c r="E370" s="412"/>
      <c r="F370" s="411"/>
      <c r="G370" s="28"/>
    </row>
    <row r="371" spans="1:7" x14ac:dyDescent="0.25">
      <c r="A371" s="411"/>
      <c r="B371" s="411"/>
      <c r="C371" s="412"/>
      <c r="D371" s="411"/>
      <c r="E371" s="412"/>
      <c r="F371" s="411"/>
      <c r="G371" s="28"/>
    </row>
    <row r="372" spans="1:7" x14ac:dyDescent="0.25">
      <c r="A372" s="411"/>
      <c r="B372" s="411"/>
      <c r="C372" s="412"/>
      <c r="D372" s="411"/>
      <c r="E372" s="412"/>
      <c r="F372" s="411"/>
      <c r="G372" s="28"/>
    </row>
    <row r="373" spans="1:7" x14ac:dyDescent="0.25">
      <c r="A373" s="411"/>
      <c r="B373" s="411"/>
      <c r="C373" s="412"/>
      <c r="D373" s="411"/>
      <c r="E373" s="412"/>
      <c r="F373" s="411"/>
      <c r="G373" s="28"/>
    </row>
    <row r="374" spans="1:7" x14ac:dyDescent="0.25">
      <c r="A374" s="411"/>
      <c r="B374" s="411"/>
      <c r="C374" s="412"/>
      <c r="D374" s="411"/>
      <c r="E374" s="412"/>
      <c r="F374" s="411"/>
      <c r="G374" s="28"/>
    </row>
    <row r="375" spans="1:7" x14ac:dyDescent="0.25">
      <c r="A375" s="411"/>
      <c r="B375" s="411"/>
      <c r="C375" s="412"/>
      <c r="D375" s="411"/>
      <c r="E375" s="412"/>
      <c r="F375" s="411"/>
      <c r="G375" s="28"/>
    </row>
    <row r="376" spans="1:7" x14ac:dyDescent="0.25">
      <c r="A376" s="411"/>
      <c r="B376" s="411"/>
      <c r="C376" s="412"/>
      <c r="D376" s="411"/>
      <c r="E376" s="412"/>
      <c r="F376" s="411"/>
      <c r="G376" s="28"/>
    </row>
    <row r="377" spans="1:7" x14ac:dyDescent="0.25">
      <c r="A377" s="411"/>
      <c r="B377" s="411"/>
      <c r="C377" s="412"/>
      <c r="D377" s="411"/>
      <c r="E377" s="412"/>
      <c r="F377" s="411"/>
      <c r="G377" s="28"/>
    </row>
    <row r="378" spans="1:7" x14ac:dyDescent="0.25">
      <c r="A378" s="411"/>
      <c r="B378" s="411"/>
      <c r="C378" s="412"/>
      <c r="D378" s="411"/>
      <c r="E378" s="412"/>
      <c r="F378" s="411"/>
      <c r="G378" s="28"/>
    </row>
    <row r="379" spans="1:7" x14ac:dyDescent="0.25">
      <c r="A379" s="411"/>
      <c r="B379" s="411"/>
      <c r="C379" s="412"/>
      <c r="D379" s="411"/>
      <c r="E379" s="412"/>
      <c r="F379" s="411"/>
      <c r="G379" s="28"/>
    </row>
    <row r="380" spans="1:7" x14ac:dyDescent="0.25">
      <c r="A380" s="411"/>
      <c r="B380" s="411"/>
      <c r="C380" s="412"/>
      <c r="D380" s="411"/>
      <c r="E380" s="412"/>
      <c r="F380" s="411"/>
      <c r="G380" s="28"/>
    </row>
    <row r="381" spans="1:7" x14ac:dyDescent="0.25">
      <c r="A381" s="411"/>
      <c r="B381" s="411"/>
      <c r="C381" s="412"/>
      <c r="D381" s="411"/>
      <c r="E381" s="412"/>
      <c r="F381" s="411"/>
      <c r="G381" s="28"/>
    </row>
    <row r="382" spans="1:7" x14ac:dyDescent="0.25">
      <c r="A382" s="411"/>
      <c r="B382" s="411"/>
      <c r="C382" s="412"/>
      <c r="D382" s="411"/>
      <c r="E382" s="412"/>
      <c r="F382" s="411"/>
      <c r="G382" s="28"/>
    </row>
    <row r="383" spans="1:7" x14ac:dyDescent="0.25">
      <c r="A383" s="411"/>
      <c r="B383" s="411"/>
      <c r="C383" s="412"/>
      <c r="D383" s="411"/>
      <c r="E383" s="412"/>
      <c r="F383" s="411"/>
      <c r="G383" s="28"/>
    </row>
    <row r="384" spans="1:7" x14ac:dyDescent="0.25">
      <c r="A384" s="411"/>
      <c r="B384" s="411"/>
      <c r="C384" s="412"/>
      <c r="D384" s="411"/>
      <c r="E384" s="412"/>
      <c r="F384" s="411"/>
      <c r="G384" s="28"/>
    </row>
    <row r="385" spans="1:7" x14ac:dyDescent="0.25">
      <c r="A385" s="411"/>
      <c r="B385" s="411"/>
      <c r="C385" s="412"/>
      <c r="D385" s="411"/>
      <c r="E385" s="412"/>
      <c r="F385" s="411"/>
      <c r="G385" s="28"/>
    </row>
    <row r="386" spans="1:7" x14ac:dyDescent="0.25">
      <c r="A386" s="411"/>
      <c r="B386" s="411"/>
      <c r="C386" s="412"/>
      <c r="D386" s="411"/>
      <c r="E386" s="412"/>
      <c r="F386" s="411"/>
      <c r="G386" s="28"/>
    </row>
    <row r="387" spans="1:7" x14ac:dyDescent="0.25">
      <c r="A387" s="411"/>
      <c r="B387" s="411"/>
      <c r="C387" s="412"/>
      <c r="D387" s="411"/>
      <c r="E387" s="412"/>
      <c r="F387" s="411"/>
      <c r="G387" s="28"/>
    </row>
    <row r="388" spans="1:7" x14ac:dyDescent="0.25">
      <c r="A388" s="411"/>
      <c r="B388" s="411"/>
      <c r="C388" s="412"/>
      <c r="D388" s="411"/>
      <c r="E388" s="412"/>
      <c r="F388" s="411"/>
      <c r="G388" s="28"/>
    </row>
    <row r="389" spans="1:7" x14ac:dyDescent="0.25">
      <c r="A389" s="411"/>
      <c r="B389" s="411"/>
      <c r="C389" s="412"/>
      <c r="D389" s="411"/>
      <c r="E389" s="412"/>
      <c r="F389" s="411"/>
      <c r="G389" s="28"/>
    </row>
    <row r="390" spans="1:7" x14ac:dyDescent="0.25">
      <c r="A390" s="411"/>
      <c r="B390" s="411"/>
      <c r="C390" s="412"/>
      <c r="D390" s="411"/>
      <c r="E390" s="412"/>
      <c r="F390" s="411"/>
      <c r="G390" s="28"/>
    </row>
    <row r="391" spans="1:7" x14ac:dyDescent="0.25">
      <c r="A391" s="411"/>
      <c r="B391" s="411"/>
      <c r="C391" s="412"/>
      <c r="D391" s="411"/>
      <c r="E391" s="412"/>
      <c r="F391" s="411"/>
      <c r="G391" s="28"/>
    </row>
    <row r="392" spans="1:7" x14ac:dyDescent="0.25">
      <c r="A392" s="411"/>
      <c r="B392" s="411"/>
      <c r="C392" s="412"/>
      <c r="D392" s="411"/>
      <c r="E392" s="412"/>
      <c r="F392" s="411"/>
      <c r="G392" s="28"/>
    </row>
    <row r="393" spans="1:7" x14ac:dyDescent="0.25">
      <c r="A393" s="411"/>
      <c r="B393" s="411"/>
      <c r="C393" s="412"/>
      <c r="D393" s="411"/>
      <c r="E393" s="412"/>
      <c r="F393" s="411"/>
      <c r="G393" s="28"/>
    </row>
    <row r="394" spans="1:7" x14ac:dyDescent="0.25">
      <c r="A394" s="411"/>
      <c r="B394" s="411"/>
      <c r="C394" s="412"/>
      <c r="D394" s="411"/>
      <c r="E394" s="412"/>
      <c r="F394" s="411"/>
      <c r="G394" s="28"/>
    </row>
    <row r="395" spans="1:7" x14ac:dyDescent="0.25">
      <c r="A395" s="411"/>
      <c r="B395" s="411"/>
      <c r="C395" s="412"/>
      <c r="D395" s="411"/>
      <c r="E395" s="412"/>
      <c r="F395" s="411"/>
      <c r="G395" s="28"/>
    </row>
    <row r="396" spans="1:7" x14ac:dyDescent="0.25">
      <c r="A396" s="411"/>
      <c r="B396" s="411"/>
      <c r="C396" s="412"/>
      <c r="D396" s="411"/>
      <c r="E396" s="412"/>
      <c r="F396" s="411"/>
      <c r="G396" s="28"/>
    </row>
    <row r="397" spans="1:7" x14ac:dyDescent="0.25">
      <c r="A397" s="411"/>
      <c r="B397" s="411"/>
      <c r="C397" s="412"/>
      <c r="D397" s="411"/>
      <c r="E397" s="412"/>
      <c r="F397" s="411"/>
      <c r="G397" s="28"/>
    </row>
    <row r="398" spans="1:7" x14ac:dyDescent="0.25">
      <c r="A398" s="411"/>
      <c r="B398" s="411"/>
      <c r="C398" s="412"/>
      <c r="D398" s="411"/>
      <c r="E398" s="412"/>
      <c r="F398" s="411"/>
      <c r="G398" s="28"/>
    </row>
    <row r="399" spans="1:7" x14ac:dyDescent="0.25">
      <c r="A399" s="411"/>
      <c r="B399" s="411"/>
      <c r="C399" s="412"/>
      <c r="D399" s="411"/>
      <c r="E399" s="412"/>
      <c r="F399" s="411"/>
      <c r="G399" s="28"/>
    </row>
    <row r="400" spans="1:7" x14ac:dyDescent="0.25">
      <c r="A400" s="411"/>
      <c r="B400" s="411"/>
      <c r="C400" s="412"/>
      <c r="D400" s="411"/>
      <c r="E400" s="412"/>
      <c r="F400" s="411"/>
      <c r="G400" s="28"/>
    </row>
    <row r="401" spans="1:7" x14ac:dyDescent="0.25">
      <c r="A401" s="411"/>
      <c r="B401" s="411"/>
      <c r="C401" s="412"/>
      <c r="D401" s="411"/>
      <c r="E401" s="412"/>
      <c r="F401" s="411"/>
      <c r="G401" s="28"/>
    </row>
    <row r="402" spans="1:7" x14ac:dyDescent="0.25">
      <c r="A402" s="411"/>
      <c r="B402" s="411"/>
      <c r="C402" s="412"/>
      <c r="D402" s="411"/>
      <c r="E402" s="412"/>
      <c r="F402" s="411"/>
      <c r="G402" s="28"/>
    </row>
    <row r="403" spans="1:7" x14ac:dyDescent="0.25">
      <c r="A403" s="411"/>
      <c r="B403" s="411"/>
      <c r="C403" s="412"/>
      <c r="D403" s="411"/>
      <c r="E403" s="412"/>
      <c r="F403" s="411"/>
      <c r="G403" s="28"/>
    </row>
    <row r="404" spans="1:7" x14ac:dyDescent="0.25">
      <c r="A404" s="411"/>
      <c r="B404" s="411"/>
      <c r="C404" s="412"/>
      <c r="D404" s="411"/>
      <c r="E404" s="412"/>
      <c r="F404" s="411"/>
      <c r="G404" s="28"/>
    </row>
    <row r="405" spans="1:7" x14ac:dyDescent="0.25">
      <c r="A405" s="411"/>
      <c r="B405" s="411"/>
      <c r="C405" s="412"/>
      <c r="D405" s="411"/>
      <c r="E405" s="412"/>
      <c r="F405" s="411"/>
      <c r="G405" s="28"/>
    </row>
    <row r="406" spans="1:7" x14ac:dyDescent="0.25">
      <c r="A406" s="411"/>
      <c r="B406" s="411"/>
      <c r="C406" s="412"/>
      <c r="D406" s="411"/>
      <c r="E406" s="412"/>
      <c r="F406" s="411"/>
      <c r="G406" s="28"/>
    </row>
    <row r="407" spans="1:7" x14ac:dyDescent="0.25">
      <c r="A407" s="411"/>
      <c r="B407" s="411"/>
      <c r="C407" s="412"/>
      <c r="D407" s="411"/>
      <c r="E407" s="412"/>
      <c r="F407" s="411"/>
      <c r="G407" s="28"/>
    </row>
    <row r="408" spans="1:7" x14ac:dyDescent="0.25">
      <c r="A408" s="411"/>
      <c r="B408" s="411"/>
      <c r="C408" s="412"/>
      <c r="D408" s="411"/>
      <c r="E408" s="412"/>
      <c r="F408" s="411"/>
      <c r="G408" s="28"/>
    </row>
    <row r="409" spans="1:7" x14ac:dyDescent="0.25">
      <c r="A409" s="411"/>
      <c r="B409" s="411"/>
      <c r="C409" s="412"/>
      <c r="D409" s="411"/>
      <c r="E409" s="412"/>
      <c r="F409" s="411"/>
      <c r="G409" s="28"/>
    </row>
    <row r="410" spans="1:7" x14ac:dyDescent="0.25">
      <c r="A410" s="411"/>
      <c r="B410" s="411"/>
      <c r="C410" s="412"/>
      <c r="D410" s="411"/>
      <c r="E410" s="412"/>
      <c r="F410" s="411"/>
      <c r="G410" s="28"/>
    </row>
    <row r="411" spans="1:7" x14ac:dyDescent="0.25">
      <c r="A411" s="411"/>
      <c r="B411" s="411"/>
      <c r="C411" s="412"/>
      <c r="D411" s="411"/>
      <c r="E411" s="412"/>
      <c r="F411" s="411"/>
      <c r="G411" s="28"/>
    </row>
    <row r="412" spans="1:7" x14ac:dyDescent="0.25">
      <c r="A412" s="411"/>
      <c r="B412" s="411"/>
      <c r="C412" s="412"/>
      <c r="D412" s="411"/>
      <c r="E412" s="412"/>
      <c r="F412" s="411"/>
      <c r="G412" s="28"/>
    </row>
    <row r="413" spans="1:7" x14ac:dyDescent="0.25">
      <c r="A413" s="411"/>
      <c r="B413" s="411"/>
      <c r="C413" s="412"/>
      <c r="D413" s="411"/>
      <c r="E413" s="412"/>
      <c r="F413" s="411"/>
      <c r="G413" s="28"/>
    </row>
    <row r="414" spans="1:7" x14ac:dyDescent="0.25">
      <c r="A414" s="411"/>
      <c r="B414" s="411"/>
      <c r="C414" s="412"/>
      <c r="D414" s="411"/>
      <c r="E414" s="412"/>
      <c r="F414" s="411"/>
      <c r="G414" s="28"/>
    </row>
    <row r="415" spans="1:7" x14ac:dyDescent="0.25">
      <c r="A415" s="411"/>
      <c r="B415" s="411"/>
      <c r="C415" s="412"/>
      <c r="D415" s="411"/>
      <c r="E415" s="412"/>
      <c r="F415" s="411"/>
      <c r="G415" s="28"/>
    </row>
    <row r="416" spans="1:7" x14ac:dyDescent="0.25">
      <c r="A416" s="411"/>
      <c r="B416" s="411"/>
      <c r="C416" s="412"/>
      <c r="D416" s="411"/>
      <c r="E416" s="412"/>
      <c r="F416" s="411"/>
      <c r="G416" s="28"/>
    </row>
    <row r="417" spans="1:7" x14ac:dyDescent="0.25">
      <c r="A417" s="411"/>
      <c r="B417" s="411"/>
      <c r="C417" s="412"/>
      <c r="D417" s="411"/>
      <c r="E417" s="412"/>
      <c r="F417" s="411"/>
      <c r="G417" s="28"/>
    </row>
    <row r="418" spans="1:7" x14ac:dyDescent="0.25">
      <c r="A418" s="411"/>
      <c r="B418" s="411"/>
      <c r="C418" s="412"/>
      <c r="D418" s="411"/>
      <c r="E418" s="412"/>
      <c r="F418" s="411"/>
      <c r="G418" s="28"/>
    </row>
    <row r="419" spans="1:7" x14ac:dyDescent="0.25">
      <c r="A419" s="411"/>
      <c r="B419" s="411"/>
      <c r="C419" s="412"/>
      <c r="D419" s="411"/>
      <c r="E419" s="412"/>
      <c r="F419" s="411"/>
      <c r="G419" s="28"/>
    </row>
    <row r="420" spans="1:7" x14ac:dyDescent="0.25">
      <c r="A420" s="411"/>
      <c r="B420" s="411"/>
      <c r="C420" s="412"/>
      <c r="D420" s="411"/>
      <c r="E420" s="412"/>
      <c r="F420" s="411"/>
      <c r="G420" s="28"/>
    </row>
    <row r="421" spans="1:7" x14ac:dyDescent="0.25">
      <c r="A421" s="411"/>
      <c r="B421" s="411"/>
      <c r="C421" s="412"/>
      <c r="D421" s="411"/>
      <c r="E421" s="412"/>
      <c r="F421" s="411"/>
      <c r="G421" s="28"/>
    </row>
    <row r="422" spans="1:7" x14ac:dyDescent="0.25">
      <c r="A422" s="411"/>
      <c r="B422" s="411"/>
      <c r="C422" s="412"/>
      <c r="D422" s="411"/>
      <c r="E422" s="412"/>
      <c r="F422" s="411"/>
      <c r="G422" s="28"/>
    </row>
    <row r="423" spans="1:7" x14ac:dyDescent="0.25">
      <c r="A423" s="411"/>
      <c r="B423" s="411"/>
      <c r="C423" s="412"/>
      <c r="D423" s="411"/>
      <c r="E423" s="412"/>
      <c r="F423" s="411"/>
      <c r="G423" s="28"/>
    </row>
    <row r="424" spans="1:7" x14ac:dyDescent="0.25">
      <c r="A424" s="411"/>
      <c r="B424" s="411"/>
      <c r="C424" s="412"/>
      <c r="D424" s="411"/>
      <c r="E424" s="412"/>
      <c r="F424" s="411"/>
      <c r="G424" s="28"/>
    </row>
    <row r="425" spans="1:7" x14ac:dyDescent="0.25">
      <c r="A425" s="411"/>
      <c r="B425" s="411"/>
      <c r="C425" s="412"/>
      <c r="D425" s="411"/>
      <c r="E425" s="412"/>
      <c r="F425" s="411"/>
      <c r="G425" s="28"/>
    </row>
    <row r="426" spans="1:7" x14ac:dyDescent="0.25">
      <c r="A426" s="411"/>
      <c r="B426" s="411"/>
      <c r="C426" s="412"/>
      <c r="D426" s="411"/>
      <c r="E426" s="412"/>
      <c r="F426" s="411"/>
      <c r="G426" s="28"/>
    </row>
    <row r="427" spans="1:7" x14ac:dyDescent="0.25">
      <c r="A427" s="411"/>
      <c r="B427" s="411"/>
      <c r="C427" s="412"/>
      <c r="D427" s="411"/>
      <c r="E427" s="412"/>
      <c r="F427" s="411"/>
      <c r="G427" s="28"/>
    </row>
    <row r="428" spans="1:7" x14ac:dyDescent="0.25">
      <c r="A428" s="411"/>
      <c r="B428" s="411"/>
      <c r="C428" s="412"/>
      <c r="D428" s="411"/>
      <c r="E428" s="412"/>
      <c r="F428" s="411"/>
      <c r="G428" s="28"/>
    </row>
    <row r="429" spans="1:7" x14ac:dyDescent="0.25">
      <c r="A429" s="411"/>
      <c r="B429" s="411"/>
      <c r="C429" s="412"/>
      <c r="D429" s="411"/>
      <c r="E429" s="412"/>
      <c r="F429" s="411"/>
      <c r="G429" s="28"/>
    </row>
    <row r="430" spans="1:7" x14ac:dyDescent="0.25">
      <c r="A430" s="411"/>
      <c r="B430" s="411"/>
      <c r="C430" s="412"/>
      <c r="D430" s="411"/>
      <c r="E430" s="412"/>
      <c r="F430" s="411"/>
      <c r="G430" s="28"/>
    </row>
    <row r="431" spans="1:7" x14ac:dyDescent="0.25">
      <c r="A431" s="411"/>
      <c r="B431" s="411"/>
      <c r="C431" s="412"/>
      <c r="D431" s="411"/>
      <c r="E431" s="412"/>
      <c r="F431" s="411"/>
      <c r="G431" s="28"/>
    </row>
    <row r="432" spans="1:7" x14ac:dyDescent="0.25">
      <c r="A432" s="411"/>
      <c r="B432" s="411"/>
      <c r="C432" s="412"/>
      <c r="D432" s="411"/>
      <c r="E432" s="412"/>
      <c r="F432" s="411"/>
      <c r="G432" s="28"/>
    </row>
    <row r="433" spans="1:7" x14ac:dyDescent="0.25">
      <c r="A433" s="411"/>
      <c r="B433" s="411"/>
      <c r="C433" s="412"/>
      <c r="D433" s="411"/>
      <c r="E433" s="412"/>
      <c r="F433" s="411"/>
      <c r="G433" s="28"/>
    </row>
    <row r="434" spans="1:7" x14ac:dyDescent="0.25">
      <c r="A434" s="411"/>
      <c r="B434" s="411"/>
      <c r="C434" s="412"/>
      <c r="D434" s="411"/>
      <c r="E434" s="412"/>
      <c r="F434" s="411"/>
      <c r="G434" s="28"/>
    </row>
    <row r="435" spans="1:7" x14ac:dyDescent="0.25">
      <c r="A435" s="411"/>
      <c r="B435" s="411"/>
      <c r="C435" s="412"/>
      <c r="D435" s="411"/>
      <c r="E435" s="412"/>
      <c r="F435" s="411"/>
      <c r="G435" s="28"/>
    </row>
    <row r="436" spans="1:7" x14ac:dyDescent="0.25">
      <c r="A436" s="411"/>
      <c r="B436" s="411"/>
      <c r="C436" s="412"/>
      <c r="D436" s="411"/>
      <c r="E436" s="412"/>
      <c r="F436" s="411"/>
      <c r="G436" s="28"/>
    </row>
    <row r="437" spans="1:7" x14ac:dyDescent="0.25">
      <c r="A437" s="411"/>
      <c r="B437" s="411"/>
      <c r="C437" s="412"/>
      <c r="D437" s="411"/>
      <c r="E437" s="412"/>
      <c r="F437" s="411"/>
      <c r="G437" s="28"/>
    </row>
    <row r="438" spans="1:7" x14ac:dyDescent="0.25">
      <c r="A438" s="411"/>
      <c r="B438" s="411"/>
      <c r="C438" s="412"/>
      <c r="D438" s="411"/>
      <c r="E438" s="412"/>
      <c r="F438" s="411"/>
      <c r="G438" s="28"/>
    </row>
    <row r="439" spans="1:7" x14ac:dyDescent="0.25">
      <c r="A439" s="411"/>
      <c r="B439" s="411"/>
      <c r="C439" s="412"/>
      <c r="D439" s="411"/>
      <c r="E439" s="412"/>
      <c r="F439" s="411"/>
      <c r="G439" s="28"/>
    </row>
    <row r="440" spans="1:7" x14ac:dyDescent="0.25">
      <c r="A440" s="411"/>
      <c r="B440" s="411"/>
      <c r="C440" s="412"/>
      <c r="D440" s="411"/>
      <c r="E440" s="412"/>
      <c r="F440" s="411"/>
      <c r="G440" s="28"/>
    </row>
    <row r="441" spans="1:7" x14ac:dyDescent="0.25">
      <c r="A441" s="411"/>
      <c r="B441" s="411"/>
      <c r="C441" s="412"/>
      <c r="D441" s="411"/>
      <c r="E441" s="412"/>
      <c r="F441" s="411"/>
      <c r="G441" s="28"/>
    </row>
    <row r="442" spans="1:7" x14ac:dyDescent="0.25">
      <c r="A442" s="411"/>
      <c r="B442" s="411"/>
      <c r="C442" s="412"/>
      <c r="D442" s="411"/>
      <c r="E442" s="412"/>
      <c r="F442" s="411"/>
      <c r="G442" s="28"/>
    </row>
    <row r="443" spans="1:7" x14ac:dyDescent="0.25">
      <c r="A443" s="411"/>
      <c r="B443" s="411"/>
      <c r="C443" s="412"/>
      <c r="D443" s="411"/>
      <c r="E443" s="412"/>
      <c r="F443" s="411"/>
      <c r="G443" s="28"/>
    </row>
    <row r="444" spans="1:7" x14ac:dyDescent="0.25">
      <c r="A444" s="411"/>
      <c r="B444" s="411"/>
      <c r="C444" s="412"/>
      <c r="D444" s="411"/>
      <c r="E444" s="412"/>
      <c r="F444" s="411"/>
      <c r="G444" s="28"/>
    </row>
    <row r="445" spans="1:7" x14ac:dyDescent="0.25">
      <c r="A445" s="411"/>
      <c r="B445" s="411"/>
      <c r="C445" s="412"/>
      <c r="D445" s="411"/>
      <c r="E445" s="412"/>
      <c r="F445" s="411"/>
      <c r="G445" s="28"/>
    </row>
    <row r="446" spans="1:7" x14ac:dyDescent="0.25">
      <c r="A446" s="411"/>
      <c r="B446" s="411"/>
      <c r="C446" s="412"/>
      <c r="D446" s="411"/>
      <c r="E446" s="412"/>
      <c r="F446" s="411"/>
      <c r="G446" s="28"/>
    </row>
    <row r="447" spans="1:7" x14ac:dyDescent="0.25">
      <c r="A447" s="411"/>
      <c r="B447" s="411"/>
      <c r="C447" s="412"/>
      <c r="D447" s="411"/>
      <c r="E447" s="412"/>
      <c r="F447" s="411"/>
      <c r="G447" s="28"/>
    </row>
    <row r="448" spans="1:7" x14ac:dyDescent="0.25">
      <c r="A448" s="411"/>
      <c r="B448" s="411"/>
      <c r="C448" s="412"/>
      <c r="D448" s="411"/>
      <c r="E448" s="412"/>
      <c r="F448" s="411"/>
      <c r="G448" s="28"/>
    </row>
    <row r="449" spans="1:7" x14ac:dyDescent="0.25">
      <c r="A449" s="411"/>
      <c r="B449" s="411"/>
      <c r="C449" s="412"/>
      <c r="D449" s="411"/>
      <c r="E449" s="412"/>
      <c r="F449" s="411"/>
      <c r="G449" s="28"/>
    </row>
    <row r="450" spans="1:7" x14ac:dyDescent="0.25">
      <c r="A450" s="411"/>
      <c r="B450" s="411"/>
      <c r="C450" s="412"/>
      <c r="D450" s="411"/>
      <c r="E450" s="412"/>
      <c r="F450" s="411"/>
      <c r="G450" s="28"/>
    </row>
    <row r="451" spans="1:7" x14ac:dyDescent="0.25">
      <c r="A451" s="411"/>
      <c r="B451" s="411"/>
      <c r="C451" s="412"/>
      <c r="D451" s="411"/>
      <c r="E451" s="412"/>
      <c r="F451" s="411"/>
      <c r="G451" s="28"/>
    </row>
    <row r="452" spans="1:7" x14ac:dyDescent="0.25">
      <c r="A452" s="411"/>
      <c r="B452" s="411"/>
      <c r="C452" s="412"/>
      <c r="D452" s="411"/>
      <c r="E452" s="412"/>
      <c r="F452" s="411"/>
      <c r="G452" s="28"/>
    </row>
    <row r="453" spans="1:7" x14ac:dyDescent="0.25">
      <c r="A453" s="411"/>
      <c r="B453" s="411"/>
      <c r="C453" s="412"/>
      <c r="D453" s="411"/>
      <c r="E453" s="412"/>
      <c r="F453" s="411"/>
      <c r="G453" s="28"/>
    </row>
    <row r="454" spans="1:7" x14ac:dyDescent="0.25">
      <c r="A454" s="411"/>
      <c r="B454" s="411"/>
      <c r="C454" s="412"/>
      <c r="D454" s="411"/>
      <c r="E454" s="412"/>
      <c r="F454" s="411"/>
      <c r="G454" s="28"/>
    </row>
    <row r="455" spans="1:7" x14ac:dyDescent="0.25">
      <c r="A455" s="411"/>
      <c r="B455" s="411"/>
      <c r="C455" s="412"/>
      <c r="D455" s="411"/>
      <c r="E455" s="412"/>
      <c r="F455" s="411"/>
      <c r="G455" s="28"/>
    </row>
    <row r="456" spans="1:7" x14ac:dyDescent="0.25">
      <c r="A456" s="411"/>
      <c r="B456" s="411"/>
      <c r="C456" s="412"/>
      <c r="D456" s="411"/>
      <c r="E456" s="412"/>
      <c r="F456" s="411"/>
      <c r="G456" s="28"/>
    </row>
    <row r="457" spans="1:7" x14ac:dyDescent="0.25">
      <c r="A457" s="411"/>
      <c r="B457" s="411"/>
      <c r="C457" s="412"/>
      <c r="D457" s="411"/>
      <c r="E457" s="412"/>
      <c r="F457" s="411"/>
      <c r="G457" s="28"/>
    </row>
    <row r="458" spans="1:7" x14ac:dyDescent="0.25">
      <c r="A458" s="411"/>
      <c r="B458" s="411"/>
      <c r="C458" s="412"/>
      <c r="D458" s="411"/>
      <c r="E458" s="412"/>
      <c r="F458" s="411"/>
      <c r="G458" s="28"/>
    </row>
    <row r="459" spans="1:7" x14ac:dyDescent="0.25">
      <c r="A459" s="411"/>
      <c r="B459" s="411"/>
      <c r="C459" s="412"/>
      <c r="D459" s="411"/>
      <c r="E459" s="412"/>
      <c r="F459" s="411"/>
      <c r="G459" s="28"/>
    </row>
    <row r="460" spans="1:7" x14ac:dyDescent="0.25">
      <c r="A460" s="411"/>
      <c r="B460" s="411"/>
      <c r="C460" s="412"/>
      <c r="D460" s="411"/>
      <c r="E460" s="412"/>
      <c r="F460" s="411"/>
      <c r="G460" s="28"/>
    </row>
    <row r="461" spans="1:7" x14ac:dyDescent="0.25">
      <c r="A461" s="411"/>
      <c r="B461" s="411"/>
      <c r="C461" s="412"/>
      <c r="D461" s="411"/>
      <c r="E461" s="412"/>
      <c r="F461" s="411"/>
      <c r="G461" s="28"/>
    </row>
    <row r="462" spans="1:7" x14ac:dyDescent="0.25">
      <c r="A462" s="411"/>
      <c r="B462" s="411"/>
      <c r="C462" s="412"/>
      <c r="D462" s="411"/>
      <c r="E462" s="412"/>
      <c r="F462" s="411"/>
      <c r="G462" s="28"/>
    </row>
    <row r="463" spans="1:7" x14ac:dyDescent="0.25">
      <c r="A463" s="411"/>
      <c r="B463" s="411"/>
      <c r="C463" s="412"/>
      <c r="D463" s="411"/>
      <c r="E463" s="412"/>
      <c r="F463" s="411"/>
      <c r="G463" s="28"/>
    </row>
    <row r="464" spans="1:7" x14ac:dyDescent="0.25">
      <c r="A464" s="411"/>
      <c r="B464" s="411"/>
      <c r="C464" s="412"/>
      <c r="D464" s="411"/>
      <c r="E464" s="412"/>
      <c r="F464" s="411"/>
      <c r="G464" s="28"/>
    </row>
    <row r="465" spans="1:7" x14ac:dyDescent="0.25">
      <c r="A465" s="411"/>
      <c r="B465" s="411"/>
      <c r="C465" s="412"/>
      <c r="D465" s="411"/>
      <c r="E465" s="412"/>
      <c r="F465" s="411"/>
      <c r="G465" s="28"/>
    </row>
    <row r="466" spans="1:7" x14ac:dyDescent="0.25">
      <c r="A466" s="411"/>
      <c r="B466" s="411"/>
      <c r="C466" s="412"/>
      <c r="D466" s="411"/>
      <c r="E466" s="412"/>
      <c r="F466" s="411"/>
      <c r="G466" s="28"/>
    </row>
    <row r="467" spans="1:7" x14ac:dyDescent="0.25">
      <c r="A467" s="411"/>
      <c r="B467" s="411"/>
      <c r="C467" s="412"/>
      <c r="D467" s="411"/>
      <c r="E467" s="412"/>
      <c r="F467" s="411"/>
      <c r="G467" s="28"/>
    </row>
    <row r="468" spans="1:7" x14ac:dyDescent="0.25">
      <c r="A468" s="411"/>
      <c r="B468" s="411"/>
      <c r="C468" s="412"/>
      <c r="D468" s="411"/>
      <c r="E468" s="412"/>
      <c r="F468" s="411"/>
      <c r="G468" s="28"/>
    </row>
    <row r="469" spans="1:7" x14ac:dyDescent="0.25">
      <c r="A469" s="411"/>
      <c r="B469" s="411"/>
      <c r="C469" s="412"/>
      <c r="D469" s="411"/>
      <c r="E469" s="412"/>
      <c r="F469" s="411"/>
      <c r="G469" s="28"/>
    </row>
    <row r="470" spans="1:7" x14ac:dyDescent="0.25">
      <c r="A470" s="411"/>
      <c r="B470" s="411"/>
      <c r="C470" s="412"/>
      <c r="D470" s="411"/>
      <c r="E470" s="412"/>
      <c r="F470" s="411"/>
      <c r="G470" s="28"/>
    </row>
    <row r="471" spans="1:7" x14ac:dyDescent="0.25">
      <c r="A471" s="411"/>
      <c r="B471" s="411"/>
      <c r="C471" s="412"/>
      <c r="D471" s="411"/>
      <c r="E471" s="412"/>
      <c r="F471" s="411"/>
      <c r="G471" s="28"/>
    </row>
    <row r="472" spans="1:7" x14ac:dyDescent="0.25">
      <c r="A472" s="411"/>
      <c r="B472" s="411"/>
      <c r="C472" s="412"/>
      <c r="D472" s="411"/>
      <c r="E472" s="412"/>
      <c r="F472" s="411"/>
      <c r="G472" s="28"/>
    </row>
    <row r="473" spans="1:7" x14ac:dyDescent="0.25">
      <c r="A473" s="411"/>
      <c r="B473" s="411"/>
      <c r="C473" s="412"/>
      <c r="D473" s="411"/>
      <c r="E473" s="412"/>
      <c r="F473" s="411"/>
      <c r="G473" s="28"/>
    </row>
    <row r="474" spans="1:7" x14ac:dyDescent="0.25">
      <c r="A474" s="411"/>
      <c r="B474" s="411"/>
      <c r="C474" s="412"/>
      <c r="D474" s="411"/>
      <c r="E474" s="412"/>
      <c r="F474" s="411"/>
      <c r="G474" s="28"/>
    </row>
    <row r="475" spans="1:7" x14ac:dyDescent="0.25">
      <c r="A475" s="411"/>
      <c r="B475" s="411"/>
      <c r="C475" s="412"/>
      <c r="D475" s="411"/>
      <c r="E475" s="412"/>
      <c r="F475" s="411"/>
      <c r="G475" s="28"/>
    </row>
    <row r="476" spans="1:7" x14ac:dyDescent="0.25">
      <c r="A476" s="411"/>
      <c r="B476" s="411"/>
      <c r="C476" s="412"/>
      <c r="D476" s="411"/>
      <c r="E476" s="412"/>
      <c r="F476" s="411"/>
      <c r="G476" s="28"/>
    </row>
    <row r="477" spans="1:7" x14ac:dyDescent="0.25">
      <c r="A477" s="411"/>
      <c r="B477" s="411"/>
      <c r="C477" s="412"/>
      <c r="D477" s="411"/>
      <c r="E477" s="412"/>
      <c r="F477" s="411"/>
      <c r="G477" s="28"/>
    </row>
    <row r="478" spans="1:7" x14ac:dyDescent="0.25">
      <c r="A478" s="411"/>
      <c r="B478" s="411"/>
      <c r="C478" s="412"/>
      <c r="D478" s="411"/>
      <c r="E478" s="412"/>
      <c r="F478" s="411"/>
      <c r="G478" s="28"/>
    </row>
    <row r="479" spans="1:7" x14ac:dyDescent="0.25">
      <c r="A479" s="411"/>
      <c r="B479" s="411"/>
      <c r="C479" s="412"/>
      <c r="D479" s="411"/>
      <c r="E479" s="412"/>
      <c r="F479" s="411"/>
      <c r="G479" s="28"/>
    </row>
    <row r="480" spans="1:7" x14ac:dyDescent="0.25">
      <c r="A480" s="411"/>
      <c r="B480" s="411"/>
      <c r="C480" s="412"/>
      <c r="D480" s="411"/>
      <c r="E480" s="412"/>
      <c r="F480" s="411"/>
      <c r="G480" s="28"/>
    </row>
    <row r="481" spans="1:7" x14ac:dyDescent="0.25">
      <c r="A481" s="411"/>
      <c r="B481" s="411"/>
      <c r="C481" s="412"/>
      <c r="D481" s="411"/>
      <c r="E481" s="412"/>
      <c r="F481" s="411"/>
      <c r="G481" s="28"/>
    </row>
    <row r="482" spans="1:7" x14ac:dyDescent="0.25">
      <c r="A482" s="411"/>
      <c r="B482" s="411"/>
      <c r="C482" s="412"/>
      <c r="D482" s="411"/>
      <c r="E482" s="412"/>
      <c r="F482" s="411"/>
      <c r="G482" s="28"/>
    </row>
    <row r="483" spans="1:7" x14ac:dyDescent="0.25">
      <c r="A483" s="411"/>
      <c r="B483" s="411"/>
      <c r="C483" s="412"/>
      <c r="D483" s="411"/>
      <c r="E483" s="412"/>
      <c r="F483" s="411"/>
      <c r="G483" s="28"/>
    </row>
    <row r="484" spans="1:7" x14ac:dyDescent="0.25">
      <c r="A484" s="411"/>
      <c r="B484" s="411"/>
      <c r="C484" s="412"/>
      <c r="D484" s="411"/>
      <c r="E484" s="412"/>
      <c r="F484" s="411"/>
      <c r="G484" s="28"/>
    </row>
    <row r="485" spans="1:7" x14ac:dyDescent="0.25">
      <c r="A485" s="411"/>
      <c r="B485" s="411"/>
      <c r="C485" s="412"/>
      <c r="D485" s="411"/>
      <c r="E485" s="412"/>
      <c r="F485" s="411"/>
      <c r="G485" s="28"/>
    </row>
    <row r="486" spans="1:7" x14ac:dyDescent="0.25">
      <c r="A486" s="411"/>
      <c r="B486" s="411"/>
      <c r="C486" s="412"/>
      <c r="D486" s="411"/>
      <c r="E486" s="412"/>
      <c r="F486" s="411"/>
      <c r="G486" s="28"/>
    </row>
    <row r="487" spans="1:7" x14ac:dyDescent="0.25">
      <c r="A487" s="411"/>
      <c r="B487" s="411"/>
      <c r="C487" s="412"/>
      <c r="D487" s="411"/>
      <c r="E487" s="412"/>
      <c r="F487" s="411"/>
      <c r="G487" s="28"/>
    </row>
    <row r="488" spans="1:7" x14ac:dyDescent="0.25">
      <c r="A488" s="411"/>
      <c r="B488" s="411"/>
      <c r="C488" s="412"/>
      <c r="D488" s="411"/>
      <c r="E488" s="412"/>
      <c r="F488" s="411"/>
      <c r="G488" s="28"/>
    </row>
    <row r="489" spans="1:7" x14ac:dyDescent="0.25">
      <c r="A489" s="411"/>
      <c r="B489" s="411"/>
      <c r="C489" s="412"/>
      <c r="D489" s="411"/>
      <c r="E489" s="412"/>
      <c r="F489" s="411"/>
      <c r="G489" s="28"/>
    </row>
    <row r="490" spans="1:7" x14ac:dyDescent="0.25">
      <c r="A490" s="411"/>
      <c r="B490" s="411"/>
      <c r="C490" s="412"/>
      <c r="D490" s="411"/>
      <c r="E490" s="412"/>
      <c r="F490" s="411"/>
      <c r="G490" s="28"/>
    </row>
    <row r="491" spans="1:7" x14ac:dyDescent="0.25">
      <c r="A491" s="411"/>
      <c r="B491" s="411"/>
      <c r="C491" s="412"/>
      <c r="D491" s="411"/>
      <c r="E491" s="412"/>
      <c r="F491" s="411"/>
      <c r="G491" s="28"/>
    </row>
    <row r="492" spans="1:7" x14ac:dyDescent="0.25">
      <c r="A492" s="411"/>
      <c r="B492" s="411"/>
      <c r="C492" s="412"/>
      <c r="D492" s="411"/>
      <c r="E492" s="412"/>
      <c r="F492" s="411"/>
      <c r="G492" s="28"/>
    </row>
    <row r="493" spans="1:7" x14ac:dyDescent="0.25">
      <c r="A493" s="411"/>
      <c r="B493" s="411"/>
      <c r="C493" s="412"/>
      <c r="D493" s="411"/>
      <c r="E493" s="412"/>
      <c r="F493" s="411"/>
      <c r="G493" s="28"/>
    </row>
    <row r="494" spans="1:7" x14ac:dyDescent="0.25">
      <c r="A494" s="411"/>
      <c r="B494" s="411"/>
      <c r="C494" s="412"/>
      <c r="D494" s="411"/>
      <c r="E494" s="412"/>
      <c r="F494" s="411"/>
      <c r="G494" s="28"/>
    </row>
    <row r="495" spans="1:7" x14ac:dyDescent="0.25">
      <c r="A495" s="411"/>
      <c r="B495" s="411"/>
      <c r="C495" s="412"/>
      <c r="D495" s="411"/>
      <c r="E495" s="412"/>
      <c r="F495" s="411"/>
      <c r="G495" s="28"/>
    </row>
    <row r="496" spans="1:7" x14ac:dyDescent="0.25">
      <c r="A496" s="411"/>
      <c r="B496" s="411"/>
      <c r="C496" s="412"/>
      <c r="D496" s="411"/>
      <c r="E496" s="412"/>
      <c r="F496" s="411"/>
      <c r="G496" s="28"/>
    </row>
    <row r="497" spans="1:7" x14ac:dyDescent="0.25">
      <c r="A497" s="411"/>
      <c r="B497" s="411"/>
      <c r="C497" s="412"/>
      <c r="D497" s="411"/>
      <c r="E497" s="412"/>
      <c r="F497" s="411"/>
      <c r="G497" s="28"/>
    </row>
    <row r="498" spans="1:7" x14ac:dyDescent="0.25">
      <c r="A498" s="411"/>
      <c r="B498" s="411"/>
      <c r="C498" s="412"/>
      <c r="D498" s="411"/>
      <c r="E498" s="412"/>
      <c r="F498" s="411"/>
      <c r="G498" s="28"/>
    </row>
    <row r="499" spans="1:7" x14ac:dyDescent="0.25">
      <c r="A499" s="411"/>
      <c r="B499" s="411"/>
      <c r="C499" s="412"/>
      <c r="D499" s="411"/>
      <c r="E499" s="412"/>
      <c r="F499" s="411"/>
      <c r="G499" s="28"/>
    </row>
    <row r="500" spans="1:7" x14ac:dyDescent="0.25">
      <c r="A500" s="411"/>
      <c r="B500" s="411"/>
      <c r="C500" s="412"/>
      <c r="D500" s="411"/>
      <c r="E500" s="412"/>
      <c r="F500" s="411"/>
      <c r="G500" s="28"/>
    </row>
    <row r="501" spans="1:7" x14ac:dyDescent="0.25">
      <c r="A501" s="411"/>
      <c r="B501" s="411"/>
      <c r="C501" s="412"/>
      <c r="D501" s="411"/>
      <c r="E501" s="412"/>
      <c r="F501" s="411"/>
      <c r="G501" s="28"/>
    </row>
    <row r="502" spans="1:7" x14ac:dyDescent="0.25">
      <c r="A502" s="411"/>
      <c r="B502" s="411"/>
      <c r="C502" s="412"/>
      <c r="D502" s="411"/>
      <c r="E502" s="412"/>
      <c r="F502" s="411"/>
      <c r="G502" s="28"/>
    </row>
    <row r="503" spans="1:7" x14ac:dyDescent="0.25">
      <c r="A503" s="411"/>
      <c r="B503" s="411"/>
      <c r="C503" s="412"/>
      <c r="D503" s="411"/>
      <c r="E503" s="412"/>
      <c r="F503" s="411"/>
      <c r="G503" s="28"/>
    </row>
    <row r="504" spans="1:7" x14ac:dyDescent="0.25">
      <c r="A504" s="411"/>
      <c r="B504" s="411"/>
      <c r="C504" s="412"/>
      <c r="D504" s="411"/>
      <c r="E504" s="412"/>
      <c r="F504" s="411"/>
      <c r="G504" s="28"/>
    </row>
    <row r="505" spans="1:7" x14ac:dyDescent="0.25">
      <c r="A505" s="411"/>
      <c r="B505" s="411"/>
      <c r="C505" s="412"/>
      <c r="D505" s="411"/>
      <c r="E505" s="412"/>
      <c r="F505" s="411"/>
      <c r="G505" s="28"/>
    </row>
    <row r="506" spans="1:7" x14ac:dyDescent="0.25">
      <c r="A506" s="411"/>
      <c r="B506" s="411"/>
      <c r="C506" s="412"/>
      <c r="D506" s="411"/>
      <c r="E506" s="412"/>
      <c r="F506" s="411"/>
      <c r="G506" s="28"/>
    </row>
    <row r="507" spans="1:7" x14ac:dyDescent="0.25">
      <c r="A507" s="411"/>
      <c r="B507" s="411"/>
      <c r="C507" s="412"/>
      <c r="D507" s="411"/>
      <c r="E507" s="412"/>
      <c r="F507" s="411"/>
      <c r="G507" s="28"/>
    </row>
    <row r="508" spans="1:7" x14ac:dyDescent="0.25">
      <c r="A508" s="411"/>
      <c r="B508" s="411"/>
      <c r="C508" s="412"/>
      <c r="D508" s="411"/>
      <c r="E508" s="412"/>
      <c r="F508" s="411"/>
      <c r="G508" s="28"/>
    </row>
    <row r="509" spans="1:7" x14ac:dyDescent="0.25">
      <c r="A509" s="411"/>
      <c r="B509" s="411"/>
      <c r="C509" s="412"/>
      <c r="D509" s="411"/>
      <c r="E509" s="412"/>
      <c r="F509" s="411"/>
      <c r="G509" s="28"/>
    </row>
    <row r="510" spans="1:7" x14ac:dyDescent="0.25">
      <c r="A510" s="411"/>
      <c r="B510" s="411"/>
      <c r="C510" s="412"/>
      <c r="D510" s="411"/>
      <c r="E510" s="412"/>
      <c r="F510" s="411"/>
      <c r="G510" s="28"/>
    </row>
    <row r="511" spans="1:7" x14ac:dyDescent="0.25">
      <c r="A511" s="411"/>
      <c r="B511" s="411"/>
      <c r="C511" s="412"/>
      <c r="D511" s="411"/>
      <c r="E511" s="412"/>
      <c r="F511" s="411"/>
      <c r="G511" s="28"/>
    </row>
    <row r="512" spans="1:7" x14ac:dyDescent="0.25">
      <c r="A512" s="411"/>
      <c r="B512" s="411"/>
      <c r="C512" s="412"/>
      <c r="D512" s="411"/>
      <c r="E512" s="412"/>
      <c r="F512" s="411"/>
      <c r="G512" s="28"/>
    </row>
    <row r="513" spans="1:7" x14ac:dyDescent="0.25">
      <c r="A513" s="411"/>
      <c r="B513" s="411"/>
      <c r="C513" s="412"/>
      <c r="D513" s="411"/>
      <c r="E513" s="412"/>
      <c r="F513" s="411"/>
      <c r="G513" s="28"/>
    </row>
    <row r="514" spans="1:7" x14ac:dyDescent="0.25">
      <c r="A514" s="411"/>
      <c r="B514" s="411"/>
      <c r="C514" s="412"/>
      <c r="D514" s="411"/>
      <c r="E514" s="412"/>
      <c r="F514" s="411"/>
      <c r="G514" s="28"/>
    </row>
    <row r="515" spans="1:7" x14ac:dyDescent="0.25">
      <c r="A515" s="411"/>
      <c r="B515" s="411"/>
      <c r="C515" s="412"/>
      <c r="D515" s="411"/>
      <c r="E515" s="412"/>
      <c r="F515" s="411"/>
      <c r="G515" s="28"/>
    </row>
    <row r="516" spans="1:7" x14ac:dyDescent="0.25">
      <c r="A516" s="411"/>
      <c r="B516" s="411"/>
      <c r="C516" s="412"/>
      <c r="D516" s="411"/>
      <c r="E516" s="412"/>
      <c r="F516" s="411"/>
      <c r="G516" s="28"/>
    </row>
    <row r="517" spans="1:7" x14ac:dyDescent="0.25">
      <c r="A517" s="411"/>
      <c r="B517" s="411"/>
      <c r="C517" s="412"/>
      <c r="D517" s="411"/>
      <c r="E517" s="412"/>
      <c r="F517" s="411"/>
      <c r="G517" s="28"/>
    </row>
    <row r="518" spans="1:7" x14ac:dyDescent="0.25">
      <c r="A518" s="411"/>
      <c r="B518" s="411"/>
      <c r="C518" s="412"/>
      <c r="D518" s="411"/>
      <c r="E518" s="412"/>
      <c r="F518" s="411"/>
      <c r="G518" s="28"/>
    </row>
    <row r="519" spans="1:7" x14ac:dyDescent="0.25">
      <c r="A519" s="411"/>
      <c r="B519" s="411"/>
      <c r="C519" s="412"/>
      <c r="D519" s="411"/>
      <c r="E519" s="412"/>
      <c r="F519" s="411"/>
      <c r="G519" s="28"/>
    </row>
    <row r="520" spans="1:7" x14ac:dyDescent="0.25">
      <c r="A520" s="411"/>
      <c r="B520" s="411"/>
      <c r="C520" s="412"/>
      <c r="D520" s="411"/>
      <c r="E520" s="412"/>
      <c r="F520" s="411"/>
      <c r="G520" s="28"/>
    </row>
    <row r="521" spans="1:7" x14ac:dyDescent="0.25">
      <c r="A521" s="411"/>
      <c r="B521" s="411"/>
      <c r="C521" s="412"/>
      <c r="D521" s="411"/>
      <c r="E521" s="412"/>
      <c r="F521" s="411"/>
      <c r="G521" s="28"/>
    </row>
    <row r="522" spans="1:7" x14ac:dyDescent="0.25">
      <c r="A522" s="411"/>
      <c r="B522" s="411"/>
      <c r="C522" s="412"/>
      <c r="D522" s="411"/>
      <c r="E522" s="412"/>
      <c r="F522" s="411"/>
      <c r="G522" s="28"/>
    </row>
    <row r="523" spans="1:7" x14ac:dyDescent="0.25">
      <c r="A523" s="411"/>
      <c r="B523" s="411"/>
      <c r="C523" s="412"/>
      <c r="D523" s="411"/>
      <c r="E523" s="412"/>
      <c r="F523" s="411"/>
      <c r="G523" s="28"/>
    </row>
    <row r="524" spans="1:7" x14ac:dyDescent="0.25">
      <c r="A524" s="411"/>
      <c r="B524" s="411"/>
      <c r="C524" s="412"/>
      <c r="D524" s="411"/>
      <c r="E524" s="412"/>
      <c r="F524" s="411"/>
      <c r="G524" s="28"/>
    </row>
    <row r="525" spans="1:7" x14ac:dyDescent="0.25">
      <c r="A525" s="411"/>
      <c r="B525" s="411"/>
      <c r="C525" s="412"/>
      <c r="D525" s="411"/>
      <c r="E525" s="412"/>
      <c r="F525" s="411"/>
      <c r="G525" s="28"/>
    </row>
    <row r="526" spans="1:7" x14ac:dyDescent="0.25">
      <c r="A526" s="411"/>
      <c r="B526" s="411"/>
      <c r="C526" s="412"/>
      <c r="D526" s="411"/>
      <c r="E526" s="412"/>
      <c r="F526" s="411"/>
      <c r="G526" s="28"/>
    </row>
    <row r="527" spans="1:7" x14ac:dyDescent="0.25">
      <c r="A527" s="411"/>
      <c r="B527" s="411"/>
      <c r="C527" s="412"/>
      <c r="D527" s="411"/>
      <c r="E527" s="412"/>
      <c r="F527" s="411"/>
      <c r="G527" s="28"/>
    </row>
    <row r="528" spans="1:7" x14ac:dyDescent="0.25">
      <c r="A528" s="411"/>
      <c r="B528" s="411"/>
      <c r="C528" s="412"/>
      <c r="D528" s="411"/>
      <c r="E528" s="412"/>
      <c r="F528" s="411"/>
      <c r="G528" s="28"/>
    </row>
    <row r="529" spans="1:7" x14ac:dyDescent="0.25">
      <c r="A529" s="411"/>
      <c r="B529" s="411"/>
      <c r="C529" s="412"/>
      <c r="D529" s="411"/>
      <c r="E529" s="412"/>
      <c r="F529" s="411"/>
      <c r="G529" s="28"/>
    </row>
    <row r="530" spans="1:7" x14ac:dyDescent="0.25">
      <c r="A530" s="411"/>
      <c r="B530" s="411"/>
      <c r="C530" s="412"/>
      <c r="D530" s="411"/>
      <c r="E530" s="412"/>
      <c r="F530" s="411"/>
      <c r="G530" s="28"/>
    </row>
    <row r="531" spans="1:7" x14ac:dyDescent="0.25">
      <c r="A531" s="411"/>
      <c r="B531" s="411"/>
      <c r="C531" s="412"/>
      <c r="D531" s="411"/>
      <c r="E531" s="412"/>
      <c r="F531" s="411"/>
      <c r="G531" s="28"/>
    </row>
    <row r="532" spans="1:7" x14ac:dyDescent="0.25">
      <c r="A532" s="411"/>
      <c r="B532" s="411"/>
      <c r="C532" s="412"/>
      <c r="D532" s="411"/>
      <c r="E532" s="412"/>
      <c r="F532" s="411"/>
      <c r="G532" s="28"/>
    </row>
    <row r="533" spans="1:7" x14ac:dyDescent="0.25">
      <c r="A533" s="411"/>
      <c r="B533" s="411"/>
      <c r="C533" s="412"/>
      <c r="D533" s="411"/>
      <c r="E533" s="412"/>
      <c r="F533" s="411"/>
      <c r="G533" s="28"/>
    </row>
    <row r="534" spans="1:7" x14ac:dyDescent="0.25">
      <c r="A534" s="411"/>
      <c r="B534" s="411"/>
      <c r="C534" s="412"/>
      <c r="D534" s="411"/>
      <c r="E534" s="412"/>
      <c r="F534" s="411"/>
      <c r="G534" s="28"/>
    </row>
    <row r="535" spans="1:7" x14ac:dyDescent="0.25">
      <c r="A535" s="411"/>
      <c r="B535" s="411"/>
      <c r="C535" s="412"/>
      <c r="D535" s="411"/>
      <c r="E535" s="412"/>
      <c r="F535" s="411"/>
      <c r="G535" s="28"/>
    </row>
    <row r="536" spans="1:7" x14ac:dyDescent="0.25">
      <c r="A536" s="411"/>
      <c r="B536" s="411"/>
      <c r="C536" s="412"/>
      <c r="D536" s="411"/>
      <c r="E536" s="412"/>
      <c r="F536" s="411"/>
      <c r="G536" s="28"/>
    </row>
    <row r="537" spans="1:7" x14ac:dyDescent="0.25">
      <c r="A537" s="411"/>
      <c r="B537" s="411"/>
      <c r="C537" s="412"/>
      <c r="D537" s="411"/>
      <c r="E537" s="412"/>
      <c r="F537" s="411"/>
      <c r="G537" s="28"/>
    </row>
    <row r="538" spans="1:7" x14ac:dyDescent="0.25">
      <c r="A538" s="411"/>
      <c r="B538" s="411"/>
      <c r="C538" s="412"/>
      <c r="D538" s="411"/>
      <c r="E538" s="412"/>
      <c r="F538" s="411"/>
      <c r="G538" s="28"/>
    </row>
    <row r="539" spans="1:7" x14ac:dyDescent="0.25">
      <c r="A539" s="411"/>
      <c r="B539" s="411"/>
      <c r="C539" s="412"/>
      <c r="D539" s="411"/>
      <c r="E539" s="412"/>
      <c r="F539" s="411"/>
      <c r="G539" s="28"/>
    </row>
    <row r="540" spans="1:7" x14ac:dyDescent="0.25">
      <c r="A540" s="411"/>
      <c r="B540" s="411"/>
      <c r="C540" s="412"/>
      <c r="D540" s="411"/>
      <c r="E540" s="412"/>
      <c r="F540" s="411"/>
      <c r="G540" s="28"/>
    </row>
    <row r="541" spans="1:7" x14ac:dyDescent="0.25">
      <c r="A541" s="411"/>
      <c r="B541" s="411"/>
      <c r="C541" s="412"/>
      <c r="D541" s="411"/>
      <c r="E541" s="412"/>
      <c r="F541" s="411"/>
      <c r="G541" s="28"/>
    </row>
    <row r="542" spans="1:7" x14ac:dyDescent="0.25">
      <c r="A542" s="411"/>
      <c r="B542" s="411"/>
      <c r="C542" s="412"/>
      <c r="D542" s="411"/>
      <c r="E542" s="412"/>
      <c r="F542" s="411"/>
      <c r="G542" s="28"/>
    </row>
    <row r="543" spans="1:7" x14ac:dyDescent="0.25">
      <c r="A543" s="411"/>
      <c r="B543" s="411"/>
      <c r="C543" s="412"/>
      <c r="D543" s="411"/>
      <c r="E543" s="412"/>
      <c r="F543" s="411"/>
      <c r="G543" s="28"/>
    </row>
    <row r="544" spans="1:7" x14ac:dyDescent="0.25">
      <c r="A544" s="411"/>
      <c r="B544" s="411"/>
      <c r="C544" s="412"/>
      <c r="D544" s="411"/>
      <c r="E544" s="412"/>
      <c r="F544" s="411"/>
      <c r="G544" s="28"/>
    </row>
    <row r="545" spans="1:7" x14ac:dyDescent="0.25">
      <c r="A545" s="411"/>
      <c r="B545" s="411"/>
      <c r="C545" s="412"/>
      <c r="D545" s="411"/>
      <c r="E545" s="412"/>
      <c r="F545" s="411"/>
      <c r="G545" s="28"/>
    </row>
    <row r="546" spans="1:7" x14ac:dyDescent="0.25">
      <c r="A546" s="411"/>
      <c r="B546" s="411"/>
      <c r="C546" s="412"/>
      <c r="D546" s="411"/>
      <c r="E546" s="412"/>
      <c r="F546" s="411"/>
      <c r="G546" s="28"/>
    </row>
    <row r="547" spans="1:7" x14ac:dyDescent="0.25">
      <c r="A547" s="411"/>
      <c r="B547" s="411"/>
      <c r="C547" s="412"/>
      <c r="D547" s="411"/>
      <c r="E547" s="412"/>
      <c r="F547" s="411"/>
      <c r="G547" s="28"/>
    </row>
    <row r="548" spans="1:7" x14ac:dyDescent="0.25">
      <c r="A548" s="411"/>
      <c r="B548" s="411"/>
      <c r="C548" s="412"/>
      <c r="D548" s="411"/>
      <c r="E548" s="412"/>
      <c r="F548" s="411"/>
      <c r="G548" s="28"/>
    </row>
    <row r="549" spans="1:7" x14ac:dyDescent="0.25">
      <c r="A549" s="411"/>
      <c r="B549" s="411"/>
      <c r="C549" s="412"/>
      <c r="D549" s="411"/>
      <c r="E549" s="412"/>
      <c r="F549" s="411"/>
      <c r="G549" s="28"/>
    </row>
    <row r="550" spans="1:7" x14ac:dyDescent="0.25">
      <c r="A550" s="411"/>
      <c r="B550" s="411"/>
      <c r="C550" s="412"/>
      <c r="D550" s="411"/>
      <c r="E550" s="412"/>
      <c r="F550" s="411"/>
      <c r="G550" s="28"/>
    </row>
    <row r="551" spans="1:7" x14ac:dyDescent="0.25">
      <c r="A551" s="411"/>
      <c r="B551" s="411"/>
      <c r="C551" s="412"/>
      <c r="D551" s="411"/>
      <c r="E551" s="412"/>
      <c r="F551" s="411"/>
      <c r="G551" s="28"/>
    </row>
    <row r="552" spans="1:7" x14ac:dyDescent="0.25">
      <c r="A552" s="411"/>
      <c r="B552" s="411"/>
      <c r="C552" s="412"/>
      <c r="D552" s="411"/>
      <c r="E552" s="412"/>
      <c r="F552" s="411"/>
      <c r="G552" s="28"/>
    </row>
    <row r="553" spans="1:7" x14ac:dyDescent="0.25">
      <c r="A553" s="411"/>
      <c r="B553" s="411"/>
      <c r="C553" s="412"/>
      <c r="D553" s="411"/>
      <c r="E553" s="412"/>
      <c r="F553" s="411"/>
      <c r="G553" s="28"/>
    </row>
    <row r="554" spans="1:7" x14ac:dyDescent="0.25">
      <c r="A554" s="411"/>
      <c r="B554" s="411"/>
      <c r="C554" s="412"/>
      <c r="D554" s="411"/>
      <c r="E554" s="412"/>
      <c r="F554" s="411"/>
      <c r="G554" s="28"/>
    </row>
    <row r="555" spans="1:7" x14ac:dyDescent="0.25">
      <c r="A555" s="411"/>
      <c r="B555" s="411"/>
      <c r="C555" s="412"/>
      <c r="D555" s="411"/>
      <c r="E555" s="412"/>
      <c r="F555" s="411"/>
      <c r="G555" s="28"/>
    </row>
    <row r="556" spans="1:7" x14ac:dyDescent="0.25">
      <c r="A556" s="411"/>
      <c r="B556" s="411"/>
      <c r="C556" s="412"/>
      <c r="D556" s="411"/>
      <c r="E556" s="412"/>
      <c r="F556" s="411"/>
      <c r="G556" s="28"/>
    </row>
    <row r="557" spans="1:7" x14ac:dyDescent="0.25">
      <c r="A557" s="411"/>
      <c r="B557" s="411"/>
      <c r="C557" s="412"/>
      <c r="D557" s="411"/>
      <c r="E557" s="412"/>
      <c r="F557" s="411"/>
      <c r="G557" s="28"/>
    </row>
    <row r="558" spans="1:7" x14ac:dyDescent="0.25">
      <c r="A558" s="411"/>
      <c r="B558" s="411"/>
      <c r="C558" s="412"/>
      <c r="D558" s="411"/>
      <c r="E558" s="412"/>
      <c r="F558" s="411"/>
      <c r="G558" s="28"/>
    </row>
    <row r="559" spans="1:7" x14ac:dyDescent="0.25">
      <c r="A559" s="411"/>
      <c r="B559" s="411"/>
      <c r="C559" s="412"/>
      <c r="D559" s="411"/>
      <c r="E559" s="412"/>
      <c r="F559" s="411"/>
      <c r="G559" s="28"/>
    </row>
    <row r="560" spans="1:7" x14ac:dyDescent="0.25">
      <c r="A560" s="411"/>
      <c r="B560" s="411"/>
      <c r="C560" s="412"/>
      <c r="D560" s="411"/>
      <c r="E560" s="412"/>
      <c r="F560" s="411"/>
      <c r="G560" s="28"/>
    </row>
    <row r="561" spans="1:7" x14ac:dyDescent="0.25">
      <c r="A561" s="411"/>
      <c r="B561" s="411"/>
      <c r="C561" s="412"/>
      <c r="D561" s="411"/>
      <c r="E561" s="412"/>
      <c r="F561" s="411"/>
      <c r="G561" s="28"/>
    </row>
    <row r="562" spans="1:7" x14ac:dyDescent="0.25">
      <c r="A562" s="411"/>
      <c r="B562" s="411"/>
      <c r="C562" s="412"/>
      <c r="D562" s="411"/>
      <c r="E562" s="412"/>
      <c r="F562" s="411"/>
      <c r="G562" s="28"/>
    </row>
    <row r="563" spans="1:7" x14ac:dyDescent="0.25">
      <c r="A563" s="411"/>
      <c r="B563" s="411"/>
      <c r="C563" s="412"/>
      <c r="D563" s="411"/>
      <c r="E563" s="412"/>
      <c r="F563" s="411"/>
      <c r="G563" s="28"/>
    </row>
    <row r="564" spans="1:7" x14ac:dyDescent="0.25">
      <c r="A564" s="411"/>
      <c r="B564" s="411"/>
      <c r="C564" s="412"/>
      <c r="D564" s="411"/>
      <c r="E564" s="412"/>
      <c r="F564" s="411"/>
      <c r="G564" s="28"/>
    </row>
    <row r="565" spans="1:7" x14ac:dyDescent="0.25">
      <c r="A565" s="411"/>
      <c r="B565" s="411"/>
      <c r="C565" s="412"/>
      <c r="D565" s="411"/>
      <c r="E565" s="412"/>
      <c r="F565" s="411"/>
      <c r="G565" s="28"/>
    </row>
    <row r="566" spans="1:7" x14ac:dyDescent="0.25">
      <c r="A566" s="411"/>
      <c r="B566" s="411"/>
      <c r="C566" s="412"/>
      <c r="D566" s="411"/>
      <c r="E566" s="412"/>
      <c r="F566" s="411"/>
      <c r="G566" s="28"/>
    </row>
    <row r="567" spans="1:7" x14ac:dyDescent="0.25">
      <c r="A567" s="411"/>
      <c r="B567" s="411"/>
      <c r="C567" s="412"/>
      <c r="D567" s="411"/>
      <c r="E567" s="412"/>
      <c r="F567" s="411"/>
      <c r="G567" s="28"/>
    </row>
    <row r="568" spans="1:7" x14ac:dyDescent="0.25">
      <c r="A568" s="411"/>
      <c r="B568" s="411"/>
      <c r="C568" s="412"/>
      <c r="D568" s="411"/>
      <c r="E568" s="412"/>
      <c r="F568" s="411"/>
      <c r="G568" s="28"/>
    </row>
    <row r="569" spans="1:7" x14ac:dyDescent="0.25">
      <c r="A569" s="411"/>
      <c r="B569" s="411"/>
      <c r="C569" s="412"/>
      <c r="D569" s="411"/>
      <c r="E569" s="412"/>
      <c r="F569" s="411"/>
      <c r="G569" s="28"/>
    </row>
    <row r="570" spans="1:7" x14ac:dyDescent="0.25">
      <c r="A570" s="411"/>
      <c r="B570" s="411"/>
      <c r="C570" s="412"/>
      <c r="D570" s="411"/>
      <c r="E570" s="412"/>
      <c r="F570" s="411"/>
      <c r="G570" s="28"/>
    </row>
    <row r="571" spans="1:7" x14ac:dyDescent="0.25">
      <c r="A571" s="411"/>
      <c r="B571" s="411"/>
      <c r="C571" s="412"/>
      <c r="D571" s="411"/>
      <c r="E571" s="412"/>
      <c r="F571" s="411"/>
      <c r="G571" s="28"/>
    </row>
    <row r="572" spans="1:7" x14ac:dyDescent="0.25">
      <c r="A572" s="411"/>
      <c r="B572" s="411"/>
      <c r="C572" s="412"/>
      <c r="D572" s="411"/>
      <c r="E572" s="412"/>
      <c r="F572" s="411"/>
      <c r="G572" s="28"/>
    </row>
    <row r="573" spans="1:7" x14ac:dyDescent="0.25">
      <c r="A573" s="411"/>
      <c r="B573" s="411"/>
      <c r="C573" s="412"/>
      <c r="D573" s="411"/>
      <c r="E573" s="412"/>
      <c r="F573" s="411"/>
      <c r="G573" s="28"/>
    </row>
    <row r="574" spans="1:7" x14ac:dyDescent="0.25">
      <c r="A574" s="411"/>
      <c r="B574" s="411"/>
      <c r="C574" s="412"/>
      <c r="D574" s="411"/>
      <c r="E574" s="412"/>
      <c r="F574" s="411"/>
      <c r="G574" s="28"/>
    </row>
    <row r="575" spans="1:7" x14ac:dyDescent="0.25">
      <c r="A575" s="411"/>
      <c r="B575" s="411"/>
      <c r="C575" s="412"/>
      <c r="D575" s="411"/>
      <c r="E575" s="412"/>
      <c r="F575" s="411"/>
      <c r="G575" s="28"/>
    </row>
    <row r="576" spans="1:7" x14ac:dyDescent="0.25">
      <c r="A576" s="411"/>
      <c r="B576" s="411"/>
      <c r="C576" s="412"/>
      <c r="D576" s="411"/>
      <c r="E576" s="412"/>
      <c r="F576" s="411"/>
      <c r="G576" s="28"/>
    </row>
    <row r="577" spans="1:7" x14ac:dyDescent="0.25">
      <c r="A577" s="411"/>
      <c r="B577" s="411"/>
      <c r="C577" s="412"/>
      <c r="D577" s="411"/>
      <c r="E577" s="412"/>
      <c r="F577" s="411"/>
      <c r="G577" s="28"/>
    </row>
    <row r="578" spans="1:7" x14ac:dyDescent="0.25">
      <c r="A578" s="411"/>
      <c r="B578" s="411"/>
      <c r="C578" s="412"/>
      <c r="D578" s="411"/>
      <c r="E578" s="412"/>
      <c r="F578" s="411"/>
      <c r="G578" s="28"/>
    </row>
    <row r="579" spans="1:7" x14ac:dyDescent="0.25">
      <c r="A579" s="411"/>
      <c r="B579" s="411"/>
      <c r="C579" s="412"/>
      <c r="D579" s="411"/>
      <c r="E579" s="412"/>
      <c r="F579" s="411"/>
      <c r="G579" s="28"/>
    </row>
    <row r="580" spans="1:7" x14ac:dyDescent="0.25">
      <c r="A580" s="411"/>
      <c r="B580" s="411"/>
      <c r="C580" s="412"/>
      <c r="D580" s="411"/>
      <c r="E580" s="412"/>
      <c r="F580" s="411"/>
      <c r="G580" s="28"/>
    </row>
    <row r="581" spans="1:7" x14ac:dyDescent="0.25">
      <c r="A581" s="411"/>
      <c r="B581" s="411"/>
      <c r="C581" s="412"/>
      <c r="D581" s="411"/>
      <c r="E581" s="412"/>
      <c r="F581" s="411"/>
      <c r="G581" s="28"/>
    </row>
    <row r="582" spans="1:7" x14ac:dyDescent="0.25">
      <c r="A582" s="411"/>
      <c r="B582" s="411"/>
      <c r="C582" s="412"/>
      <c r="D582" s="411"/>
      <c r="E582" s="412"/>
      <c r="F582" s="411"/>
      <c r="G582" s="28"/>
    </row>
    <row r="583" spans="1:7" x14ac:dyDescent="0.25">
      <c r="A583" s="411"/>
      <c r="B583" s="411"/>
      <c r="C583" s="412"/>
      <c r="D583" s="411"/>
      <c r="E583" s="412"/>
      <c r="F583" s="411"/>
      <c r="G583" s="28"/>
    </row>
    <row r="584" spans="1:7" x14ac:dyDescent="0.25">
      <c r="A584" s="411"/>
      <c r="B584" s="411"/>
      <c r="C584" s="412"/>
      <c r="D584" s="411"/>
      <c r="E584" s="412"/>
      <c r="F584" s="411"/>
      <c r="G584" s="28"/>
    </row>
    <row r="585" spans="1:7" x14ac:dyDescent="0.25">
      <c r="A585" s="411"/>
      <c r="B585" s="411"/>
      <c r="C585" s="412"/>
      <c r="D585" s="411"/>
      <c r="E585" s="412"/>
      <c r="F585" s="411"/>
      <c r="G585" s="28"/>
    </row>
    <row r="586" spans="1:7" x14ac:dyDescent="0.25">
      <c r="A586" s="411"/>
      <c r="B586" s="411"/>
      <c r="C586" s="412"/>
      <c r="D586" s="411"/>
      <c r="E586" s="412"/>
      <c r="F586" s="411"/>
      <c r="G586" s="28"/>
    </row>
    <row r="587" spans="1:7" x14ac:dyDescent="0.25">
      <c r="A587" s="411"/>
      <c r="B587" s="411"/>
      <c r="C587" s="412"/>
      <c r="D587" s="411"/>
      <c r="E587" s="412"/>
      <c r="F587" s="411"/>
      <c r="G587" s="28"/>
    </row>
    <row r="588" spans="1:7" x14ac:dyDescent="0.25">
      <c r="A588" s="411"/>
      <c r="B588" s="411"/>
      <c r="C588" s="412"/>
      <c r="D588" s="411"/>
      <c r="E588" s="412"/>
      <c r="F588" s="411"/>
      <c r="G588" s="28"/>
    </row>
    <row r="589" spans="1:7" x14ac:dyDescent="0.25">
      <c r="A589" s="411"/>
      <c r="B589" s="411"/>
      <c r="C589" s="412"/>
      <c r="D589" s="411"/>
      <c r="E589" s="412"/>
      <c r="F589" s="411"/>
      <c r="G589" s="28"/>
    </row>
    <row r="590" spans="1:7" x14ac:dyDescent="0.25">
      <c r="A590" s="411"/>
      <c r="B590" s="411"/>
      <c r="C590" s="412"/>
      <c r="D590" s="411"/>
      <c r="E590" s="412"/>
      <c r="F590" s="411"/>
      <c r="G590" s="28"/>
    </row>
    <row r="591" spans="1:7" x14ac:dyDescent="0.25">
      <c r="A591" s="411"/>
      <c r="B591" s="411"/>
      <c r="C591" s="412"/>
      <c r="D591" s="411"/>
      <c r="E591" s="412"/>
      <c r="F591" s="411"/>
      <c r="G591" s="28"/>
    </row>
    <row r="592" spans="1:7" x14ac:dyDescent="0.25">
      <c r="A592" s="411"/>
      <c r="B592" s="411"/>
      <c r="C592" s="412"/>
      <c r="D592" s="411"/>
      <c r="E592" s="412"/>
      <c r="F592" s="411"/>
      <c r="G592" s="28"/>
    </row>
    <row r="593" spans="1:7" x14ac:dyDescent="0.25">
      <c r="A593" s="411"/>
      <c r="B593" s="411"/>
      <c r="C593" s="412"/>
      <c r="D593" s="411"/>
      <c r="E593" s="412"/>
      <c r="F593" s="411"/>
      <c r="G593" s="28"/>
    </row>
    <row r="594" spans="1:7" x14ac:dyDescent="0.25">
      <c r="A594" s="411"/>
      <c r="B594" s="411"/>
      <c r="C594" s="412"/>
      <c r="D594" s="411"/>
      <c r="E594" s="412"/>
      <c r="F594" s="411"/>
      <c r="G594" s="28"/>
    </row>
    <row r="595" spans="1:7" x14ac:dyDescent="0.25">
      <c r="A595" s="411"/>
      <c r="B595" s="411"/>
      <c r="C595" s="412"/>
      <c r="D595" s="411"/>
      <c r="E595" s="412"/>
      <c r="F595" s="411"/>
      <c r="G595" s="28"/>
    </row>
    <row r="596" spans="1:7" x14ac:dyDescent="0.25">
      <c r="A596" s="411"/>
      <c r="B596" s="411"/>
      <c r="C596" s="412"/>
      <c r="D596" s="411"/>
      <c r="E596" s="412"/>
      <c r="F596" s="411"/>
      <c r="G596" s="28"/>
    </row>
    <row r="597" spans="1:7" x14ac:dyDescent="0.25">
      <c r="A597" s="411"/>
      <c r="B597" s="411"/>
      <c r="C597" s="412"/>
      <c r="D597" s="411"/>
      <c r="E597" s="412"/>
      <c r="F597" s="411"/>
      <c r="G597" s="28"/>
    </row>
    <row r="598" spans="1:7" x14ac:dyDescent="0.25">
      <c r="A598" s="411"/>
      <c r="B598" s="411"/>
      <c r="C598" s="412"/>
      <c r="D598" s="411"/>
      <c r="E598" s="412"/>
      <c r="F598" s="411"/>
      <c r="G598" s="28"/>
    </row>
    <row r="599" spans="1:7" x14ac:dyDescent="0.25">
      <c r="A599" s="411"/>
      <c r="B599" s="411"/>
      <c r="C599" s="412"/>
      <c r="D599" s="411"/>
      <c r="E599" s="412"/>
      <c r="F599" s="411"/>
      <c r="G599" s="28"/>
    </row>
    <row r="600" spans="1:7" x14ac:dyDescent="0.25">
      <c r="A600" s="411"/>
      <c r="B600" s="411"/>
      <c r="C600" s="412"/>
      <c r="D600" s="411"/>
      <c r="E600" s="412"/>
      <c r="F600" s="411"/>
      <c r="G600" s="28"/>
    </row>
    <row r="601" spans="1:7" x14ac:dyDescent="0.25">
      <c r="A601" s="411"/>
      <c r="B601" s="411"/>
      <c r="C601" s="412"/>
      <c r="D601" s="411"/>
      <c r="E601" s="412"/>
      <c r="F601" s="411"/>
      <c r="G601" s="28"/>
    </row>
    <row r="602" spans="1:7" x14ac:dyDescent="0.25">
      <c r="A602" s="411"/>
      <c r="B602" s="411"/>
      <c r="C602" s="412"/>
      <c r="D602" s="411"/>
      <c r="E602" s="412"/>
      <c r="F602" s="411"/>
      <c r="G602" s="28"/>
    </row>
    <row r="603" spans="1:7" x14ac:dyDescent="0.25">
      <c r="A603" s="411"/>
      <c r="B603" s="411"/>
      <c r="C603" s="412"/>
      <c r="D603" s="411"/>
      <c r="E603" s="412"/>
      <c r="F603" s="411"/>
      <c r="G603" s="28"/>
    </row>
    <row r="604" spans="1:7" x14ac:dyDescent="0.25">
      <c r="A604" s="411"/>
      <c r="B604" s="411"/>
      <c r="C604" s="412"/>
      <c r="D604" s="411"/>
      <c r="E604" s="412"/>
      <c r="F604" s="411"/>
      <c r="G604" s="28"/>
    </row>
    <row r="605" spans="1:7" x14ac:dyDescent="0.25">
      <c r="A605" s="411"/>
      <c r="B605" s="411"/>
      <c r="C605" s="412"/>
      <c r="D605" s="411"/>
      <c r="E605" s="412"/>
      <c r="F605" s="411"/>
      <c r="G605" s="28"/>
    </row>
    <row r="606" spans="1:7" x14ac:dyDescent="0.25">
      <c r="A606" s="411"/>
      <c r="B606" s="411"/>
      <c r="C606" s="412"/>
      <c r="D606" s="411"/>
      <c r="E606" s="412"/>
      <c r="F606" s="411"/>
      <c r="G606" s="28"/>
    </row>
    <row r="607" spans="1:7" x14ac:dyDescent="0.25">
      <c r="A607" s="411"/>
      <c r="B607" s="411"/>
      <c r="C607" s="412"/>
      <c r="D607" s="411"/>
      <c r="E607" s="412"/>
      <c r="F607" s="411"/>
      <c r="G607" s="28"/>
    </row>
    <row r="608" spans="1:7" x14ac:dyDescent="0.25">
      <c r="A608" s="411"/>
      <c r="B608" s="411"/>
      <c r="C608" s="412"/>
      <c r="D608" s="411"/>
      <c r="E608" s="412"/>
      <c r="F608" s="411"/>
      <c r="G608" s="28"/>
    </row>
    <row r="609" spans="1:7" x14ac:dyDescent="0.25">
      <c r="A609" s="411"/>
      <c r="B609" s="411"/>
      <c r="C609" s="412"/>
      <c r="D609" s="411"/>
      <c r="E609" s="412"/>
      <c r="F609" s="411"/>
      <c r="G609" s="28"/>
    </row>
    <row r="610" spans="1:7" x14ac:dyDescent="0.25">
      <c r="A610" s="411"/>
      <c r="B610" s="411"/>
      <c r="C610" s="412"/>
      <c r="D610" s="411"/>
      <c r="E610" s="412"/>
      <c r="F610" s="411"/>
      <c r="G610" s="28"/>
    </row>
    <row r="611" spans="1:7" x14ac:dyDescent="0.25">
      <c r="A611" s="411"/>
      <c r="B611" s="411"/>
      <c r="C611" s="412"/>
      <c r="D611" s="411"/>
      <c r="E611" s="412"/>
      <c r="F611" s="411"/>
      <c r="G611" s="28"/>
    </row>
    <row r="612" spans="1:7" x14ac:dyDescent="0.25">
      <c r="A612" s="411"/>
      <c r="B612" s="411"/>
      <c r="C612" s="412"/>
      <c r="D612" s="411"/>
      <c r="E612" s="412"/>
      <c r="F612" s="411"/>
      <c r="G612" s="28"/>
    </row>
    <row r="613" spans="1:7" x14ac:dyDescent="0.25">
      <c r="A613" s="411"/>
      <c r="B613" s="411"/>
      <c r="C613" s="412"/>
      <c r="D613" s="411"/>
      <c r="E613" s="412"/>
      <c r="F613" s="411"/>
      <c r="G613" s="28"/>
    </row>
    <row r="614" spans="1:7" x14ac:dyDescent="0.25">
      <c r="A614" s="411"/>
      <c r="B614" s="411"/>
      <c r="C614" s="412"/>
      <c r="D614" s="411"/>
      <c r="E614" s="412"/>
      <c r="F614" s="411"/>
      <c r="G614" s="28"/>
    </row>
    <row r="615" spans="1:7" x14ac:dyDescent="0.25">
      <c r="A615" s="411"/>
      <c r="B615" s="411"/>
      <c r="C615" s="412"/>
      <c r="D615" s="411"/>
      <c r="E615" s="412"/>
      <c r="F615" s="411"/>
      <c r="G615" s="28"/>
    </row>
    <row r="616" spans="1:7" x14ac:dyDescent="0.25">
      <c r="A616" s="411"/>
      <c r="B616" s="411"/>
      <c r="C616" s="412"/>
      <c r="D616" s="411"/>
      <c r="E616" s="412"/>
      <c r="F616" s="411"/>
      <c r="G616" s="28"/>
    </row>
    <row r="617" spans="1:7" x14ac:dyDescent="0.25">
      <c r="A617" s="411"/>
      <c r="B617" s="411"/>
      <c r="C617" s="412"/>
      <c r="D617" s="411"/>
      <c r="E617" s="412"/>
      <c r="F617" s="411"/>
      <c r="G617" s="28"/>
    </row>
    <row r="618" spans="1:7" x14ac:dyDescent="0.25">
      <c r="A618" s="411"/>
      <c r="B618" s="411"/>
      <c r="C618" s="412"/>
      <c r="D618" s="411"/>
      <c r="E618" s="412"/>
      <c r="F618" s="411"/>
      <c r="G618" s="28"/>
    </row>
    <row r="619" spans="1:7" x14ac:dyDescent="0.25">
      <c r="A619" s="411"/>
      <c r="B619" s="411"/>
      <c r="C619" s="412"/>
      <c r="D619" s="411"/>
      <c r="E619" s="412"/>
      <c r="F619" s="411"/>
      <c r="G619" s="28"/>
    </row>
    <row r="620" spans="1:7" x14ac:dyDescent="0.25">
      <c r="A620" s="411"/>
      <c r="B620" s="411"/>
      <c r="C620" s="412"/>
      <c r="D620" s="411"/>
      <c r="E620" s="412"/>
      <c r="F620" s="411"/>
      <c r="G620" s="28"/>
    </row>
    <row r="621" spans="1:7" x14ac:dyDescent="0.25">
      <c r="A621" s="411"/>
      <c r="B621" s="411"/>
      <c r="C621" s="412"/>
      <c r="D621" s="411"/>
      <c r="E621" s="412"/>
      <c r="F621" s="411"/>
      <c r="G621" s="28"/>
    </row>
    <row r="622" spans="1:7" x14ac:dyDescent="0.25">
      <c r="A622" s="411"/>
      <c r="B622" s="411"/>
      <c r="C622" s="412"/>
      <c r="D622" s="411"/>
      <c r="E622" s="412"/>
      <c r="F622" s="411"/>
      <c r="G622" s="28"/>
    </row>
    <row r="623" spans="1:7" x14ac:dyDescent="0.25">
      <c r="A623" s="411"/>
      <c r="B623" s="411"/>
      <c r="C623" s="412"/>
      <c r="D623" s="411"/>
      <c r="E623" s="412"/>
      <c r="F623" s="411"/>
      <c r="G623" s="28"/>
    </row>
    <row r="624" spans="1:7" x14ac:dyDescent="0.25">
      <c r="A624" s="411"/>
      <c r="B624" s="411"/>
      <c r="C624" s="412"/>
      <c r="D624" s="411"/>
      <c r="E624" s="412"/>
      <c r="F624" s="411"/>
      <c r="G624" s="28"/>
    </row>
    <row r="625" spans="1:7" x14ac:dyDescent="0.25">
      <c r="A625" s="411"/>
      <c r="B625" s="411"/>
      <c r="C625" s="412"/>
      <c r="D625" s="411"/>
      <c r="E625" s="412"/>
      <c r="F625" s="411"/>
      <c r="G625" s="28"/>
    </row>
    <row r="626" spans="1:7" x14ac:dyDescent="0.25">
      <c r="A626" s="411"/>
      <c r="B626" s="411"/>
      <c r="C626" s="412"/>
      <c r="D626" s="411"/>
      <c r="E626" s="412"/>
      <c r="F626" s="411"/>
      <c r="G626" s="28"/>
    </row>
    <row r="627" spans="1:7" x14ac:dyDescent="0.25">
      <c r="A627" s="411"/>
      <c r="B627" s="411"/>
      <c r="C627" s="412"/>
      <c r="D627" s="411"/>
      <c r="E627" s="412"/>
      <c r="F627" s="411"/>
      <c r="G627" s="28"/>
    </row>
    <row r="628" spans="1:7" x14ac:dyDescent="0.25">
      <c r="A628" s="411"/>
      <c r="B628" s="411"/>
      <c r="C628" s="412"/>
      <c r="D628" s="411"/>
      <c r="E628" s="412"/>
      <c r="F628" s="411"/>
      <c r="G628" s="28"/>
    </row>
    <row r="629" spans="1:7" x14ac:dyDescent="0.25">
      <c r="A629" s="411"/>
      <c r="B629" s="411"/>
      <c r="C629" s="412"/>
      <c r="D629" s="411"/>
      <c r="E629" s="412"/>
      <c r="F629" s="411"/>
      <c r="G629" s="28"/>
    </row>
    <row r="630" spans="1:7" x14ac:dyDescent="0.25">
      <c r="A630" s="411"/>
      <c r="B630" s="411"/>
      <c r="C630" s="412"/>
      <c r="D630" s="411"/>
      <c r="E630" s="412"/>
      <c r="F630" s="411"/>
      <c r="G630" s="28"/>
    </row>
    <row r="631" spans="1:7" x14ac:dyDescent="0.25">
      <c r="A631" s="411"/>
      <c r="B631" s="411"/>
      <c r="C631" s="412"/>
      <c r="D631" s="411"/>
      <c r="E631" s="412"/>
      <c r="F631" s="411"/>
      <c r="G631" s="28"/>
    </row>
    <row r="632" spans="1:7" x14ac:dyDescent="0.25">
      <c r="A632" s="411"/>
      <c r="B632" s="411"/>
      <c r="C632" s="412"/>
      <c r="D632" s="411"/>
      <c r="E632" s="412"/>
      <c r="F632" s="411"/>
      <c r="G632" s="28"/>
    </row>
    <row r="633" spans="1:7" x14ac:dyDescent="0.25">
      <c r="A633" s="411"/>
      <c r="B633" s="411"/>
      <c r="C633" s="412"/>
      <c r="D633" s="411"/>
      <c r="E633" s="412"/>
      <c r="F633" s="411"/>
      <c r="G633" s="28"/>
    </row>
    <row r="634" spans="1:7" x14ac:dyDescent="0.25">
      <c r="A634" s="411"/>
      <c r="B634" s="411"/>
      <c r="C634" s="412"/>
      <c r="D634" s="411"/>
      <c r="E634" s="412"/>
      <c r="F634" s="411"/>
      <c r="G634" s="28"/>
    </row>
    <row r="635" spans="1:7" x14ac:dyDescent="0.25">
      <c r="A635" s="411"/>
      <c r="B635" s="411"/>
      <c r="C635" s="412"/>
      <c r="D635" s="411"/>
      <c r="E635" s="412"/>
      <c r="F635" s="411"/>
      <c r="G635" s="28"/>
    </row>
    <row r="636" spans="1:7" x14ac:dyDescent="0.25">
      <c r="A636" s="411"/>
      <c r="B636" s="411"/>
      <c r="C636" s="412"/>
      <c r="D636" s="411"/>
      <c r="E636" s="412"/>
      <c r="F636" s="411"/>
      <c r="G636" s="28"/>
    </row>
    <row r="637" spans="1:7" x14ac:dyDescent="0.25">
      <c r="A637" s="411"/>
      <c r="B637" s="411"/>
      <c r="C637" s="412"/>
      <c r="D637" s="411"/>
      <c r="E637" s="412"/>
      <c r="F637" s="411"/>
      <c r="G637" s="28"/>
    </row>
    <row r="638" spans="1:7" x14ac:dyDescent="0.25">
      <c r="A638" s="411"/>
      <c r="B638" s="411"/>
      <c r="C638" s="412"/>
      <c r="D638" s="411"/>
      <c r="E638" s="412"/>
      <c r="F638" s="411"/>
      <c r="G638" s="28"/>
    </row>
    <row r="639" spans="1:7" x14ac:dyDescent="0.25">
      <c r="A639" s="411"/>
      <c r="B639" s="411"/>
      <c r="C639" s="412"/>
      <c r="D639" s="411"/>
      <c r="E639" s="412"/>
      <c r="F639" s="411"/>
      <c r="G639" s="28"/>
    </row>
    <row r="640" spans="1:7" x14ac:dyDescent="0.25">
      <c r="A640" s="411"/>
      <c r="B640" s="411"/>
      <c r="C640" s="412"/>
      <c r="D640" s="411"/>
      <c r="E640" s="412"/>
      <c r="F640" s="411"/>
      <c r="G640" s="28"/>
    </row>
    <row r="641" spans="1:7" x14ac:dyDescent="0.25">
      <c r="A641" s="411"/>
      <c r="B641" s="411"/>
      <c r="C641" s="412"/>
      <c r="D641" s="411"/>
      <c r="E641" s="412"/>
      <c r="F641" s="411"/>
      <c r="G641" s="28"/>
    </row>
    <row r="642" spans="1:7" x14ac:dyDescent="0.25">
      <c r="A642" s="411"/>
      <c r="B642" s="411"/>
      <c r="C642" s="412"/>
      <c r="D642" s="411"/>
      <c r="E642" s="412"/>
      <c r="F642" s="411"/>
      <c r="G642" s="28"/>
    </row>
    <row r="643" spans="1:7" x14ac:dyDescent="0.25">
      <c r="A643" s="411"/>
      <c r="B643" s="411"/>
      <c r="C643" s="412"/>
      <c r="D643" s="411"/>
      <c r="E643" s="412"/>
      <c r="F643" s="411"/>
      <c r="G643" s="28"/>
    </row>
    <row r="644" spans="1:7" x14ac:dyDescent="0.25">
      <c r="A644" s="411"/>
      <c r="B644" s="411"/>
      <c r="C644" s="412"/>
      <c r="D644" s="411"/>
      <c r="E644" s="412"/>
      <c r="F644" s="411"/>
      <c r="G644" s="28"/>
    </row>
    <row r="645" spans="1:7" x14ac:dyDescent="0.25">
      <c r="A645" s="411"/>
      <c r="B645" s="411"/>
      <c r="C645" s="412"/>
      <c r="D645" s="411"/>
      <c r="E645" s="412"/>
      <c r="F645" s="411"/>
      <c r="G645" s="28"/>
    </row>
    <row r="646" spans="1:7" x14ac:dyDescent="0.25">
      <c r="A646" s="411"/>
      <c r="B646" s="411"/>
      <c r="C646" s="412"/>
      <c r="D646" s="411"/>
      <c r="E646" s="412"/>
      <c r="F646" s="411"/>
      <c r="G646" s="28"/>
    </row>
    <row r="647" spans="1:7" x14ac:dyDescent="0.25">
      <c r="A647" s="411"/>
      <c r="B647" s="411"/>
      <c r="C647" s="412"/>
      <c r="D647" s="411"/>
      <c r="E647" s="412"/>
      <c r="F647" s="411"/>
      <c r="G647" s="28"/>
    </row>
    <row r="648" spans="1:7" x14ac:dyDescent="0.25">
      <c r="A648" s="411"/>
      <c r="B648" s="411"/>
      <c r="C648" s="412"/>
      <c r="D648" s="411"/>
      <c r="E648" s="412"/>
      <c r="F648" s="411"/>
      <c r="G648" s="28"/>
    </row>
    <row r="649" spans="1:7" x14ac:dyDescent="0.25">
      <c r="A649" s="411"/>
      <c r="B649" s="411"/>
      <c r="C649" s="412"/>
      <c r="D649" s="411"/>
      <c r="E649" s="412"/>
      <c r="F649" s="411"/>
      <c r="G649" s="28"/>
    </row>
    <row r="650" spans="1:7" x14ac:dyDescent="0.25">
      <c r="A650" s="411"/>
      <c r="B650" s="411"/>
      <c r="C650" s="412"/>
      <c r="D650" s="411"/>
      <c r="E650" s="412"/>
      <c r="F650" s="411"/>
      <c r="G650" s="28"/>
    </row>
    <row r="651" spans="1:7" x14ac:dyDescent="0.25">
      <c r="A651" s="411"/>
      <c r="B651" s="411"/>
      <c r="C651" s="412"/>
      <c r="D651" s="411"/>
      <c r="E651" s="412"/>
      <c r="F651" s="411"/>
      <c r="G651" s="28"/>
    </row>
    <row r="652" spans="1:7" x14ac:dyDescent="0.25">
      <c r="A652" s="411"/>
      <c r="B652" s="411"/>
      <c r="C652" s="412"/>
      <c r="D652" s="411"/>
      <c r="E652" s="412"/>
      <c r="F652" s="411"/>
      <c r="G652" s="28"/>
    </row>
    <row r="653" spans="1:7" x14ac:dyDescent="0.25">
      <c r="A653" s="411"/>
      <c r="B653" s="411"/>
      <c r="C653" s="412"/>
      <c r="D653" s="411"/>
      <c r="E653" s="412"/>
      <c r="F653" s="411"/>
      <c r="G653" s="28"/>
    </row>
    <row r="654" spans="1:7" x14ac:dyDescent="0.25">
      <c r="A654" s="411"/>
      <c r="B654" s="411"/>
      <c r="C654" s="412"/>
      <c r="D654" s="411"/>
      <c r="E654" s="412"/>
      <c r="F654" s="411"/>
      <c r="G654" s="28"/>
    </row>
    <row r="655" spans="1:7" x14ac:dyDescent="0.25">
      <c r="A655" s="411"/>
      <c r="B655" s="411"/>
      <c r="C655" s="412"/>
      <c r="D655" s="411"/>
      <c r="E655" s="412"/>
      <c r="F655" s="411"/>
      <c r="G655" s="28"/>
    </row>
    <row r="656" spans="1:7" x14ac:dyDescent="0.25">
      <c r="A656" s="411"/>
      <c r="B656" s="411"/>
      <c r="C656" s="412"/>
      <c r="D656" s="411"/>
      <c r="E656" s="412"/>
      <c r="F656" s="411"/>
      <c r="G656" s="28"/>
    </row>
    <row r="657" spans="1:7" x14ac:dyDescent="0.25">
      <c r="A657" s="411"/>
      <c r="B657" s="411"/>
      <c r="C657" s="412"/>
      <c r="D657" s="411"/>
      <c r="E657" s="412"/>
      <c r="F657" s="411"/>
      <c r="G657" s="28"/>
    </row>
    <row r="658" spans="1:7" x14ac:dyDescent="0.25">
      <c r="A658" s="411"/>
      <c r="B658" s="411"/>
      <c r="C658" s="412"/>
      <c r="D658" s="411"/>
      <c r="E658" s="412"/>
      <c r="F658" s="411"/>
      <c r="G658" s="28"/>
    </row>
    <row r="659" spans="1:7" x14ac:dyDescent="0.25">
      <c r="A659" s="411"/>
      <c r="B659" s="411"/>
      <c r="C659" s="412"/>
      <c r="D659" s="411"/>
      <c r="E659" s="412"/>
      <c r="F659" s="411"/>
      <c r="G659" s="28"/>
    </row>
    <row r="660" spans="1:7" x14ac:dyDescent="0.25">
      <c r="A660" s="411"/>
      <c r="B660" s="411"/>
      <c r="C660" s="412"/>
      <c r="D660" s="411"/>
      <c r="E660" s="412"/>
      <c r="F660" s="411"/>
      <c r="G660" s="28"/>
    </row>
    <row r="661" spans="1:7" x14ac:dyDescent="0.25">
      <c r="A661" s="411"/>
      <c r="B661" s="411"/>
      <c r="C661" s="412"/>
      <c r="D661" s="411"/>
      <c r="E661" s="412"/>
      <c r="F661" s="411"/>
      <c r="G661" s="28"/>
    </row>
    <row r="662" spans="1:7" x14ac:dyDescent="0.25">
      <c r="A662" s="411"/>
      <c r="B662" s="411"/>
      <c r="C662" s="412"/>
      <c r="D662" s="411"/>
      <c r="E662" s="412"/>
      <c r="F662" s="411"/>
      <c r="G662" s="28"/>
    </row>
    <row r="663" spans="1:7" x14ac:dyDescent="0.25">
      <c r="A663" s="411"/>
      <c r="B663" s="411"/>
      <c r="C663" s="412"/>
      <c r="D663" s="411"/>
      <c r="E663" s="412"/>
      <c r="F663" s="411"/>
      <c r="G663" s="28"/>
    </row>
    <row r="664" spans="1:7" x14ac:dyDescent="0.25">
      <c r="A664" s="411"/>
      <c r="B664" s="411"/>
      <c r="C664" s="412"/>
      <c r="D664" s="411"/>
      <c r="E664" s="412"/>
      <c r="F664" s="411"/>
      <c r="G664" s="28"/>
    </row>
    <row r="665" spans="1:7" x14ac:dyDescent="0.25">
      <c r="A665" s="411"/>
      <c r="B665" s="411"/>
      <c r="C665" s="412"/>
      <c r="D665" s="411"/>
      <c r="E665" s="412"/>
      <c r="F665" s="411"/>
      <c r="G665" s="28"/>
    </row>
    <row r="666" spans="1:7" x14ac:dyDescent="0.25">
      <c r="A666" s="411"/>
      <c r="B666" s="411"/>
      <c r="C666" s="412"/>
      <c r="D666" s="411"/>
      <c r="E666" s="412"/>
      <c r="F666" s="411"/>
      <c r="G666" s="28"/>
    </row>
    <row r="667" spans="1:7" x14ac:dyDescent="0.25">
      <c r="A667" s="411"/>
      <c r="B667" s="411"/>
      <c r="C667" s="412"/>
      <c r="D667" s="411"/>
      <c r="E667" s="412"/>
      <c r="F667" s="411"/>
      <c r="G667" s="28"/>
    </row>
    <row r="668" spans="1:7" x14ac:dyDescent="0.25">
      <c r="A668" s="411"/>
      <c r="B668" s="411"/>
      <c r="C668" s="412"/>
      <c r="D668" s="411"/>
      <c r="E668" s="412"/>
      <c r="F668" s="411"/>
      <c r="G668" s="28"/>
    </row>
    <row r="669" spans="1:7" x14ac:dyDescent="0.25">
      <c r="A669" s="411"/>
      <c r="B669" s="411"/>
      <c r="C669" s="412"/>
      <c r="D669" s="411"/>
      <c r="E669" s="412"/>
      <c r="F669" s="411"/>
      <c r="G669" s="28"/>
    </row>
    <row r="670" spans="1:7" x14ac:dyDescent="0.25">
      <c r="A670" s="411"/>
      <c r="B670" s="411"/>
      <c r="C670" s="412"/>
      <c r="D670" s="411"/>
      <c r="E670" s="412"/>
      <c r="F670" s="411"/>
      <c r="G670" s="28"/>
    </row>
    <row r="671" spans="1:7" x14ac:dyDescent="0.25">
      <c r="A671" s="411"/>
      <c r="B671" s="411"/>
      <c r="C671" s="412"/>
      <c r="D671" s="411"/>
      <c r="E671" s="412"/>
      <c r="F671" s="411"/>
      <c r="G671" s="28"/>
    </row>
    <row r="672" spans="1:7" x14ac:dyDescent="0.25">
      <c r="A672" s="411"/>
      <c r="B672" s="411"/>
      <c r="C672" s="412"/>
      <c r="D672" s="411"/>
      <c r="E672" s="412"/>
      <c r="F672" s="411"/>
      <c r="G672" s="28"/>
    </row>
    <row r="673" spans="1:7" x14ac:dyDescent="0.25">
      <c r="A673" s="411"/>
      <c r="B673" s="411"/>
      <c r="C673" s="412"/>
      <c r="D673" s="411"/>
      <c r="E673" s="412"/>
      <c r="F673" s="411"/>
      <c r="G673" s="28"/>
    </row>
    <row r="674" spans="1:7" x14ac:dyDescent="0.25">
      <c r="A674" s="411"/>
      <c r="B674" s="411"/>
      <c r="C674" s="412"/>
      <c r="D674" s="411"/>
      <c r="E674" s="412"/>
      <c r="F674" s="411"/>
      <c r="G674" s="28"/>
    </row>
    <row r="675" spans="1:7" x14ac:dyDescent="0.25">
      <c r="A675" s="411"/>
      <c r="B675" s="411"/>
      <c r="C675" s="412"/>
      <c r="D675" s="411"/>
      <c r="E675" s="412"/>
      <c r="F675" s="411"/>
      <c r="G675" s="28"/>
    </row>
    <row r="676" spans="1:7" x14ac:dyDescent="0.25">
      <c r="A676" s="411"/>
      <c r="B676" s="411"/>
      <c r="C676" s="412"/>
      <c r="D676" s="411"/>
      <c r="E676" s="412"/>
      <c r="F676" s="411"/>
      <c r="G676" s="28"/>
    </row>
    <row r="677" spans="1:7" x14ac:dyDescent="0.25">
      <c r="A677" s="411"/>
      <c r="B677" s="411"/>
      <c r="C677" s="412"/>
      <c r="D677" s="411"/>
      <c r="E677" s="412"/>
      <c r="F677" s="411"/>
      <c r="G677" s="28"/>
    </row>
    <row r="678" spans="1:7" x14ac:dyDescent="0.25">
      <c r="A678" s="411"/>
      <c r="B678" s="411"/>
      <c r="C678" s="412"/>
      <c r="D678" s="411"/>
      <c r="E678" s="412"/>
      <c r="F678" s="411"/>
      <c r="G678" s="28"/>
    </row>
    <row r="679" spans="1:7" x14ac:dyDescent="0.25">
      <c r="A679" s="411"/>
      <c r="B679" s="411"/>
      <c r="C679" s="412"/>
      <c r="D679" s="411"/>
      <c r="E679" s="412"/>
      <c r="F679" s="411"/>
      <c r="G679" s="28"/>
    </row>
    <row r="680" spans="1:7" x14ac:dyDescent="0.25">
      <c r="A680" s="411"/>
      <c r="B680" s="411"/>
      <c r="C680" s="412"/>
      <c r="D680" s="411"/>
      <c r="E680" s="412"/>
      <c r="F680" s="411"/>
      <c r="G680" s="28"/>
    </row>
    <row r="681" spans="1:7" x14ac:dyDescent="0.25">
      <c r="A681" s="411"/>
      <c r="B681" s="411"/>
      <c r="C681" s="412"/>
      <c r="D681" s="411"/>
      <c r="E681" s="412"/>
      <c r="F681" s="411"/>
      <c r="G681" s="28"/>
    </row>
    <row r="682" spans="1:7" x14ac:dyDescent="0.25">
      <c r="A682" s="411"/>
      <c r="B682" s="411"/>
      <c r="C682" s="412"/>
      <c r="D682" s="411"/>
      <c r="E682" s="412"/>
      <c r="F682" s="411"/>
      <c r="G682" s="28"/>
    </row>
    <row r="683" spans="1:7" x14ac:dyDescent="0.25">
      <c r="A683" s="411"/>
      <c r="B683" s="411"/>
      <c r="C683" s="412"/>
      <c r="D683" s="411"/>
      <c r="E683" s="412"/>
      <c r="F683" s="411"/>
      <c r="G683" s="28"/>
    </row>
    <row r="684" spans="1:7" x14ac:dyDescent="0.25">
      <c r="A684" s="411"/>
      <c r="B684" s="411"/>
      <c r="C684" s="412"/>
      <c r="D684" s="411"/>
      <c r="E684" s="412"/>
      <c r="F684" s="411"/>
      <c r="G684" s="28"/>
    </row>
    <row r="685" spans="1:7" x14ac:dyDescent="0.25">
      <c r="A685" s="411"/>
      <c r="B685" s="411"/>
      <c r="C685" s="412"/>
      <c r="D685" s="411"/>
      <c r="E685" s="412"/>
      <c r="F685" s="411"/>
      <c r="G685" s="28"/>
    </row>
    <row r="686" spans="1:7" x14ac:dyDescent="0.25">
      <c r="A686" s="411"/>
      <c r="B686" s="411"/>
      <c r="C686" s="412"/>
      <c r="D686" s="411"/>
      <c r="E686" s="412"/>
      <c r="F686" s="411"/>
      <c r="G686" s="28"/>
    </row>
    <row r="687" spans="1:7" x14ac:dyDescent="0.25">
      <c r="A687" s="411"/>
      <c r="B687" s="411"/>
      <c r="C687" s="412"/>
      <c r="D687" s="411"/>
      <c r="E687" s="412"/>
      <c r="F687" s="411"/>
      <c r="G687" s="28"/>
    </row>
    <row r="688" spans="1:7" x14ac:dyDescent="0.25">
      <c r="A688" s="411"/>
      <c r="B688" s="411"/>
      <c r="C688" s="412"/>
      <c r="D688" s="411"/>
      <c r="E688" s="412"/>
      <c r="F688" s="411"/>
      <c r="G688" s="28"/>
    </row>
    <row r="689" spans="1:7" x14ac:dyDescent="0.25">
      <c r="A689" s="411"/>
      <c r="B689" s="411"/>
      <c r="C689" s="412"/>
      <c r="D689" s="411"/>
      <c r="E689" s="412"/>
      <c r="F689" s="411"/>
      <c r="G689" s="28"/>
    </row>
    <row r="690" spans="1:7" x14ac:dyDescent="0.25">
      <c r="A690" s="411"/>
      <c r="B690" s="411"/>
      <c r="C690" s="412"/>
      <c r="D690" s="411"/>
      <c r="E690" s="412"/>
      <c r="F690" s="411"/>
      <c r="G690" s="28"/>
    </row>
    <row r="691" spans="1:7" x14ac:dyDescent="0.25">
      <c r="A691" s="411"/>
      <c r="B691" s="411"/>
      <c r="C691" s="412"/>
      <c r="D691" s="411"/>
      <c r="E691" s="412"/>
      <c r="F691" s="411"/>
      <c r="G691" s="28"/>
    </row>
    <row r="692" spans="1:7" x14ac:dyDescent="0.25">
      <c r="A692" s="411"/>
      <c r="B692" s="411"/>
      <c r="C692" s="412"/>
      <c r="D692" s="411"/>
      <c r="E692" s="412"/>
      <c r="F692" s="411"/>
      <c r="G692" s="28"/>
    </row>
    <row r="693" spans="1:7" x14ac:dyDescent="0.25">
      <c r="A693" s="411"/>
      <c r="B693" s="411"/>
      <c r="C693" s="412"/>
      <c r="D693" s="411"/>
      <c r="E693" s="412"/>
      <c r="F693" s="411"/>
      <c r="G693" s="28"/>
    </row>
    <row r="694" spans="1:7" x14ac:dyDescent="0.25">
      <c r="A694" s="411"/>
      <c r="B694" s="411"/>
      <c r="C694" s="412"/>
      <c r="D694" s="411"/>
      <c r="E694" s="412"/>
      <c r="F694" s="411"/>
      <c r="G694" s="28"/>
    </row>
    <row r="695" spans="1:7" x14ac:dyDescent="0.25">
      <c r="A695" s="411"/>
      <c r="B695" s="411"/>
      <c r="C695" s="412"/>
      <c r="D695" s="411"/>
      <c r="E695" s="412"/>
      <c r="F695" s="411"/>
      <c r="G695" s="28"/>
    </row>
    <row r="696" spans="1:7" x14ac:dyDescent="0.25">
      <c r="A696" s="411"/>
      <c r="B696" s="411"/>
      <c r="C696" s="412"/>
      <c r="D696" s="411"/>
      <c r="E696" s="412"/>
      <c r="F696" s="411"/>
      <c r="G696" s="28"/>
    </row>
    <row r="697" spans="1:7" x14ac:dyDescent="0.25">
      <c r="A697" s="411"/>
      <c r="B697" s="411"/>
      <c r="C697" s="412"/>
      <c r="D697" s="411"/>
      <c r="E697" s="412"/>
      <c r="F697" s="411"/>
      <c r="G697" s="28"/>
    </row>
    <row r="698" spans="1:7" x14ac:dyDescent="0.25">
      <c r="A698" s="411"/>
      <c r="B698" s="411"/>
      <c r="C698" s="412"/>
      <c r="D698" s="411"/>
      <c r="E698" s="412"/>
      <c r="F698" s="411"/>
      <c r="G698" s="28"/>
    </row>
    <row r="699" spans="1:7" x14ac:dyDescent="0.25">
      <c r="A699" s="411"/>
      <c r="B699" s="411"/>
      <c r="C699" s="412"/>
      <c r="D699" s="411"/>
      <c r="E699" s="412"/>
      <c r="F699" s="411"/>
      <c r="G699" s="28"/>
    </row>
    <row r="700" spans="1:7" x14ac:dyDescent="0.25">
      <c r="A700" s="411"/>
      <c r="B700" s="411"/>
      <c r="C700" s="412"/>
      <c r="D700" s="411"/>
      <c r="E700" s="412"/>
      <c r="F700" s="411"/>
      <c r="G700" s="28"/>
    </row>
    <row r="701" spans="1:7" x14ac:dyDescent="0.25">
      <c r="A701" s="411"/>
      <c r="B701" s="411"/>
      <c r="C701" s="412"/>
      <c r="D701" s="411"/>
      <c r="E701" s="412"/>
      <c r="F701" s="411"/>
      <c r="G701" s="28"/>
    </row>
    <row r="702" spans="1:7" x14ac:dyDescent="0.25">
      <c r="A702" s="411"/>
      <c r="B702" s="411"/>
      <c r="C702" s="412"/>
      <c r="D702" s="411"/>
      <c r="E702" s="412"/>
      <c r="F702" s="411"/>
      <c r="G702" s="28"/>
    </row>
    <row r="703" spans="1:7" x14ac:dyDescent="0.25">
      <c r="A703" s="411"/>
      <c r="B703" s="411"/>
      <c r="C703" s="412"/>
      <c r="D703" s="411"/>
      <c r="E703" s="412"/>
      <c r="F703" s="411"/>
      <c r="G703" s="28"/>
    </row>
    <row r="704" spans="1:7" x14ac:dyDescent="0.25">
      <c r="A704" s="411"/>
      <c r="B704" s="411"/>
      <c r="C704" s="412"/>
      <c r="D704" s="411"/>
      <c r="E704" s="412"/>
      <c r="F704" s="411"/>
      <c r="G704" s="28"/>
    </row>
    <row r="705" spans="1:7" x14ac:dyDescent="0.25">
      <c r="A705" s="411"/>
      <c r="B705" s="411"/>
      <c r="C705" s="412"/>
      <c r="D705" s="411"/>
      <c r="E705" s="412"/>
      <c r="F705" s="411"/>
      <c r="G705" s="28"/>
    </row>
    <row r="706" spans="1:7" x14ac:dyDescent="0.25">
      <c r="A706" s="411"/>
      <c r="B706" s="411"/>
      <c r="C706" s="412"/>
      <c r="D706" s="411"/>
      <c r="E706" s="412"/>
      <c r="F706" s="411"/>
      <c r="G706" s="28"/>
    </row>
    <row r="707" spans="1:7" x14ac:dyDescent="0.25">
      <c r="A707" s="411"/>
      <c r="B707" s="411"/>
      <c r="C707" s="412"/>
      <c r="D707" s="411"/>
      <c r="E707" s="412"/>
      <c r="F707" s="411"/>
      <c r="G707" s="28"/>
    </row>
    <row r="708" spans="1:7" x14ac:dyDescent="0.25">
      <c r="A708" s="411"/>
      <c r="B708" s="411"/>
      <c r="C708" s="412"/>
      <c r="D708" s="411"/>
      <c r="E708" s="412"/>
      <c r="F708" s="411"/>
      <c r="G708" s="28"/>
    </row>
    <row r="709" spans="1:7" x14ac:dyDescent="0.25">
      <c r="A709" s="411"/>
      <c r="B709" s="411"/>
      <c r="C709" s="412"/>
      <c r="D709" s="411"/>
      <c r="E709" s="412"/>
      <c r="F709" s="411"/>
      <c r="G709" s="28"/>
    </row>
    <row r="710" spans="1:7" x14ac:dyDescent="0.25">
      <c r="A710" s="411"/>
      <c r="B710" s="411"/>
      <c r="C710" s="412"/>
      <c r="D710" s="411"/>
      <c r="E710" s="412"/>
      <c r="F710" s="411"/>
      <c r="G710" s="28"/>
    </row>
    <row r="711" spans="1:7" x14ac:dyDescent="0.25">
      <c r="A711" s="411"/>
      <c r="B711" s="411"/>
      <c r="C711" s="412"/>
      <c r="D711" s="411"/>
      <c r="E711" s="412"/>
      <c r="F711" s="411"/>
      <c r="G711" s="28"/>
    </row>
    <row r="712" spans="1:7" x14ac:dyDescent="0.25">
      <c r="A712" s="411"/>
      <c r="B712" s="411"/>
      <c r="C712" s="412"/>
      <c r="D712" s="411"/>
      <c r="E712" s="412"/>
      <c r="F712" s="411"/>
      <c r="G712" s="28"/>
    </row>
    <row r="713" spans="1:7" x14ac:dyDescent="0.25">
      <c r="A713" s="411"/>
      <c r="B713" s="411"/>
      <c r="C713" s="412"/>
      <c r="D713" s="411"/>
      <c r="E713" s="412"/>
      <c r="F713" s="411"/>
      <c r="G713" s="28"/>
    </row>
    <row r="714" spans="1:7" x14ac:dyDescent="0.25">
      <c r="A714" s="411"/>
      <c r="B714" s="411"/>
      <c r="C714" s="412"/>
      <c r="D714" s="411"/>
      <c r="E714" s="412"/>
      <c r="F714" s="411"/>
      <c r="G714" s="28"/>
    </row>
    <row r="715" spans="1:7" x14ac:dyDescent="0.25">
      <c r="A715" s="411"/>
      <c r="B715" s="411"/>
      <c r="C715" s="412"/>
      <c r="D715" s="411"/>
      <c r="E715" s="412"/>
      <c r="F715" s="411"/>
      <c r="G715" s="28"/>
    </row>
    <row r="716" spans="1:7" x14ac:dyDescent="0.25">
      <c r="A716" s="411"/>
      <c r="B716" s="411"/>
      <c r="C716" s="412"/>
      <c r="D716" s="411"/>
      <c r="E716" s="412"/>
      <c r="F716" s="411"/>
      <c r="G716" s="28"/>
    </row>
    <row r="717" spans="1:7" x14ac:dyDescent="0.25">
      <c r="A717" s="411"/>
      <c r="B717" s="411"/>
      <c r="C717" s="412"/>
      <c r="D717" s="411"/>
      <c r="E717" s="412"/>
      <c r="F717" s="411"/>
      <c r="G717" s="28"/>
    </row>
    <row r="718" spans="1:7" x14ac:dyDescent="0.25">
      <c r="A718" s="411"/>
      <c r="B718" s="411"/>
      <c r="C718" s="412"/>
      <c r="D718" s="411"/>
      <c r="E718" s="412"/>
      <c r="F718" s="411"/>
      <c r="G718" s="28"/>
    </row>
    <row r="719" spans="1:7" x14ac:dyDescent="0.25">
      <c r="A719" s="411"/>
      <c r="B719" s="411"/>
      <c r="C719" s="412"/>
      <c r="D719" s="411"/>
      <c r="E719" s="412"/>
      <c r="F719" s="411"/>
      <c r="G719" s="28"/>
    </row>
    <row r="720" spans="1:7" x14ac:dyDescent="0.25">
      <c r="A720" s="411"/>
      <c r="B720" s="411"/>
      <c r="C720" s="412"/>
      <c r="D720" s="411"/>
      <c r="E720" s="412"/>
      <c r="F720" s="411"/>
      <c r="G720" s="28"/>
    </row>
    <row r="721" spans="1:7" x14ac:dyDescent="0.25">
      <c r="A721" s="411"/>
      <c r="B721" s="411"/>
      <c r="C721" s="412"/>
      <c r="D721" s="411"/>
      <c r="E721" s="412"/>
      <c r="F721" s="411"/>
      <c r="G721" s="28"/>
    </row>
    <row r="722" spans="1:7" x14ac:dyDescent="0.25">
      <c r="A722" s="411"/>
      <c r="B722" s="411"/>
      <c r="C722" s="412"/>
      <c r="D722" s="411"/>
      <c r="E722" s="412"/>
      <c r="F722" s="411"/>
      <c r="G722" s="28"/>
    </row>
    <row r="723" spans="1:7" x14ac:dyDescent="0.25">
      <c r="A723" s="411"/>
      <c r="B723" s="411"/>
      <c r="C723" s="412"/>
      <c r="D723" s="411"/>
      <c r="E723" s="412"/>
      <c r="F723" s="411"/>
      <c r="G723" s="28"/>
    </row>
    <row r="724" spans="1:7" x14ac:dyDescent="0.25">
      <c r="A724" s="411"/>
      <c r="B724" s="411"/>
      <c r="C724" s="412"/>
      <c r="D724" s="411"/>
      <c r="E724" s="412"/>
      <c r="F724" s="411"/>
      <c r="G724" s="28"/>
    </row>
    <row r="725" spans="1:7" x14ac:dyDescent="0.25">
      <c r="A725" s="411"/>
      <c r="B725" s="411"/>
      <c r="C725" s="412"/>
      <c r="D725" s="411"/>
      <c r="E725" s="412"/>
      <c r="F725" s="411"/>
      <c r="G725" s="28"/>
    </row>
    <row r="726" spans="1:7" x14ac:dyDescent="0.25">
      <c r="A726" s="411"/>
      <c r="B726" s="411"/>
      <c r="C726" s="412"/>
      <c r="D726" s="411"/>
      <c r="E726" s="412"/>
      <c r="F726" s="411"/>
      <c r="G726" s="28"/>
    </row>
    <row r="727" spans="1:7" x14ac:dyDescent="0.25">
      <c r="A727" s="411"/>
      <c r="B727" s="411"/>
      <c r="C727" s="412"/>
      <c r="D727" s="411"/>
      <c r="E727" s="412"/>
      <c r="F727" s="411"/>
      <c r="G727" s="28"/>
    </row>
    <row r="728" spans="1:7" x14ac:dyDescent="0.25">
      <c r="A728" s="411"/>
      <c r="B728" s="411"/>
      <c r="C728" s="412"/>
      <c r="D728" s="411"/>
      <c r="E728" s="412"/>
      <c r="F728" s="411"/>
      <c r="G728" s="28"/>
    </row>
    <row r="729" spans="1:7" x14ac:dyDescent="0.25">
      <c r="A729" s="411"/>
      <c r="B729" s="411"/>
      <c r="C729" s="412"/>
      <c r="D729" s="411"/>
      <c r="E729" s="412"/>
      <c r="F729" s="411"/>
      <c r="G729" s="28"/>
    </row>
    <row r="730" spans="1:7" x14ac:dyDescent="0.25">
      <c r="A730" s="411"/>
      <c r="B730" s="411"/>
      <c r="C730" s="412"/>
      <c r="D730" s="411"/>
      <c r="E730" s="412"/>
      <c r="F730" s="411"/>
      <c r="G730" s="28"/>
    </row>
    <row r="731" spans="1:7" x14ac:dyDescent="0.25">
      <c r="A731" s="411"/>
      <c r="B731" s="411"/>
      <c r="C731" s="412"/>
      <c r="D731" s="411"/>
      <c r="E731" s="412"/>
      <c r="F731" s="411"/>
      <c r="G731" s="28"/>
    </row>
    <row r="732" spans="1:7" x14ac:dyDescent="0.25">
      <c r="A732" s="411"/>
      <c r="B732" s="411"/>
      <c r="C732" s="412"/>
      <c r="D732" s="411"/>
      <c r="E732" s="412"/>
      <c r="F732" s="411"/>
      <c r="G732" s="28"/>
    </row>
    <row r="733" spans="1:7" x14ac:dyDescent="0.25">
      <c r="A733" s="411"/>
      <c r="B733" s="411"/>
      <c r="C733" s="412"/>
      <c r="D733" s="411"/>
      <c r="E733" s="412"/>
      <c r="F733" s="411"/>
      <c r="G733" s="28"/>
    </row>
    <row r="734" spans="1:7" x14ac:dyDescent="0.25">
      <c r="A734" s="411"/>
      <c r="B734" s="411"/>
      <c r="C734" s="412"/>
      <c r="D734" s="411"/>
      <c r="E734" s="412"/>
      <c r="F734" s="411"/>
      <c r="G734" s="28"/>
    </row>
    <row r="735" spans="1:7" x14ac:dyDescent="0.25">
      <c r="A735" s="411"/>
      <c r="B735" s="411"/>
      <c r="C735" s="412"/>
      <c r="D735" s="411"/>
      <c r="E735" s="412"/>
      <c r="F735" s="411"/>
      <c r="G735" s="28"/>
    </row>
    <row r="736" spans="1:7" x14ac:dyDescent="0.25">
      <c r="A736" s="411"/>
      <c r="B736" s="411"/>
      <c r="C736" s="412"/>
      <c r="D736" s="411"/>
      <c r="E736" s="412"/>
      <c r="F736" s="411"/>
      <c r="G736" s="28"/>
    </row>
    <row r="737" spans="1:7" x14ac:dyDescent="0.25">
      <c r="A737" s="411"/>
      <c r="B737" s="411"/>
      <c r="C737" s="412"/>
      <c r="D737" s="411"/>
      <c r="E737" s="412"/>
      <c r="F737" s="411"/>
      <c r="G737" s="28"/>
    </row>
    <row r="738" spans="1:7" x14ac:dyDescent="0.25">
      <c r="A738" s="411"/>
      <c r="B738" s="411"/>
      <c r="C738" s="412"/>
      <c r="D738" s="411"/>
      <c r="E738" s="412"/>
      <c r="F738" s="411"/>
      <c r="G738" s="28"/>
    </row>
    <row r="739" spans="1:7" x14ac:dyDescent="0.25">
      <c r="A739" s="411"/>
      <c r="B739" s="411"/>
      <c r="C739" s="412"/>
      <c r="D739" s="411"/>
      <c r="E739" s="412"/>
      <c r="F739" s="411"/>
      <c r="G739" s="28"/>
    </row>
    <row r="740" spans="1:7" x14ac:dyDescent="0.25">
      <c r="A740" s="411"/>
      <c r="B740" s="411"/>
      <c r="C740" s="412"/>
      <c r="D740" s="411"/>
      <c r="E740" s="412"/>
      <c r="F740" s="411"/>
      <c r="G740" s="28"/>
    </row>
    <row r="741" spans="1:7" x14ac:dyDescent="0.25">
      <c r="A741" s="411"/>
      <c r="B741" s="411"/>
      <c r="C741" s="412"/>
      <c r="D741" s="411"/>
      <c r="E741" s="412"/>
      <c r="F741" s="411"/>
      <c r="G741" s="28"/>
    </row>
    <row r="742" spans="1:7" x14ac:dyDescent="0.25">
      <c r="A742" s="411"/>
      <c r="B742" s="411"/>
      <c r="C742" s="412"/>
      <c r="D742" s="411"/>
      <c r="E742" s="412"/>
      <c r="F742" s="411"/>
      <c r="G742" s="28"/>
    </row>
    <row r="743" spans="1:7" x14ac:dyDescent="0.25">
      <c r="A743" s="411"/>
      <c r="B743" s="411"/>
      <c r="C743" s="412"/>
      <c r="D743" s="411"/>
      <c r="E743" s="412"/>
      <c r="F743" s="411"/>
      <c r="G743" s="28"/>
    </row>
    <row r="744" spans="1:7" x14ac:dyDescent="0.25">
      <c r="A744" s="411"/>
      <c r="B744" s="411"/>
      <c r="C744" s="412"/>
      <c r="D744" s="411"/>
      <c r="E744" s="412"/>
      <c r="F744" s="411"/>
      <c r="G744" s="28"/>
    </row>
    <row r="745" spans="1:7" x14ac:dyDescent="0.25">
      <c r="A745" s="411"/>
      <c r="B745" s="411"/>
      <c r="C745" s="412"/>
      <c r="D745" s="411"/>
      <c r="E745" s="412"/>
      <c r="F745" s="411"/>
      <c r="G745" s="28"/>
    </row>
    <row r="746" spans="1:7" x14ac:dyDescent="0.25">
      <c r="A746" s="411"/>
      <c r="B746" s="411"/>
      <c r="C746" s="412"/>
      <c r="D746" s="411"/>
      <c r="E746" s="412"/>
      <c r="F746" s="411"/>
      <c r="G746" s="28"/>
    </row>
    <row r="747" spans="1:7" x14ac:dyDescent="0.25">
      <c r="A747" s="411"/>
      <c r="B747" s="411"/>
      <c r="C747" s="412"/>
      <c r="D747" s="411"/>
      <c r="E747" s="412"/>
      <c r="F747" s="411"/>
      <c r="G747" s="28"/>
    </row>
    <row r="748" spans="1:7" x14ac:dyDescent="0.25">
      <c r="A748" s="411"/>
      <c r="B748" s="411"/>
      <c r="C748" s="412"/>
      <c r="D748" s="411"/>
      <c r="E748" s="412"/>
      <c r="F748" s="411"/>
      <c r="G748" s="28"/>
    </row>
    <row r="749" spans="1:7" x14ac:dyDescent="0.25">
      <c r="A749" s="411"/>
      <c r="B749" s="411"/>
      <c r="C749" s="412"/>
      <c r="D749" s="411"/>
      <c r="E749" s="412"/>
      <c r="F749" s="411"/>
      <c r="G749" s="28"/>
    </row>
    <row r="750" spans="1:7" x14ac:dyDescent="0.25">
      <c r="A750" s="411"/>
      <c r="B750" s="411"/>
      <c r="C750" s="412"/>
      <c r="D750" s="411"/>
      <c r="E750" s="412"/>
      <c r="F750" s="411"/>
      <c r="G750" s="28"/>
    </row>
    <row r="751" spans="1:7" x14ac:dyDescent="0.25">
      <c r="A751" s="411"/>
      <c r="B751" s="411"/>
      <c r="C751" s="412"/>
      <c r="D751" s="411"/>
      <c r="E751" s="412"/>
      <c r="F751" s="411"/>
      <c r="G751" s="28"/>
    </row>
    <row r="752" spans="1:7" x14ac:dyDescent="0.25">
      <c r="A752" s="411"/>
      <c r="B752" s="411"/>
      <c r="C752" s="412"/>
      <c r="D752" s="411"/>
      <c r="E752" s="412"/>
      <c r="F752" s="411"/>
      <c r="G752" s="28"/>
    </row>
    <row r="753" spans="1:7" x14ac:dyDescent="0.25">
      <c r="A753" s="411"/>
      <c r="B753" s="411"/>
      <c r="C753" s="412"/>
      <c r="D753" s="411"/>
      <c r="E753" s="412"/>
      <c r="F753" s="411"/>
      <c r="G753" s="28"/>
    </row>
    <row r="754" spans="1:7" x14ac:dyDescent="0.25">
      <c r="A754" s="411"/>
      <c r="B754" s="411"/>
      <c r="C754" s="412"/>
      <c r="D754" s="411"/>
      <c r="E754" s="412"/>
      <c r="F754" s="411"/>
      <c r="G754" s="28"/>
    </row>
    <row r="755" spans="1:7" x14ac:dyDescent="0.25">
      <c r="A755" s="411"/>
      <c r="B755" s="411"/>
      <c r="C755" s="412"/>
      <c r="D755" s="411"/>
      <c r="E755" s="412"/>
      <c r="F755" s="411"/>
      <c r="G755" s="28"/>
    </row>
    <row r="756" spans="1:7" x14ac:dyDescent="0.25">
      <c r="A756" s="411"/>
      <c r="B756" s="411"/>
      <c r="C756" s="412"/>
      <c r="D756" s="411"/>
      <c r="E756" s="412"/>
      <c r="F756" s="411"/>
      <c r="G756" s="28"/>
    </row>
    <row r="757" spans="1:7" x14ac:dyDescent="0.25">
      <c r="A757" s="411"/>
      <c r="B757" s="411"/>
      <c r="C757" s="412"/>
      <c r="D757" s="411"/>
      <c r="E757" s="412"/>
      <c r="F757" s="411"/>
      <c r="G757" s="28"/>
    </row>
    <row r="758" spans="1:7" x14ac:dyDescent="0.25">
      <c r="A758" s="411"/>
      <c r="B758" s="411"/>
      <c r="C758" s="412"/>
      <c r="D758" s="411"/>
      <c r="E758" s="412"/>
      <c r="F758" s="411"/>
      <c r="G758" s="28"/>
    </row>
    <row r="759" spans="1:7" x14ac:dyDescent="0.25">
      <c r="A759" s="411"/>
      <c r="B759" s="411"/>
      <c r="C759" s="412"/>
      <c r="D759" s="411"/>
      <c r="E759" s="412"/>
      <c r="F759" s="411"/>
      <c r="G759" s="28"/>
    </row>
    <row r="760" spans="1:7" x14ac:dyDescent="0.25">
      <c r="A760" s="411"/>
      <c r="B760" s="411"/>
      <c r="C760" s="412"/>
      <c r="D760" s="411"/>
      <c r="E760" s="412"/>
      <c r="F760" s="411"/>
      <c r="G760" s="28"/>
    </row>
    <row r="761" spans="1:7" x14ac:dyDescent="0.25">
      <c r="A761" s="411"/>
      <c r="B761" s="411"/>
      <c r="C761" s="412"/>
      <c r="D761" s="411"/>
      <c r="E761" s="412"/>
      <c r="F761" s="411"/>
      <c r="G761" s="28"/>
    </row>
    <row r="762" spans="1:7" x14ac:dyDescent="0.25">
      <c r="A762" s="411"/>
      <c r="B762" s="411"/>
      <c r="C762" s="412"/>
      <c r="D762" s="411"/>
      <c r="E762" s="412"/>
      <c r="F762" s="411"/>
      <c r="G762" s="28"/>
    </row>
    <row r="763" spans="1:7" x14ac:dyDescent="0.25">
      <c r="A763" s="411"/>
      <c r="B763" s="411"/>
      <c r="C763" s="412"/>
      <c r="D763" s="411"/>
      <c r="E763" s="412"/>
      <c r="F763" s="411"/>
      <c r="G763" s="28"/>
    </row>
    <row r="764" spans="1:7" x14ac:dyDescent="0.25">
      <c r="A764" s="411"/>
      <c r="B764" s="411"/>
      <c r="C764" s="412"/>
      <c r="D764" s="411"/>
      <c r="E764" s="412"/>
      <c r="F764" s="411"/>
      <c r="G764" s="28"/>
    </row>
    <row r="765" spans="1:7" x14ac:dyDescent="0.25">
      <c r="A765" s="411"/>
      <c r="B765" s="411"/>
      <c r="C765" s="412"/>
      <c r="D765" s="411"/>
      <c r="E765" s="412"/>
      <c r="F765" s="411"/>
      <c r="G765" s="28"/>
    </row>
    <row r="766" spans="1:7" x14ac:dyDescent="0.25">
      <c r="A766" s="411"/>
      <c r="B766" s="411"/>
      <c r="C766" s="412"/>
      <c r="D766" s="411"/>
      <c r="E766" s="412"/>
      <c r="F766" s="411"/>
      <c r="G766" s="28"/>
    </row>
    <row r="767" spans="1:7" x14ac:dyDescent="0.25">
      <c r="A767" s="411"/>
      <c r="B767" s="411"/>
      <c r="C767" s="412"/>
      <c r="D767" s="411"/>
      <c r="E767" s="412"/>
      <c r="F767" s="411"/>
      <c r="G767" s="28"/>
    </row>
    <row r="768" spans="1:7" x14ac:dyDescent="0.25">
      <c r="A768" s="411"/>
      <c r="B768" s="411"/>
      <c r="C768" s="412"/>
      <c r="D768" s="411"/>
      <c r="E768" s="412"/>
      <c r="F768" s="411"/>
      <c r="G768" s="28"/>
    </row>
    <row r="769" spans="1:7" x14ac:dyDescent="0.25">
      <c r="A769" s="411"/>
      <c r="B769" s="411"/>
      <c r="C769" s="412"/>
      <c r="D769" s="411"/>
      <c r="E769" s="412"/>
      <c r="F769" s="411"/>
      <c r="G769" s="28"/>
    </row>
    <row r="770" spans="1:7" x14ac:dyDescent="0.25">
      <c r="A770" s="411"/>
      <c r="B770" s="411"/>
      <c r="C770" s="412"/>
      <c r="D770" s="411"/>
      <c r="E770" s="412"/>
      <c r="F770" s="411"/>
      <c r="G770" s="28"/>
    </row>
    <row r="771" spans="1:7" x14ac:dyDescent="0.25">
      <c r="A771" s="411"/>
      <c r="B771" s="411"/>
      <c r="C771" s="412"/>
      <c r="D771" s="411"/>
      <c r="E771" s="412"/>
      <c r="F771" s="411"/>
      <c r="G771" s="28"/>
    </row>
    <row r="772" spans="1:7" x14ac:dyDescent="0.25">
      <c r="A772" s="411"/>
      <c r="B772" s="411"/>
      <c r="C772" s="412"/>
      <c r="D772" s="411"/>
      <c r="E772" s="412"/>
      <c r="F772" s="411"/>
      <c r="G772" s="28"/>
    </row>
    <row r="773" spans="1:7" x14ac:dyDescent="0.25">
      <c r="A773" s="411"/>
      <c r="B773" s="411"/>
      <c r="C773" s="412"/>
      <c r="D773" s="411"/>
      <c r="E773" s="412"/>
      <c r="F773" s="411"/>
      <c r="G773" s="28"/>
    </row>
    <row r="774" spans="1:7" x14ac:dyDescent="0.25">
      <c r="A774" s="411"/>
      <c r="B774" s="411"/>
      <c r="C774" s="412"/>
      <c r="D774" s="411"/>
      <c r="E774" s="412"/>
      <c r="F774" s="411"/>
      <c r="G774" s="28"/>
    </row>
    <row r="775" spans="1:7" x14ac:dyDescent="0.25">
      <c r="A775" s="411"/>
      <c r="B775" s="411"/>
      <c r="C775" s="412"/>
      <c r="D775" s="411"/>
      <c r="E775" s="412"/>
      <c r="F775" s="411"/>
      <c r="G775" s="28"/>
    </row>
    <row r="776" spans="1:7" x14ac:dyDescent="0.25">
      <c r="A776" s="411"/>
      <c r="B776" s="411"/>
      <c r="C776" s="412"/>
      <c r="D776" s="411"/>
      <c r="E776" s="412"/>
      <c r="F776" s="411"/>
      <c r="G776" s="28"/>
    </row>
    <row r="777" spans="1:7" x14ac:dyDescent="0.25">
      <c r="A777" s="411"/>
      <c r="B777" s="411"/>
      <c r="C777" s="412"/>
      <c r="D777" s="411"/>
      <c r="E777" s="412"/>
      <c r="F777" s="411"/>
      <c r="G777" s="28"/>
    </row>
    <row r="778" spans="1:7" x14ac:dyDescent="0.25">
      <c r="A778" s="411"/>
      <c r="B778" s="411"/>
      <c r="C778" s="412"/>
      <c r="D778" s="411"/>
      <c r="E778" s="412"/>
      <c r="F778" s="411"/>
      <c r="G778" s="28"/>
    </row>
    <row r="779" spans="1:7" x14ac:dyDescent="0.25">
      <c r="A779" s="411"/>
      <c r="B779" s="411"/>
      <c r="C779" s="412"/>
      <c r="D779" s="411"/>
      <c r="E779" s="412"/>
      <c r="F779" s="411"/>
      <c r="G779" s="28"/>
    </row>
    <row r="780" spans="1:7" x14ac:dyDescent="0.25">
      <c r="A780" s="411"/>
      <c r="B780" s="411"/>
      <c r="C780" s="412"/>
      <c r="D780" s="411"/>
      <c r="E780" s="412"/>
      <c r="F780" s="411"/>
      <c r="G780" s="28"/>
    </row>
    <row r="781" spans="1:7" x14ac:dyDescent="0.25">
      <c r="A781" s="411"/>
      <c r="B781" s="411"/>
      <c r="C781" s="412"/>
      <c r="D781" s="411"/>
      <c r="E781" s="412"/>
      <c r="F781" s="411"/>
      <c r="G781" s="28"/>
    </row>
    <row r="782" spans="1:7" x14ac:dyDescent="0.25">
      <c r="A782" s="411"/>
      <c r="B782" s="411"/>
      <c r="C782" s="412"/>
      <c r="D782" s="411"/>
      <c r="E782" s="412"/>
      <c r="F782" s="411"/>
      <c r="G782" s="28"/>
    </row>
    <row r="783" spans="1:7" x14ac:dyDescent="0.25">
      <c r="A783" s="411"/>
      <c r="B783" s="411"/>
      <c r="C783" s="412"/>
      <c r="D783" s="411"/>
      <c r="E783" s="412"/>
      <c r="F783" s="411"/>
      <c r="G783" s="28"/>
    </row>
    <row r="784" spans="1:7" x14ac:dyDescent="0.25">
      <c r="A784" s="411"/>
      <c r="B784" s="411"/>
      <c r="C784" s="412"/>
      <c r="D784" s="411"/>
      <c r="E784" s="412"/>
      <c r="F784" s="411"/>
      <c r="G784" s="28"/>
    </row>
    <row r="785" spans="1:7" x14ac:dyDescent="0.25">
      <c r="A785" s="411"/>
      <c r="B785" s="411"/>
      <c r="C785" s="412"/>
      <c r="D785" s="411"/>
      <c r="E785" s="412"/>
      <c r="F785" s="411"/>
      <c r="G785" s="28"/>
    </row>
    <row r="786" spans="1:7" x14ac:dyDescent="0.25">
      <c r="A786" s="411"/>
      <c r="B786" s="411"/>
      <c r="C786" s="412"/>
      <c r="D786" s="411"/>
      <c r="E786" s="412"/>
      <c r="F786" s="411"/>
      <c r="G786" s="28"/>
    </row>
    <row r="787" spans="1:7" x14ac:dyDescent="0.25">
      <c r="A787" s="411"/>
      <c r="B787" s="411"/>
      <c r="C787" s="412"/>
      <c r="D787" s="411"/>
      <c r="E787" s="412"/>
      <c r="F787" s="411"/>
      <c r="G787" s="28"/>
    </row>
    <row r="788" spans="1:7" x14ac:dyDescent="0.25">
      <c r="A788" s="411"/>
      <c r="B788" s="411"/>
      <c r="C788" s="412"/>
      <c r="D788" s="411"/>
      <c r="E788" s="412"/>
      <c r="F788" s="411"/>
      <c r="G788" s="28"/>
    </row>
    <row r="789" spans="1:7" x14ac:dyDescent="0.25">
      <c r="A789" s="411"/>
      <c r="B789" s="411"/>
      <c r="C789" s="412"/>
      <c r="D789" s="411"/>
      <c r="E789" s="412"/>
      <c r="F789" s="411"/>
      <c r="G789" s="28"/>
    </row>
    <row r="790" spans="1:7" x14ac:dyDescent="0.25">
      <c r="A790" s="411"/>
      <c r="B790" s="411"/>
      <c r="C790" s="412"/>
      <c r="D790" s="411"/>
      <c r="E790" s="412"/>
      <c r="F790" s="411"/>
      <c r="G790" s="28"/>
    </row>
    <row r="791" spans="1:7" x14ac:dyDescent="0.25">
      <c r="A791" s="411"/>
      <c r="B791" s="411"/>
      <c r="C791" s="412"/>
      <c r="D791" s="411"/>
      <c r="E791" s="412"/>
      <c r="F791" s="411"/>
      <c r="G791" s="28"/>
    </row>
    <row r="792" spans="1:7" x14ac:dyDescent="0.25">
      <c r="A792" s="411"/>
      <c r="B792" s="411"/>
      <c r="C792" s="412"/>
      <c r="D792" s="411"/>
      <c r="E792" s="412"/>
      <c r="F792" s="411"/>
      <c r="G792" s="28"/>
    </row>
    <row r="793" spans="1:7" x14ac:dyDescent="0.25">
      <c r="A793" s="411"/>
      <c r="B793" s="411"/>
      <c r="C793" s="412"/>
      <c r="D793" s="411"/>
      <c r="E793" s="412"/>
      <c r="F793" s="411"/>
      <c r="G793" s="28"/>
    </row>
    <row r="794" spans="1:7" x14ac:dyDescent="0.25">
      <c r="A794" s="411"/>
      <c r="B794" s="411"/>
      <c r="C794" s="412"/>
      <c r="D794" s="411"/>
      <c r="E794" s="412"/>
      <c r="F794" s="411"/>
      <c r="G794" s="28"/>
    </row>
    <row r="795" spans="1:7" x14ac:dyDescent="0.25">
      <c r="A795" s="411"/>
      <c r="B795" s="411"/>
      <c r="C795" s="412"/>
      <c r="D795" s="411"/>
      <c r="E795" s="412"/>
      <c r="F795" s="411"/>
      <c r="G795" s="28"/>
    </row>
    <row r="796" spans="1:7" x14ac:dyDescent="0.25">
      <c r="A796" s="411"/>
      <c r="B796" s="411"/>
      <c r="C796" s="412"/>
      <c r="D796" s="411"/>
      <c r="E796" s="412"/>
      <c r="F796" s="411"/>
      <c r="G796" s="28"/>
    </row>
    <row r="797" spans="1:7" x14ac:dyDescent="0.25">
      <c r="A797" s="411"/>
      <c r="B797" s="411"/>
      <c r="C797" s="412"/>
      <c r="D797" s="411"/>
      <c r="E797" s="412"/>
      <c r="F797" s="411"/>
      <c r="G797" s="28"/>
    </row>
    <row r="798" spans="1:7" x14ac:dyDescent="0.25">
      <c r="A798" s="411"/>
      <c r="B798" s="411"/>
      <c r="C798" s="412"/>
      <c r="D798" s="411"/>
      <c r="E798" s="412"/>
      <c r="F798" s="411"/>
      <c r="G798" s="28"/>
    </row>
    <row r="799" spans="1:7" x14ac:dyDescent="0.25">
      <c r="A799" s="411"/>
      <c r="B799" s="411"/>
      <c r="C799" s="412"/>
      <c r="D799" s="411"/>
      <c r="E799" s="412"/>
      <c r="F799" s="411"/>
      <c r="G799" s="28"/>
    </row>
    <row r="800" spans="1:7" x14ac:dyDescent="0.25">
      <c r="A800" s="411"/>
      <c r="B800" s="411"/>
      <c r="C800" s="412"/>
      <c r="D800" s="411"/>
      <c r="E800" s="412"/>
      <c r="F800" s="411"/>
      <c r="G800" s="28"/>
    </row>
    <row r="801" spans="1:7" x14ac:dyDescent="0.25">
      <c r="A801" s="411"/>
      <c r="B801" s="411"/>
      <c r="C801" s="412"/>
      <c r="D801" s="411"/>
      <c r="E801" s="412"/>
      <c r="F801" s="411"/>
      <c r="G801" s="28"/>
    </row>
    <row r="802" spans="1:7" x14ac:dyDescent="0.25">
      <c r="A802" s="411"/>
      <c r="B802" s="411"/>
      <c r="C802" s="412"/>
      <c r="D802" s="411"/>
      <c r="E802" s="412"/>
      <c r="F802" s="411"/>
      <c r="G802" s="28"/>
    </row>
    <row r="803" spans="1:7" x14ac:dyDescent="0.25">
      <c r="A803" s="411"/>
      <c r="B803" s="411"/>
      <c r="C803" s="412"/>
      <c r="D803" s="411"/>
      <c r="E803" s="412"/>
      <c r="F803" s="411"/>
      <c r="G803" s="28"/>
    </row>
    <row r="804" spans="1:7" x14ac:dyDescent="0.25">
      <c r="A804" s="411"/>
      <c r="B804" s="411"/>
      <c r="C804" s="412"/>
      <c r="D804" s="411"/>
      <c r="E804" s="412"/>
      <c r="F804" s="411"/>
      <c r="G804" s="28"/>
    </row>
    <row r="805" spans="1:7" x14ac:dyDescent="0.25">
      <c r="A805" s="411"/>
      <c r="B805" s="411"/>
      <c r="C805" s="412"/>
      <c r="D805" s="411"/>
      <c r="E805" s="412"/>
      <c r="F805" s="411"/>
      <c r="G805" s="28"/>
    </row>
    <row r="806" spans="1:7" x14ac:dyDescent="0.25">
      <c r="A806" s="411"/>
      <c r="B806" s="411"/>
      <c r="C806" s="412"/>
      <c r="D806" s="411"/>
      <c r="E806" s="412"/>
      <c r="F806" s="411"/>
      <c r="G806" s="28"/>
    </row>
    <row r="807" spans="1:7" x14ac:dyDescent="0.25">
      <c r="A807" s="411"/>
      <c r="B807" s="411"/>
      <c r="C807" s="412"/>
      <c r="D807" s="411"/>
      <c r="E807" s="412"/>
      <c r="F807" s="411"/>
      <c r="G807" s="28"/>
    </row>
    <row r="808" spans="1:7" x14ac:dyDescent="0.25">
      <c r="A808" s="411"/>
      <c r="B808" s="411"/>
      <c r="C808" s="412"/>
      <c r="D808" s="411"/>
      <c r="E808" s="412"/>
      <c r="F808" s="411"/>
      <c r="G808" s="28"/>
    </row>
    <row r="809" spans="1:7" x14ac:dyDescent="0.25">
      <c r="A809" s="411"/>
      <c r="B809" s="411"/>
      <c r="C809" s="412"/>
      <c r="D809" s="411"/>
      <c r="E809" s="412"/>
      <c r="F809" s="411"/>
      <c r="G809" s="28"/>
    </row>
    <row r="810" spans="1:7" x14ac:dyDescent="0.25">
      <c r="A810" s="411"/>
      <c r="B810" s="411"/>
      <c r="C810" s="412"/>
      <c r="D810" s="411"/>
      <c r="E810" s="412"/>
      <c r="F810" s="411"/>
      <c r="G810" s="28"/>
    </row>
    <row r="811" spans="1:7" x14ac:dyDescent="0.25">
      <c r="A811" s="411"/>
      <c r="B811" s="411"/>
      <c r="C811" s="412"/>
      <c r="D811" s="411"/>
      <c r="E811" s="412"/>
      <c r="F811" s="411"/>
      <c r="G811" s="28"/>
    </row>
    <row r="812" spans="1:7" x14ac:dyDescent="0.25">
      <c r="A812" s="411"/>
      <c r="B812" s="411"/>
      <c r="C812" s="412"/>
      <c r="D812" s="411"/>
      <c r="E812" s="412"/>
      <c r="F812" s="411"/>
      <c r="G812" s="28"/>
    </row>
    <row r="813" spans="1:7" x14ac:dyDescent="0.25">
      <c r="A813" s="411"/>
      <c r="B813" s="411"/>
      <c r="C813" s="412"/>
      <c r="D813" s="411"/>
      <c r="E813" s="412"/>
      <c r="F813" s="411"/>
      <c r="G813" s="28"/>
    </row>
    <row r="814" spans="1:7" x14ac:dyDescent="0.25">
      <c r="A814" s="411"/>
      <c r="B814" s="411"/>
      <c r="C814" s="412"/>
      <c r="D814" s="411"/>
      <c r="E814" s="412"/>
      <c r="F814" s="411"/>
      <c r="G814" s="28"/>
    </row>
    <row r="815" spans="1:7" x14ac:dyDescent="0.25">
      <c r="A815" s="411"/>
      <c r="B815" s="411"/>
      <c r="C815" s="412"/>
      <c r="D815" s="411"/>
      <c r="E815" s="412"/>
      <c r="F815" s="411"/>
      <c r="G815" s="28"/>
    </row>
    <row r="816" spans="1:7" x14ac:dyDescent="0.25">
      <c r="A816" s="411"/>
      <c r="B816" s="411"/>
      <c r="C816" s="412"/>
      <c r="D816" s="411"/>
      <c r="E816" s="412"/>
      <c r="F816" s="411"/>
      <c r="G816" s="28"/>
    </row>
    <row r="817" spans="1:7" x14ac:dyDescent="0.25">
      <c r="A817" s="411"/>
      <c r="B817" s="411"/>
      <c r="C817" s="412"/>
      <c r="D817" s="411"/>
      <c r="E817" s="412"/>
      <c r="F817" s="411"/>
      <c r="G817" s="28"/>
    </row>
    <row r="818" spans="1:7" x14ac:dyDescent="0.25">
      <c r="A818" s="411"/>
      <c r="B818" s="411"/>
      <c r="C818" s="412"/>
      <c r="D818" s="411"/>
      <c r="E818" s="412"/>
      <c r="F818" s="411"/>
      <c r="G818" s="28"/>
    </row>
    <row r="819" spans="1:7" x14ac:dyDescent="0.25">
      <c r="A819" s="411"/>
      <c r="B819" s="411"/>
      <c r="C819" s="412"/>
      <c r="D819" s="411"/>
      <c r="E819" s="412"/>
      <c r="F819" s="411"/>
      <c r="G819" s="28"/>
    </row>
    <row r="820" spans="1:7" x14ac:dyDescent="0.25">
      <c r="A820" s="411"/>
      <c r="B820" s="411"/>
      <c r="C820" s="412"/>
      <c r="D820" s="411"/>
      <c r="E820" s="412"/>
      <c r="F820" s="411"/>
      <c r="G820" s="28"/>
    </row>
    <row r="821" spans="1:7" x14ac:dyDescent="0.25">
      <c r="A821" s="411"/>
      <c r="B821" s="411"/>
      <c r="C821" s="412"/>
      <c r="D821" s="411"/>
      <c r="E821" s="412"/>
      <c r="F821" s="411"/>
      <c r="G821" s="28"/>
    </row>
    <row r="822" spans="1:7" x14ac:dyDescent="0.25">
      <c r="A822" s="411"/>
      <c r="B822" s="411"/>
      <c r="C822" s="412"/>
      <c r="D822" s="411"/>
      <c r="E822" s="412"/>
      <c r="F822" s="411"/>
      <c r="G822" s="28"/>
    </row>
    <row r="823" spans="1:7" x14ac:dyDescent="0.25">
      <c r="A823" s="411"/>
      <c r="B823" s="411"/>
      <c r="C823" s="412"/>
      <c r="D823" s="411"/>
      <c r="E823" s="412"/>
      <c r="F823" s="411"/>
      <c r="G823" s="28"/>
    </row>
    <row r="824" spans="1:7" x14ac:dyDescent="0.25">
      <c r="A824" s="411"/>
      <c r="B824" s="411"/>
      <c r="C824" s="412"/>
      <c r="D824" s="411"/>
      <c r="E824" s="412"/>
      <c r="F824" s="411"/>
      <c r="G824" s="28"/>
    </row>
    <row r="825" spans="1:7" x14ac:dyDescent="0.25">
      <c r="A825" s="411"/>
      <c r="B825" s="411"/>
      <c r="C825" s="412"/>
      <c r="D825" s="411"/>
      <c r="E825" s="412"/>
      <c r="F825" s="411"/>
      <c r="G825" s="28"/>
    </row>
    <row r="826" spans="1:7" x14ac:dyDescent="0.25">
      <c r="A826" s="411"/>
      <c r="B826" s="411"/>
      <c r="C826" s="412"/>
      <c r="D826" s="411"/>
      <c r="E826" s="412"/>
      <c r="F826" s="411"/>
      <c r="G826" s="28"/>
    </row>
    <row r="827" spans="1:7" x14ac:dyDescent="0.25">
      <c r="A827" s="411"/>
      <c r="B827" s="411"/>
      <c r="C827" s="412"/>
      <c r="D827" s="411"/>
      <c r="E827" s="412"/>
      <c r="F827" s="411"/>
      <c r="G827" s="28"/>
    </row>
    <row r="828" spans="1:7" x14ac:dyDescent="0.25">
      <c r="A828" s="411"/>
      <c r="B828" s="411"/>
      <c r="C828" s="412"/>
      <c r="D828" s="411"/>
      <c r="E828" s="412"/>
      <c r="F828" s="411"/>
      <c r="G828" s="28"/>
    </row>
    <row r="829" spans="1:7" x14ac:dyDescent="0.25">
      <c r="A829" s="411"/>
      <c r="B829" s="411"/>
      <c r="C829" s="412"/>
      <c r="D829" s="411"/>
      <c r="E829" s="412"/>
      <c r="F829" s="411"/>
      <c r="G829" s="28"/>
    </row>
    <row r="830" spans="1:7" x14ac:dyDescent="0.25">
      <c r="A830" s="411"/>
      <c r="B830" s="411"/>
      <c r="C830" s="412"/>
      <c r="D830" s="411"/>
      <c r="E830" s="412"/>
      <c r="F830" s="411"/>
      <c r="G830" s="28"/>
    </row>
    <row r="831" spans="1:7" x14ac:dyDescent="0.25">
      <c r="A831" s="411"/>
      <c r="B831" s="411"/>
      <c r="C831" s="412"/>
      <c r="D831" s="411"/>
      <c r="E831" s="412"/>
      <c r="F831" s="411"/>
      <c r="G831" s="28"/>
    </row>
    <row r="832" spans="1:7" x14ac:dyDescent="0.25">
      <c r="A832" s="411"/>
      <c r="B832" s="411"/>
      <c r="C832" s="412"/>
      <c r="D832" s="411"/>
      <c r="E832" s="412"/>
      <c r="F832" s="411"/>
      <c r="G832" s="28"/>
    </row>
    <row r="833" spans="1:7" x14ac:dyDescent="0.25">
      <c r="A833" s="411"/>
      <c r="B833" s="411"/>
      <c r="C833" s="412"/>
      <c r="D833" s="411"/>
      <c r="E833" s="412"/>
      <c r="F833" s="411"/>
      <c r="G833" s="28"/>
    </row>
    <row r="834" spans="1:7" x14ac:dyDescent="0.25">
      <c r="A834" s="411"/>
      <c r="B834" s="411"/>
      <c r="C834" s="412"/>
      <c r="D834" s="411"/>
      <c r="E834" s="412"/>
      <c r="F834" s="411"/>
      <c r="G834" s="28"/>
    </row>
    <row r="835" spans="1:7" x14ac:dyDescent="0.25">
      <c r="A835" s="411"/>
      <c r="B835" s="411"/>
      <c r="C835" s="412"/>
      <c r="D835" s="411"/>
      <c r="E835" s="412"/>
      <c r="F835" s="411"/>
      <c r="G835" s="28"/>
    </row>
    <row r="836" spans="1:7" x14ac:dyDescent="0.25">
      <c r="A836" s="411"/>
      <c r="B836" s="411"/>
      <c r="C836" s="412"/>
      <c r="D836" s="411"/>
      <c r="E836" s="412"/>
      <c r="F836" s="411"/>
      <c r="G836" s="28"/>
    </row>
    <row r="837" spans="1:7" x14ac:dyDescent="0.25">
      <c r="A837" s="411"/>
      <c r="B837" s="411"/>
      <c r="C837" s="412"/>
      <c r="D837" s="411"/>
      <c r="E837" s="412"/>
      <c r="F837" s="411"/>
      <c r="G837" s="28"/>
    </row>
    <row r="838" spans="1:7" x14ac:dyDescent="0.25">
      <c r="A838" s="411"/>
      <c r="B838" s="411"/>
      <c r="C838" s="412"/>
      <c r="D838" s="411"/>
      <c r="E838" s="412"/>
      <c r="F838" s="411"/>
      <c r="G838" s="28"/>
    </row>
    <row r="839" spans="1:7" x14ac:dyDescent="0.25">
      <c r="A839" s="411"/>
      <c r="B839" s="411"/>
      <c r="C839" s="412"/>
      <c r="D839" s="411"/>
      <c r="E839" s="412"/>
      <c r="F839" s="411"/>
      <c r="G839" s="28"/>
    </row>
    <row r="840" spans="1:7" x14ac:dyDescent="0.25">
      <c r="A840" s="411"/>
      <c r="B840" s="411"/>
      <c r="C840" s="412"/>
      <c r="D840" s="411"/>
      <c r="E840" s="412"/>
      <c r="F840" s="411"/>
      <c r="G840" s="28"/>
    </row>
    <row r="841" spans="1:7" x14ac:dyDescent="0.25">
      <c r="A841" s="411"/>
      <c r="B841" s="411"/>
      <c r="C841" s="412"/>
      <c r="D841" s="411"/>
      <c r="E841" s="412"/>
      <c r="F841" s="411"/>
      <c r="G841" s="28"/>
    </row>
    <row r="842" spans="1:7" x14ac:dyDescent="0.25">
      <c r="A842" s="411"/>
      <c r="B842" s="411"/>
      <c r="C842" s="412"/>
      <c r="D842" s="411"/>
      <c r="E842" s="412"/>
      <c r="F842" s="411"/>
      <c r="G842" s="28"/>
    </row>
    <row r="843" spans="1:7" x14ac:dyDescent="0.25">
      <c r="A843" s="411"/>
      <c r="B843" s="411"/>
      <c r="C843" s="412"/>
      <c r="D843" s="411"/>
      <c r="E843" s="412"/>
      <c r="F843" s="411"/>
      <c r="G843" s="28"/>
    </row>
    <row r="844" spans="1:7" x14ac:dyDescent="0.25">
      <c r="A844" s="411"/>
      <c r="B844" s="411"/>
      <c r="C844" s="412"/>
      <c r="D844" s="411"/>
      <c r="E844" s="412"/>
      <c r="F844" s="411"/>
      <c r="G844" s="28"/>
    </row>
    <row r="845" spans="1:7" x14ac:dyDescent="0.25">
      <c r="A845" s="411"/>
      <c r="B845" s="411"/>
      <c r="C845" s="412"/>
      <c r="D845" s="411"/>
      <c r="E845" s="412"/>
      <c r="F845" s="411"/>
      <c r="G845" s="28"/>
    </row>
    <row r="846" spans="1:7" x14ac:dyDescent="0.25">
      <c r="A846" s="411"/>
      <c r="B846" s="411"/>
      <c r="C846" s="412"/>
      <c r="D846" s="411"/>
      <c r="E846" s="412"/>
      <c r="F846" s="411"/>
      <c r="G846" s="28"/>
    </row>
    <row r="847" spans="1:7" x14ac:dyDescent="0.25">
      <c r="A847" s="411"/>
      <c r="B847" s="411"/>
      <c r="C847" s="412"/>
      <c r="D847" s="411"/>
      <c r="E847" s="412"/>
      <c r="F847" s="411"/>
      <c r="G847" s="28"/>
    </row>
    <row r="848" spans="1:7" x14ac:dyDescent="0.25">
      <c r="A848" s="411"/>
      <c r="B848" s="411"/>
      <c r="C848" s="412"/>
      <c r="D848" s="411"/>
      <c r="E848" s="412"/>
      <c r="F848" s="411"/>
      <c r="G848" s="28"/>
    </row>
    <row r="849" spans="1:7" x14ac:dyDescent="0.25">
      <c r="A849" s="411"/>
      <c r="B849" s="411"/>
      <c r="C849" s="412"/>
      <c r="D849" s="411"/>
      <c r="E849" s="412"/>
      <c r="F849" s="411"/>
      <c r="G849" s="28"/>
    </row>
    <row r="850" spans="1:7" x14ac:dyDescent="0.25">
      <c r="A850" s="411"/>
      <c r="B850" s="411"/>
      <c r="C850" s="412"/>
      <c r="D850" s="411"/>
      <c r="E850" s="412"/>
      <c r="F850" s="411"/>
      <c r="G850" s="28"/>
    </row>
    <row r="851" spans="1:7" x14ac:dyDescent="0.25">
      <c r="A851" s="411"/>
      <c r="B851" s="411"/>
      <c r="C851" s="412"/>
      <c r="D851" s="411"/>
      <c r="E851" s="412"/>
      <c r="F851" s="411"/>
      <c r="G851" s="28"/>
    </row>
    <row r="852" spans="1:7" x14ac:dyDescent="0.25">
      <c r="A852" s="411"/>
      <c r="B852" s="411"/>
      <c r="C852" s="412"/>
      <c r="D852" s="411"/>
      <c r="E852" s="412"/>
      <c r="F852" s="411"/>
      <c r="G852" s="28"/>
    </row>
    <row r="853" spans="1:7" x14ac:dyDescent="0.25">
      <c r="A853" s="411"/>
      <c r="B853" s="411"/>
      <c r="C853" s="412"/>
      <c r="D853" s="411"/>
      <c r="E853" s="412"/>
      <c r="F853" s="411"/>
      <c r="G853" s="28"/>
    </row>
    <row r="854" spans="1:7" x14ac:dyDescent="0.25">
      <c r="A854" s="411"/>
      <c r="B854" s="411"/>
      <c r="C854" s="412"/>
      <c r="D854" s="411"/>
      <c r="E854" s="412"/>
      <c r="F854" s="411"/>
      <c r="G854" s="28"/>
    </row>
    <row r="855" spans="1:7" x14ac:dyDescent="0.25">
      <c r="A855" s="411"/>
      <c r="B855" s="411"/>
      <c r="C855" s="412"/>
      <c r="D855" s="411"/>
      <c r="E855" s="412"/>
      <c r="F855" s="411"/>
      <c r="G855" s="28"/>
    </row>
    <row r="856" spans="1:7" x14ac:dyDescent="0.25">
      <c r="A856" s="411"/>
      <c r="B856" s="411"/>
      <c r="C856" s="412"/>
      <c r="D856" s="411"/>
      <c r="E856" s="412"/>
      <c r="F856" s="411"/>
      <c r="G856" s="28"/>
    </row>
    <row r="857" spans="1:7" x14ac:dyDescent="0.25">
      <c r="A857" s="411"/>
      <c r="B857" s="411"/>
      <c r="C857" s="412"/>
      <c r="D857" s="411"/>
      <c r="E857" s="412"/>
      <c r="F857" s="411"/>
      <c r="G857" s="28"/>
    </row>
    <row r="858" spans="1:7" x14ac:dyDescent="0.25">
      <c r="A858" s="411"/>
      <c r="B858" s="411"/>
      <c r="C858" s="412"/>
      <c r="D858" s="411"/>
      <c r="E858" s="412"/>
      <c r="F858" s="411"/>
      <c r="G858" s="28"/>
    </row>
    <row r="859" spans="1:7" x14ac:dyDescent="0.25">
      <c r="A859" s="411"/>
      <c r="B859" s="411"/>
      <c r="C859" s="412"/>
      <c r="D859" s="411"/>
      <c r="E859" s="412"/>
      <c r="F859" s="411"/>
      <c r="G859" s="28"/>
    </row>
    <row r="860" spans="1:7" x14ac:dyDescent="0.25">
      <c r="A860" s="411"/>
      <c r="B860" s="411"/>
      <c r="C860" s="412"/>
      <c r="D860" s="411"/>
      <c r="E860" s="412"/>
      <c r="F860" s="411"/>
      <c r="G860" s="28"/>
    </row>
    <row r="861" spans="1:7" x14ac:dyDescent="0.25">
      <c r="A861" s="411"/>
      <c r="B861" s="411"/>
      <c r="C861" s="412"/>
      <c r="D861" s="411"/>
      <c r="E861" s="412"/>
      <c r="F861" s="411"/>
      <c r="G861" s="28"/>
    </row>
    <row r="862" spans="1:7" x14ac:dyDescent="0.25">
      <c r="A862" s="411"/>
      <c r="B862" s="411"/>
      <c r="C862" s="412"/>
      <c r="D862" s="411"/>
      <c r="E862" s="412"/>
      <c r="F862" s="411"/>
      <c r="G862" s="28"/>
    </row>
    <row r="863" spans="1:7" x14ac:dyDescent="0.25">
      <c r="A863" s="411"/>
      <c r="B863" s="411"/>
      <c r="C863" s="412"/>
      <c r="D863" s="411"/>
      <c r="E863" s="412"/>
      <c r="F863" s="411"/>
      <c r="G863" s="28"/>
    </row>
    <row r="864" spans="1:7" x14ac:dyDescent="0.25">
      <c r="A864" s="411"/>
      <c r="B864" s="411"/>
      <c r="C864" s="412"/>
      <c r="D864" s="411"/>
      <c r="E864" s="412"/>
      <c r="F864" s="411"/>
      <c r="G864" s="28"/>
    </row>
    <row r="865" spans="1:7" x14ac:dyDescent="0.25">
      <c r="A865" s="411"/>
      <c r="B865" s="411"/>
      <c r="C865" s="412"/>
      <c r="D865" s="411"/>
      <c r="E865" s="412"/>
      <c r="F865" s="411"/>
      <c r="G865" s="28"/>
    </row>
    <row r="866" spans="1:7" x14ac:dyDescent="0.25">
      <c r="A866" s="411"/>
      <c r="B866" s="411"/>
      <c r="C866" s="412"/>
      <c r="D866" s="411"/>
      <c r="E866" s="412"/>
      <c r="F866" s="411"/>
      <c r="G866" s="28"/>
    </row>
    <row r="867" spans="1:7" x14ac:dyDescent="0.25">
      <c r="A867" s="411"/>
      <c r="B867" s="411"/>
      <c r="C867" s="412"/>
      <c r="D867" s="411"/>
      <c r="E867" s="412"/>
      <c r="F867" s="411"/>
      <c r="G867" s="28"/>
    </row>
    <row r="868" spans="1:7" x14ac:dyDescent="0.25">
      <c r="A868" s="411"/>
      <c r="B868" s="411"/>
      <c r="C868" s="412"/>
      <c r="D868" s="411"/>
      <c r="E868" s="412"/>
      <c r="F868" s="411"/>
      <c r="G868" s="28"/>
    </row>
    <row r="869" spans="1:7" x14ac:dyDescent="0.25">
      <c r="A869" s="411"/>
      <c r="B869" s="411"/>
      <c r="C869" s="412"/>
      <c r="D869" s="411"/>
      <c r="E869" s="412"/>
      <c r="F869" s="411"/>
      <c r="G869" s="28"/>
    </row>
    <row r="870" spans="1:7" x14ac:dyDescent="0.25">
      <c r="A870" s="411"/>
      <c r="B870" s="411"/>
      <c r="C870" s="412"/>
      <c r="D870" s="411"/>
      <c r="E870" s="412"/>
      <c r="F870" s="411"/>
      <c r="G870" s="28"/>
    </row>
    <row r="871" spans="1:7" x14ac:dyDescent="0.25">
      <c r="A871" s="411"/>
      <c r="B871" s="411"/>
      <c r="C871" s="412"/>
      <c r="D871" s="411"/>
      <c r="E871" s="412"/>
      <c r="F871" s="411"/>
      <c r="G871" s="28"/>
    </row>
    <row r="872" spans="1:7" x14ac:dyDescent="0.25">
      <c r="A872" s="411"/>
      <c r="B872" s="411"/>
      <c r="C872" s="412"/>
      <c r="D872" s="411"/>
      <c r="E872" s="412"/>
      <c r="F872" s="411"/>
      <c r="G872" s="28"/>
    </row>
    <row r="873" spans="1:7" x14ac:dyDescent="0.25">
      <c r="A873" s="411"/>
      <c r="B873" s="411"/>
      <c r="C873" s="412"/>
      <c r="D873" s="411"/>
      <c r="E873" s="412"/>
      <c r="F873" s="411"/>
      <c r="G873" s="28"/>
    </row>
    <row r="874" spans="1:7" x14ac:dyDescent="0.25">
      <c r="A874" s="411"/>
      <c r="B874" s="411"/>
      <c r="C874" s="412"/>
      <c r="D874" s="411"/>
      <c r="E874" s="412"/>
      <c r="F874" s="411"/>
      <c r="G874" s="28"/>
    </row>
    <row r="875" spans="1:7" x14ac:dyDescent="0.25">
      <c r="A875" s="411"/>
      <c r="B875" s="411"/>
      <c r="C875" s="412"/>
      <c r="D875" s="411"/>
      <c r="E875" s="412"/>
      <c r="F875" s="411"/>
      <c r="G875" s="28"/>
    </row>
    <row r="876" spans="1:7" x14ac:dyDescent="0.25">
      <c r="A876" s="411"/>
      <c r="B876" s="411"/>
      <c r="C876" s="412"/>
      <c r="D876" s="411"/>
      <c r="E876" s="412"/>
      <c r="F876" s="411"/>
      <c r="G876" s="28"/>
    </row>
    <row r="877" spans="1:7" x14ac:dyDescent="0.25">
      <c r="A877" s="411"/>
      <c r="B877" s="411"/>
      <c r="C877" s="412"/>
      <c r="D877" s="411"/>
      <c r="E877" s="412"/>
      <c r="F877" s="411"/>
      <c r="G877" s="28"/>
    </row>
    <row r="878" spans="1:7" x14ac:dyDescent="0.25">
      <c r="A878" s="411"/>
      <c r="B878" s="411"/>
      <c r="C878" s="412"/>
      <c r="D878" s="411"/>
      <c r="E878" s="412"/>
      <c r="F878" s="411"/>
      <c r="G878" s="28"/>
    </row>
    <row r="879" spans="1:7" x14ac:dyDescent="0.25">
      <c r="A879" s="411"/>
      <c r="B879" s="411"/>
      <c r="C879" s="412"/>
      <c r="D879" s="411"/>
      <c r="E879" s="412"/>
      <c r="F879" s="411"/>
      <c r="G879" s="28"/>
    </row>
    <row r="880" spans="1:7" x14ac:dyDescent="0.25">
      <c r="A880" s="411"/>
      <c r="B880" s="411"/>
      <c r="C880" s="412"/>
      <c r="D880" s="411"/>
      <c r="E880" s="412"/>
      <c r="F880" s="411"/>
      <c r="G880" s="28"/>
    </row>
    <row r="881" spans="1:7" x14ac:dyDescent="0.25">
      <c r="A881" s="411"/>
      <c r="B881" s="411"/>
      <c r="C881" s="412"/>
      <c r="D881" s="411"/>
      <c r="E881" s="412"/>
      <c r="F881" s="411"/>
      <c r="G881" s="28"/>
    </row>
    <row r="882" spans="1:7" x14ac:dyDescent="0.25">
      <c r="A882" s="411"/>
      <c r="B882" s="411"/>
      <c r="C882" s="412"/>
      <c r="D882" s="411"/>
      <c r="E882" s="412"/>
      <c r="F882" s="411"/>
      <c r="G882" s="28"/>
    </row>
    <row r="883" spans="1:7" x14ac:dyDescent="0.25">
      <c r="A883" s="411"/>
      <c r="B883" s="411"/>
      <c r="C883" s="412"/>
      <c r="D883" s="411"/>
      <c r="E883" s="412"/>
      <c r="F883" s="411"/>
      <c r="G883" s="28"/>
    </row>
    <row r="884" spans="1:7" x14ac:dyDescent="0.25">
      <c r="A884" s="411"/>
      <c r="B884" s="411"/>
      <c r="C884" s="412"/>
      <c r="D884" s="411"/>
      <c r="E884" s="412"/>
      <c r="F884" s="411"/>
      <c r="G884" s="28"/>
    </row>
    <row r="885" spans="1:7" x14ac:dyDescent="0.25">
      <c r="A885" s="411"/>
      <c r="B885" s="411"/>
      <c r="C885" s="412"/>
      <c r="D885" s="411"/>
      <c r="E885" s="412"/>
      <c r="F885" s="411"/>
      <c r="G885" s="28"/>
    </row>
    <row r="886" spans="1:7" x14ac:dyDescent="0.25">
      <c r="A886" s="411"/>
      <c r="B886" s="411"/>
      <c r="C886" s="412"/>
      <c r="D886" s="411"/>
      <c r="E886" s="412"/>
      <c r="F886" s="411"/>
      <c r="G886" s="28"/>
    </row>
    <row r="887" spans="1:7" x14ac:dyDescent="0.25">
      <c r="A887" s="411"/>
      <c r="B887" s="411"/>
      <c r="C887" s="412"/>
      <c r="D887" s="411"/>
      <c r="E887" s="412"/>
      <c r="F887" s="411"/>
      <c r="G887" s="28"/>
    </row>
    <row r="888" spans="1:7" x14ac:dyDescent="0.25">
      <c r="A888" s="411"/>
      <c r="B888" s="411"/>
      <c r="C888" s="412"/>
      <c r="D888" s="411"/>
      <c r="E888" s="412"/>
      <c r="F888" s="411"/>
      <c r="G888" s="28"/>
    </row>
    <row r="889" spans="1:7" x14ac:dyDescent="0.25">
      <c r="A889" s="411"/>
      <c r="B889" s="411"/>
      <c r="C889" s="412"/>
      <c r="D889" s="411"/>
      <c r="E889" s="412"/>
      <c r="F889" s="411"/>
      <c r="G889" s="28"/>
    </row>
    <row r="890" spans="1:7" x14ac:dyDescent="0.25">
      <c r="A890" s="411"/>
      <c r="B890" s="411"/>
      <c r="C890" s="412"/>
      <c r="D890" s="411"/>
      <c r="E890" s="412"/>
      <c r="F890" s="411"/>
      <c r="G890" s="28"/>
    </row>
    <row r="891" spans="1:7" x14ac:dyDescent="0.25">
      <c r="A891" s="411"/>
      <c r="B891" s="411"/>
      <c r="C891" s="412"/>
      <c r="D891" s="411"/>
      <c r="E891" s="412"/>
      <c r="F891" s="411"/>
      <c r="G891" s="28"/>
    </row>
    <row r="892" spans="1:7" x14ac:dyDescent="0.25">
      <c r="A892" s="411"/>
      <c r="B892" s="411"/>
      <c r="C892" s="412"/>
      <c r="D892" s="411"/>
      <c r="E892" s="412"/>
      <c r="F892" s="411"/>
      <c r="G892" s="28"/>
    </row>
    <row r="893" spans="1:7" x14ac:dyDescent="0.25">
      <c r="A893" s="411"/>
      <c r="B893" s="411"/>
      <c r="C893" s="412"/>
      <c r="D893" s="411"/>
      <c r="E893" s="412"/>
      <c r="F893" s="411"/>
      <c r="G893" s="28"/>
    </row>
    <row r="894" spans="1:7" x14ac:dyDescent="0.25">
      <c r="A894" s="411"/>
      <c r="B894" s="411"/>
      <c r="C894" s="412"/>
      <c r="D894" s="411"/>
      <c r="E894" s="412"/>
      <c r="F894" s="411"/>
      <c r="G894" s="28"/>
    </row>
    <row r="895" spans="1:7" x14ac:dyDescent="0.25">
      <c r="A895" s="411"/>
      <c r="B895" s="411"/>
      <c r="C895" s="412"/>
      <c r="D895" s="411"/>
      <c r="E895" s="412"/>
      <c r="F895" s="411"/>
      <c r="G895" s="28"/>
    </row>
    <row r="896" spans="1:7" x14ac:dyDescent="0.25">
      <c r="A896" s="411"/>
      <c r="B896" s="411"/>
      <c r="C896" s="412"/>
      <c r="D896" s="411"/>
      <c r="E896" s="412"/>
      <c r="F896" s="411"/>
      <c r="G896" s="28"/>
    </row>
    <row r="897" spans="1:7" x14ac:dyDescent="0.25">
      <c r="A897" s="411"/>
      <c r="B897" s="28"/>
      <c r="C897" s="28"/>
      <c r="D897" s="28"/>
      <c r="E897" s="28"/>
      <c r="F897" s="413"/>
      <c r="G897" s="28"/>
    </row>
    <row r="898" spans="1:7" x14ac:dyDescent="0.25">
      <c r="A898" s="411"/>
      <c r="B898" s="28"/>
      <c r="C898" s="28"/>
      <c r="D898" s="28"/>
      <c r="E898" s="28"/>
      <c r="F898" s="28"/>
      <c r="G898" s="28"/>
    </row>
    <row r="899" spans="1:7" x14ac:dyDescent="0.25">
      <c r="A899" s="28"/>
      <c r="B899" s="28"/>
      <c r="C899" s="28"/>
      <c r="D899" s="28"/>
      <c r="E899" s="28"/>
      <c r="F899" s="28"/>
      <c r="G899" s="28"/>
    </row>
    <row r="900" spans="1:7" x14ac:dyDescent="0.25">
      <c r="A900" s="28"/>
      <c r="B900" s="28"/>
      <c r="C900" s="28"/>
      <c r="D900" s="28"/>
      <c r="E900" s="28"/>
      <c r="F900" s="135"/>
      <c r="G900" s="28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CI22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62" t="s">
        <v>453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62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56" customFormat="1" ht="15" customHeight="1" x14ac:dyDescent="0.25">
      <c r="A4" s="139" t="s">
        <v>101</v>
      </c>
      <c r="B4" s="139" t="s">
        <v>2</v>
      </c>
      <c r="C4" s="139" t="s">
        <v>3</v>
      </c>
      <c r="D4" s="139" t="s">
        <v>4</v>
      </c>
      <c r="E4" s="139" t="s">
        <v>5</v>
      </c>
      <c r="F4" s="139" t="s">
        <v>6</v>
      </c>
      <c r="G4" s="139" t="s">
        <v>7</v>
      </c>
      <c r="H4" s="139" t="s">
        <v>8</v>
      </c>
      <c r="I4" s="139" t="s">
        <v>9</v>
      </c>
      <c r="J4" s="139" t="s">
        <v>10</v>
      </c>
      <c r="K4" s="139" t="s">
        <v>11</v>
      </c>
      <c r="L4" s="139" t="s">
        <v>12</v>
      </c>
      <c r="M4" s="139" t="s">
        <v>13</v>
      </c>
      <c r="N4" s="48" t="s">
        <v>22</v>
      </c>
    </row>
    <row r="5" spans="1:87" s="56" customFormat="1" ht="20.100000000000001" customHeight="1" x14ac:dyDescent="0.3">
      <c r="A5" s="125" t="s">
        <v>162</v>
      </c>
      <c r="B5" s="414">
        <v>13.03</v>
      </c>
      <c r="C5" s="414">
        <v>13.46</v>
      </c>
      <c r="D5" s="414">
        <v>6.88</v>
      </c>
      <c r="E5" s="414">
        <v>10.09</v>
      </c>
      <c r="F5" s="414">
        <v>7.09</v>
      </c>
      <c r="G5" s="405">
        <v>7.02</v>
      </c>
      <c r="H5" s="414">
        <v>7.03</v>
      </c>
      <c r="I5" s="414">
        <v>10.15</v>
      </c>
      <c r="J5" s="414">
        <v>3.21</v>
      </c>
      <c r="K5" s="414">
        <v>6.25</v>
      </c>
      <c r="L5" s="414">
        <v>0.4</v>
      </c>
      <c r="M5" s="414">
        <v>14.83</v>
      </c>
      <c r="N5" s="316">
        <f>SUM(B5:M5)</f>
        <v>99.440000000000012</v>
      </c>
    </row>
    <row r="6" spans="1:87" s="56" customFormat="1" ht="20.100000000000001" customHeight="1" x14ac:dyDescent="0.3">
      <c r="A6" s="125" t="s">
        <v>163</v>
      </c>
      <c r="B6" s="414">
        <v>7</v>
      </c>
      <c r="C6" s="414">
        <v>5</v>
      </c>
      <c r="D6" s="414">
        <v>0</v>
      </c>
      <c r="E6" s="414">
        <v>5</v>
      </c>
      <c r="F6" s="414">
        <v>2</v>
      </c>
      <c r="G6" s="405">
        <v>0</v>
      </c>
      <c r="H6" s="414">
        <v>0</v>
      </c>
      <c r="I6" s="414">
        <v>0</v>
      </c>
      <c r="J6" s="414">
        <v>0</v>
      </c>
      <c r="K6" s="414">
        <v>7</v>
      </c>
      <c r="L6" s="414">
        <v>0</v>
      </c>
      <c r="M6" s="414">
        <v>0</v>
      </c>
      <c r="N6" s="316">
        <f t="shared" ref="N6:N19" si="0">SUM(B6:M6)</f>
        <v>26</v>
      </c>
    </row>
    <row r="7" spans="1:87" s="56" customFormat="1" ht="20.100000000000001" customHeight="1" x14ac:dyDescent="0.3">
      <c r="A7" s="125" t="s">
        <v>164</v>
      </c>
      <c r="B7" s="414">
        <v>0</v>
      </c>
      <c r="C7" s="414">
        <v>0</v>
      </c>
      <c r="D7" s="414">
        <v>0</v>
      </c>
      <c r="E7" s="414">
        <v>0</v>
      </c>
      <c r="F7" s="414">
        <v>0</v>
      </c>
      <c r="G7" s="405">
        <v>0</v>
      </c>
      <c r="H7" s="414">
        <v>3.27</v>
      </c>
      <c r="I7" s="414">
        <v>0</v>
      </c>
      <c r="J7" s="414">
        <v>0</v>
      </c>
      <c r="K7" s="414">
        <v>3</v>
      </c>
      <c r="L7" s="414">
        <v>0</v>
      </c>
      <c r="M7" s="414">
        <v>0</v>
      </c>
      <c r="N7" s="316">
        <f t="shared" si="0"/>
        <v>6.27</v>
      </c>
    </row>
    <row r="8" spans="1:87" s="56" customFormat="1" ht="20.100000000000001" customHeight="1" x14ac:dyDescent="0.3">
      <c r="A8" s="125" t="s">
        <v>186</v>
      </c>
      <c r="B8" s="414">
        <v>241.22999999999996</v>
      </c>
      <c r="C8" s="414">
        <v>189.89</v>
      </c>
      <c r="D8" s="414">
        <v>242.92999999999998</v>
      </c>
      <c r="E8" s="414">
        <v>153.65</v>
      </c>
      <c r="F8" s="414">
        <v>135.52000000000001</v>
      </c>
      <c r="G8" s="405">
        <v>158.69</v>
      </c>
      <c r="H8" s="414">
        <v>188.44</v>
      </c>
      <c r="I8" s="414">
        <v>207.74</v>
      </c>
      <c r="J8" s="414">
        <v>266.28000000000003</v>
      </c>
      <c r="K8" s="414">
        <v>272.02</v>
      </c>
      <c r="L8" s="414">
        <v>340.83</v>
      </c>
      <c r="M8" s="414">
        <v>382.98</v>
      </c>
      <c r="N8" s="475">
        <f t="shared" si="0"/>
        <v>2780.2</v>
      </c>
    </row>
    <row r="9" spans="1:87" s="56" customFormat="1" ht="20.100000000000001" customHeight="1" x14ac:dyDescent="0.3">
      <c r="A9" s="125" t="s">
        <v>165</v>
      </c>
      <c r="B9" s="414">
        <v>58979.69</v>
      </c>
      <c r="C9" s="414">
        <v>53431.070000000007</v>
      </c>
      <c r="D9" s="414">
        <v>61301.919999999991</v>
      </c>
      <c r="E9" s="414">
        <v>48263.390000000007</v>
      </c>
      <c r="F9" s="414">
        <v>47030.71</v>
      </c>
      <c r="G9" s="405">
        <v>46539.21</v>
      </c>
      <c r="H9" s="414">
        <v>58117.590000000011</v>
      </c>
      <c r="I9" s="414">
        <v>61625.87999999999</v>
      </c>
      <c r="J9" s="414">
        <v>70964.899999999994</v>
      </c>
      <c r="K9" s="414">
        <v>79379.240000000005</v>
      </c>
      <c r="L9" s="414">
        <v>83166.66</v>
      </c>
      <c r="M9" s="414">
        <v>94855.010000000009</v>
      </c>
      <c r="N9" s="316">
        <f t="shared" si="0"/>
        <v>763655.27000000014</v>
      </c>
    </row>
    <row r="10" spans="1:87" s="56" customFormat="1" ht="20.100000000000001" customHeight="1" x14ac:dyDescent="0.3">
      <c r="A10" s="125" t="s">
        <v>166</v>
      </c>
      <c r="B10" s="414">
        <v>0</v>
      </c>
      <c r="C10" s="414">
        <v>0</v>
      </c>
      <c r="D10" s="414">
        <v>0</v>
      </c>
      <c r="E10" s="414">
        <v>0</v>
      </c>
      <c r="F10" s="414">
        <v>0</v>
      </c>
      <c r="G10" s="405">
        <v>0</v>
      </c>
      <c r="H10" s="414">
        <v>0</v>
      </c>
      <c r="I10" s="414">
        <v>0</v>
      </c>
      <c r="J10" s="414">
        <v>0</v>
      </c>
      <c r="K10" s="414">
        <v>0</v>
      </c>
      <c r="L10" s="414">
        <v>0</v>
      </c>
      <c r="M10" s="414">
        <v>0</v>
      </c>
      <c r="N10" s="316">
        <f t="shared" si="0"/>
        <v>0</v>
      </c>
    </row>
    <row r="11" spans="1:87" s="56" customFormat="1" ht="20.100000000000001" customHeight="1" x14ac:dyDescent="0.3">
      <c r="A11" s="125" t="s">
        <v>167</v>
      </c>
      <c r="B11" s="414">
        <v>8428</v>
      </c>
      <c r="C11" s="414">
        <v>8905.68</v>
      </c>
      <c r="D11" s="414">
        <v>12366.2</v>
      </c>
      <c r="E11" s="414">
        <v>13380.9</v>
      </c>
      <c r="F11" s="414">
        <v>8321.2999999999993</v>
      </c>
      <c r="G11" s="405">
        <v>11657.9</v>
      </c>
      <c r="H11" s="414">
        <v>11277.9</v>
      </c>
      <c r="I11" s="414">
        <v>10308.400000000001</v>
      </c>
      <c r="J11" s="414">
        <v>6691.7</v>
      </c>
      <c r="K11" s="414">
        <v>9937</v>
      </c>
      <c r="L11" s="414">
        <v>10476.33</v>
      </c>
      <c r="M11" s="414">
        <v>7474.83</v>
      </c>
      <c r="N11" s="316">
        <f t="shared" si="0"/>
        <v>119226.14</v>
      </c>
    </row>
    <row r="12" spans="1:87" s="56" customFormat="1" ht="20.100000000000001" customHeight="1" x14ac:dyDescent="0.3">
      <c r="A12" s="125" t="s">
        <v>168</v>
      </c>
      <c r="B12" s="414">
        <v>0</v>
      </c>
      <c r="C12" s="414">
        <v>0</v>
      </c>
      <c r="D12" s="414">
        <v>0</v>
      </c>
      <c r="E12" s="414">
        <v>0</v>
      </c>
      <c r="F12" s="414">
        <v>0</v>
      </c>
      <c r="G12" s="405">
        <v>0</v>
      </c>
      <c r="H12" s="414">
        <v>0</v>
      </c>
      <c r="I12" s="414">
        <v>0</v>
      </c>
      <c r="J12" s="414">
        <v>0</v>
      </c>
      <c r="K12" s="414">
        <v>0</v>
      </c>
      <c r="L12" s="414">
        <v>0</v>
      </c>
      <c r="M12" s="414">
        <v>0</v>
      </c>
      <c r="N12" s="475">
        <f t="shared" si="0"/>
        <v>0</v>
      </c>
    </row>
    <row r="13" spans="1:87" s="56" customFormat="1" ht="20.100000000000001" customHeight="1" x14ac:dyDescent="0.3">
      <c r="A13" s="125" t="s">
        <v>169</v>
      </c>
      <c r="B13" s="414">
        <v>0</v>
      </c>
      <c r="C13" s="414">
        <v>0</v>
      </c>
      <c r="D13" s="414">
        <v>0</v>
      </c>
      <c r="E13" s="414">
        <v>0</v>
      </c>
      <c r="F13" s="414">
        <v>0</v>
      </c>
      <c r="G13" s="405">
        <v>0</v>
      </c>
      <c r="H13" s="414">
        <v>0</v>
      </c>
      <c r="I13" s="414">
        <v>0</v>
      </c>
      <c r="J13" s="414">
        <v>0</v>
      </c>
      <c r="K13" s="414">
        <v>0</v>
      </c>
      <c r="L13" s="414">
        <v>0</v>
      </c>
      <c r="M13" s="414">
        <v>0</v>
      </c>
      <c r="N13" s="475">
        <f t="shared" si="0"/>
        <v>0</v>
      </c>
    </row>
    <row r="14" spans="1:87" s="56" customFormat="1" ht="20.100000000000001" customHeight="1" x14ac:dyDescent="0.3">
      <c r="A14" s="125" t="s">
        <v>170</v>
      </c>
      <c r="B14" s="414">
        <v>614.05000000000007</v>
      </c>
      <c r="C14" s="414">
        <v>1552.72</v>
      </c>
      <c r="D14" s="414">
        <v>499.74</v>
      </c>
      <c r="E14" s="414">
        <v>862.08</v>
      </c>
      <c r="F14" s="414">
        <v>1336.82</v>
      </c>
      <c r="G14" s="405">
        <v>1542.51</v>
      </c>
      <c r="H14" s="414">
        <v>1353.78</v>
      </c>
      <c r="I14" s="414">
        <v>923.93000000000006</v>
      </c>
      <c r="J14" s="414">
        <v>859.73</v>
      </c>
      <c r="K14" s="414">
        <v>1596.46</v>
      </c>
      <c r="L14" s="414">
        <v>1772.7000000000003</v>
      </c>
      <c r="M14" s="414">
        <v>2081.81</v>
      </c>
      <c r="N14" s="316">
        <f t="shared" si="0"/>
        <v>14996.33</v>
      </c>
    </row>
    <row r="15" spans="1:87" s="56" customFormat="1" ht="20.100000000000001" customHeight="1" x14ac:dyDescent="0.3">
      <c r="A15" s="125" t="s">
        <v>306</v>
      </c>
      <c r="B15" s="414">
        <v>1800.44</v>
      </c>
      <c r="C15" s="414">
        <v>2030.03</v>
      </c>
      <c r="D15" s="414">
        <v>2296.56</v>
      </c>
      <c r="E15" s="414">
        <v>2065.0299999999997</v>
      </c>
      <c r="F15" s="414">
        <v>1759.2200000000003</v>
      </c>
      <c r="G15" s="405">
        <v>2105.84</v>
      </c>
      <c r="H15" s="414">
        <v>2309.7799999999997</v>
      </c>
      <c r="I15" s="414">
        <v>2573.5099999999998</v>
      </c>
      <c r="J15" s="414">
        <v>2163.79</v>
      </c>
      <c r="K15" s="414">
        <v>2344.83</v>
      </c>
      <c r="L15" s="414">
        <v>10303.840000000002</v>
      </c>
      <c r="M15" s="414">
        <v>2934.18</v>
      </c>
      <c r="N15" s="316">
        <f t="shared" si="0"/>
        <v>34687.050000000003</v>
      </c>
    </row>
    <row r="16" spans="1:87" s="20" customFormat="1" ht="20.100000000000001" customHeight="1" x14ac:dyDescent="0.3">
      <c r="A16" s="125" t="s">
        <v>307</v>
      </c>
      <c r="B16" s="414">
        <v>0</v>
      </c>
      <c r="C16" s="414">
        <v>0</v>
      </c>
      <c r="D16" s="414">
        <v>0</v>
      </c>
      <c r="E16" s="414">
        <v>0</v>
      </c>
      <c r="F16" s="414">
        <v>0</v>
      </c>
      <c r="G16" s="405">
        <v>0</v>
      </c>
      <c r="H16" s="414">
        <v>0</v>
      </c>
      <c r="I16" s="414">
        <v>0</v>
      </c>
      <c r="J16" s="414">
        <v>0</v>
      </c>
      <c r="K16" s="414">
        <v>0</v>
      </c>
      <c r="L16" s="414">
        <v>0</v>
      </c>
      <c r="M16" s="414">
        <v>0</v>
      </c>
      <c r="N16" s="316">
        <f t="shared" si="0"/>
        <v>0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</row>
    <row r="17" spans="1:87" s="20" customFormat="1" ht="20.100000000000001" customHeight="1" x14ac:dyDescent="0.3">
      <c r="A17" s="125" t="s">
        <v>177</v>
      </c>
      <c r="B17" s="414">
        <v>0</v>
      </c>
      <c r="C17" s="414">
        <v>0</v>
      </c>
      <c r="D17" s="414">
        <v>0</v>
      </c>
      <c r="E17" s="414">
        <v>0.8</v>
      </c>
      <c r="F17" s="414">
        <v>2.09</v>
      </c>
      <c r="G17" s="405">
        <v>1.84</v>
      </c>
      <c r="H17" s="414">
        <v>2.06</v>
      </c>
      <c r="I17" s="414">
        <v>2.02</v>
      </c>
      <c r="J17" s="414">
        <v>2.09</v>
      </c>
      <c r="K17" s="414">
        <v>0</v>
      </c>
      <c r="L17" s="414">
        <v>0</v>
      </c>
      <c r="M17" s="414">
        <v>0</v>
      </c>
      <c r="N17" s="316">
        <f t="shared" si="0"/>
        <v>10.899999999999999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</row>
    <row r="18" spans="1:87" s="195" customFormat="1" ht="20.100000000000001" customHeight="1" x14ac:dyDescent="0.3">
      <c r="A18" s="194" t="s">
        <v>390</v>
      </c>
      <c r="B18" s="414">
        <v>0</v>
      </c>
      <c r="C18" s="414">
        <v>0</v>
      </c>
      <c r="D18" s="414">
        <v>0</v>
      </c>
      <c r="E18" s="414">
        <v>0</v>
      </c>
      <c r="F18" s="414">
        <v>0</v>
      </c>
      <c r="G18" s="405">
        <v>0</v>
      </c>
      <c r="H18" s="414">
        <v>0</v>
      </c>
      <c r="I18" s="414">
        <v>0</v>
      </c>
      <c r="J18" s="414">
        <v>0</v>
      </c>
      <c r="K18" s="414">
        <v>0</v>
      </c>
      <c r="L18" s="414">
        <v>0</v>
      </c>
      <c r="M18" s="414">
        <v>0</v>
      </c>
      <c r="N18" s="316">
        <f t="shared" si="0"/>
        <v>0</v>
      </c>
      <c r="P18" s="273"/>
    </row>
    <row r="19" spans="1:87" s="70" customFormat="1" ht="20.100000000000001" customHeight="1" x14ac:dyDescent="0.2">
      <c r="A19" s="227" t="s">
        <v>22</v>
      </c>
      <c r="B19" s="316">
        <f>SUM(B5:B18)</f>
        <v>70083.440000000017</v>
      </c>
      <c r="C19" s="316">
        <f t="shared" ref="C19:M19" si="1">SUM(C5:C18)</f>
        <v>66127.850000000006</v>
      </c>
      <c r="D19" s="316">
        <f t="shared" si="1"/>
        <v>76714.23</v>
      </c>
      <c r="E19" s="316">
        <f t="shared" si="1"/>
        <v>64740.94000000001</v>
      </c>
      <c r="F19" s="316">
        <f t="shared" si="1"/>
        <v>58594.749999999993</v>
      </c>
      <c r="G19" s="316">
        <f t="shared" si="1"/>
        <v>62013.009999999995</v>
      </c>
      <c r="H19" s="316">
        <f t="shared" si="1"/>
        <v>73259.850000000006</v>
      </c>
      <c r="I19" s="316">
        <f t="shared" si="1"/>
        <v>75651.629999999976</v>
      </c>
      <c r="J19" s="316">
        <f t="shared" si="1"/>
        <v>80951.699999999983</v>
      </c>
      <c r="K19" s="316">
        <f t="shared" si="1"/>
        <v>93545.800000000017</v>
      </c>
      <c r="L19" s="316">
        <f t="shared" si="1"/>
        <v>106060.76</v>
      </c>
      <c r="M19" s="316">
        <f t="shared" si="1"/>
        <v>107743.64</v>
      </c>
      <c r="N19" s="316">
        <f t="shared" si="0"/>
        <v>935487.60000000009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</row>
    <row r="20" spans="1:87" x14ac:dyDescent="0.25">
      <c r="A20" s="126"/>
      <c r="B20" s="128"/>
      <c r="C20" s="128"/>
      <c r="D20" s="128"/>
      <c r="E20" s="128"/>
      <c r="F20" s="128">
        <v>0</v>
      </c>
      <c r="G20" s="128"/>
      <c r="H20" s="128"/>
      <c r="I20" s="128"/>
      <c r="J20" s="128"/>
      <c r="K20" s="128"/>
      <c r="L20" s="128"/>
      <c r="M20" s="128"/>
      <c r="N20" s="128"/>
      <c r="O20" s="12"/>
      <c r="P20" s="40"/>
      <c r="Q20" s="40"/>
      <c r="R20" s="4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1" t="s">
        <v>104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P22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62" t="s">
        <v>453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2" t="s">
        <v>109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2" t="s">
        <v>101</v>
      </c>
      <c r="B4" s="42" t="s">
        <v>2</v>
      </c>
      <c r="C4" s="42" t="s">
        <v>3</v>
      </c>
      <c r="D4" s="42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22</v>
      </c>
      <c r="O4" s="12"/>
    </row>
    <row r="5" spans="1:15" ht="20.100000000000001" customHeight="1" x14ac:dyDescent="0.3">
      <c r="A5" s="173" t="s">
        <v>162</v>
      </c>
      <c r="B5" s="428">
        <v>223425.82</v>
      </c>
      <c r="C5" s="428">
        <v>217994.34000000005</v>
      </c>
      <c r="D5" s="428">
        <v>214154.49999999997</v>
      </c>
      <c r="E5" s="428">
        <v>165122.65999999997</v>
      </c>
      <c r="F5" s="428">
        <v>212218.08000000007</v>
      </c>
      <c r="G5" s="428">
        <v>207228.07999999993</v>
      </c>
      <c r="H5" s="429">
        <v>247552.66000000009</v>
      </c>
      <c r="I5" s="429">
        <v>250046.82000000004</v>
      </c>
      <c r="J5" s="429">
        <v>252891.21</v>
      </c>
      <c r="K5" s="429">
        <v>268562.28000000003</v>
      </c>
      <c r="L5" s="429">
        <v>266212.90000000002</v>
      </c>
      <c r="M5" s="429">
        <v>293189.23</v>
      </c>
      <c r="N5" s="315">
        <f>SUM(B5:M5)</f>
        <v>2818598.58</v>
      </c>
      <c r="O5" s="12"/>
    </row>
    <row r="6" spans="1:15" ht="20.100000000000001" customHeight="1" x14ac:dyDescent="0.3">
      <c r="A6" s="173" t="s">
        <v>163</v>
      </c>
      <c r="B6" s="428">
        <v>101603.08000000003</v>
      </c>
      <c r="C6" s="428">
        <v>99562.15</v>
      </c>
      <c r="D6" s="428">
        <v>95046.219999999972</v>
      </c>
      <c r="E6" s="428">
        <v>72738.94</v>
      </c>
      <c r="F6" s="428">
        <v>96678.75</v>
      </c>
      <c r="G6" s="428">
        <v>94252.740000000034</v>
      </c>
      <c r="H6" s="429">
        <v>115761.11999999998</v>
      </c>
      <c r="I6" s="429">
        <v>116778.07000000004</v>
      </c>
      <c r="J6" s="429">
        <v>117790.9</v>
      </c>
      <c r="K6" s="429">
        <v>123953.66000000006</v>
      </c>
      <c r="L6" s="429">
        <v>118288.20000000001</v>
      </c>
      <c r="M6" s="429">
        <v>130021.20999999999</v>
      </c>
      <c r="N6" s="315">
        <f>SUM(B6:M6)</f>
        <v>1282475.04</v>
      </c>
      <c r="O6" s="12"/>
    </row>
    <row r="7" spans="1:15" ht="20.100000000000001" customHeight="1" x14ac:dyDescent="0.3">
      <c r="A7" s="173" t="s">
        <v>164</v>
      </c>
      <c r="B7" s="428">
        <v>50037.07</v>
      </c>
      <c r="C7" s="428">
        <v>50327.459999999992</v>
      </c>
      <c r="D7" s="428">
        <v>50138.720000000008</v>
      </c>
      <c r="E7" s="428">
        <v>36541.040000000008</v>
      </c>
      <c r="F7" s="428">
        <v>50797.590000000004</v>
      </c>
      <c r="G7" s="428">
        <v>49835.529999999992</v>
      </c>
      <c r="H7" s="429">
        <v>60021.050000000032</v>
      </c>
      <c r="I7" s="429">
        <v>60193.389999999978</v>
      </c>
      <c r="J7" s="429">
        <v>64168.59</v>
      </c>
      <c r="K7" s="429">
        <v>65095.700000000012</v>
      </c>
      <c r="L7" s="429">
        <v>61821.959999999985</v>
      </c>
      <c r="M7" s="429">
        <v>69588.160000000018</v>
      </c>
      <c r="N7" s="315">
        <f t="shared" ref="N7:N19" si="0">SUM(B7:M7)</f>
        <v>668566.25999999989</v>
      </c>
      <c r="O7" s="12"/>
    </row>
    <row r="8" spans="1:15" ht="20.100000000000001" customHeight="1" x14ac:dyDescent="0.3">
      <c r="A8" s="173" t="s">
        <v>186</v>
      </c>
      <c r="B8" s="428">
        <v>0</v>
      </c>
      <c r="C8" s="428">
        <v>0</v>
      </c>
      <c r="D8" s="428">
        <v>0</v>
      </c>
      <c r="E8" s="428">
        <v>0</v>
      </c>
      <c r="F8" s="428">
        <v>0</v>
      </c>
      <c r="G8" s="428">
        <v>0</v>
      </c>
      <c r="H8" s="429">
        <v>0</v>
      </c>
      <c r="I8" s="429">
        <v>0</v>
      </c>
      <c r="J8" s="429">
        <v>0</v>
      </c>
      <c r="K8" s="429">
        <v>0</v>
      </c>
      <c r="L8" s="429">
        <v>0</v>
      </c>
      <c r="M8" s="429">
        <v>0</v>
      </c>
      <c r="N8" s="315">
        <f t="shared" si="0"/>
        <v>0</v>
      </c>
      <c r="O8" s="12"/>
    </row>
    <row r="9" spans="1:15" ht="20.100000000000001" customHeight="1" x14ac:dyDescent="0.3">
      <c r="A9" s="173" t="s">
        <v>165</v>
      </c>
      <c r="B9" s="428">
        <v>0</v>
      </c>
      <c r="C9" s="428">
        <v>0</v>
      </c>
      <c r="D9" s="428">
        <v>0</v>
      </c>
      <c r="E9" s="428">
        <v>0</v>
      </c>
      <c r="F9" s="428">
        <v>0</v>
      </c>
      <c r="G9" s="428">
        <v>0</v>
      </c>
      <c r="H9" s="429">
        <v>0</v>
      </c>
      <c r="I9" s="429">
        <v>0</v>
      </c>
      <c r="J9" s="429">
        <v>0</v>
      </c>
      <c r="K9" s="429">
        <v>0</v>
      </c>
      <c r="L9" s="429">
        <v>0</v>
      </c>
      <c r="M9" s="429">
        <v>0</v>
      </c>
      <c r="N9" s="315">
        <f t="shared" si="0"/>
        <v>0</v>
      </c>
      <c r="O9" s="12"/>
    </row>
    <row r="10" spans="1:15" ht="20.100000000000001" customHeight="1" x14ac:dyDescent="0.3">
      <c r="A10" s="173" t="s">
        <v>166</v>
      </c>
      <c r="B10" s="428">
        <v>740.39</v>
      </c>
      <c r="C10" s="428">
        <v>578.06000000000006</v>
      </c>
      <c r="D10" s="428">
        <v>2507.56</v>
      </c>
      <c r="E10" s="428">
        <v>7565.9</v>
      </c>
      <c r="F10" s="428">
        <v>22506.840000000004</v>
      </c>
      <c r="G10" s="428">
        <v>33907.040000000001</v>
      </c>
      <c r="H10" s="429">
        <v>36264.709999999992</v>
      </c>
      <c r="I10" s="429">
        <v>30706.290000000005</v>
      </c>
      <c r="J10" s="429">
        <v>13234.46</v>
      </c>
      <c r="K10" s="429">
        <v>4109.2499999999991</v>
      </c>
      <c r="L10" s="429">
        <v>1210.3900000000006</v>
      </c>
      <c r="M10" s="429">
        <v>535.03</v>
      </c>
      <c r="N10" s="315">
        <f t="shared" si="0"/>
        <v>153865.92000000001</v>
      </c>
      <c r="O10" s="12"/>
    </row>
    <row r="11" spans="1:15" ht="20.100000000000001" customHeight="1" x14ac:dyDescent="0.3">
      <c r="A11" s="173" t="s">
        <v>167</v>
      </c>
      <c r="B11" s="428">
        <v>0</v>
      </c>
      <c r="C11" s="428">
        <v>0</v>
      </c>
      <c r="D11" s="428">
        <v>0</v>
      </c>
      <c r="E11" s="428">
        <v>0</v>
      </c>
      <c r="F11" s="428">
        <v>0</v>
      </c>
      <c r="G11" s="428">
        <v>0</v>
      </c>
      <c r="H11" s="429">
        <v>0</v>
      </c>
      <c r="I11" s="429">
        <v>0</v>
      </c>
      <c r="J11" s="429">
        <v>0</v>
      </c>
      <c r="K11" s="429">
        <v>0</v>
      </c>
      <c r="L11" s="429">
        <v>0</v>
      </c>
      <c r="M11" s="429">
        <v>0</v>
      </c>
      <c r="N11" s="315">
        <f t="shared" si="0"/>
        <v>0</v>
      </c>
      <c r="O11" s="12"/>
    </row>
    <row r="12" spans="1:15" ht="20.100000000000001" customHeight="1" x14ac:dyDescent="0.3">
      <c r="A12" s="173" t="s">
        <v>168</v>
      </c>
      <c r="B12" s="428">
        <v>0</v>
      </c>
      <c r="C12" s="428">
        <v>0</v>
      </c>
      <c r="D12" s="428">
        <v>0</v>
      </c>
      <c r="E12" s="428">
        <v>0</v>
      </c>
      <c r="F12" s="428">
        <v>0</v>
      </c>
      <c r="G12" s="428">
        <v>0</v>
      </c>
      <c r="H12" s="429">
        <v>0</v>
      </c>
      <c r="I12" s="429">
        <v>0</v>
      </c>
      <c r="J12" s="429">
        <v>0</v>
      </c>
      <c r="K12" s="429">
        <v>0</v>
      </c>
      <c r="L12" s="429">
        <v>0</v>
      </c>
      <c r="M12" s="429">
        <v>0</v>
      </c>
      <c r="N12" s="315">
        <f t="shared" si="0"/>
        <v>0</v>
      </c>
      <c r="O12" s="12"/>
    </row>
    <row r="13" spans="1:15" ht="20.100000000000001" customHeight="1" x14ac:dyDescent="0.3">
      <c r="A13" s="173" t="s">
        <v>169</v>
      </c>
      <c r="B13" s="428">
        <v>0</v>
      </c>
      <c r="C13" s="428">
        <v>0</v>
      </c>
      <c r="D13" s="428">
        <v>0</v>
      </c>
      <c r="E13" s="428">
        <v>0</v>
      </c>
      <c r="F13" s="428">
        <v>0</v>
      </c>
      <c r="G13" s="428">
        <v>0</v>
      </c>
      <c r="H13" s="429">
        <v>0</v>
      </c>
      <c r="I13" s="429">
        <v>0</v>
      </c>
      <c r="J13" s="429">
        <v>0</v>
      </c>
      <c r="K13" s="429">
        <v>0</v>
      </c>
      <c r="L13" s="429">
        <v>0</v>
      </c>
      <c r="M13" s="429">
        <v>0</v>
      </c>
      <c r="N13" s="315">
        <f t="shared" si="0"/>
        <v>0</v>
      </c>
      <c r="O13" s="12"/>
    </row>
    <row r="14" spans="1:15" ht="20.100000000000001" customHeight="1" x14ac:dyDescent="0.3">
      <c r="A14" s="125" t="s">
        <v>170</v>
      </c>
      <c r="B14" s="428">
        <v>189541.18999999994</v>
      </c>
      <c r="C14" s="428">
        <v>184634.18000000002</v>
      </c>
      <c r="D14" s="428">
        <v>203519.81</v>
      </c>
      <c r="E14" s="428">
        <v>174823.09</v>
      </c>
      <c r="F14" s="428">
        <v>190264.69</v>
      </c>
      <c r="G14" s="428">
        <v>188648.65000000002</v>
      </c>
      <c r="H14" s="429">
        <v>208386.2</v>
      </c>
      <c r="I14" s="429">
        <v>212642.56000000003</v>
      </c>
      <c r="J14" s="429">
        <v>212309.08000000002</v>
      </c>
      <c r="K14" s="429">
        <v>218603.89</v>
      </c>
      <c r="L14" s="429">
        <v>223395.54</v>
      </c>
      <c r="M14" s="429">
        <v>231715.97</v>
      </c>
      <c r="N14" s="315">
        <f t="shared" si="0"/>
        <v>2438484.85</v>
      </c>
      <c r="O14" s="12"/>
    </row>
    <row r="15" spans="1:15" ht="20.100000000000001" customHeight="1" x14ac:dyDescent="0.3">
      <c r="A15" s="125" t="s">
        <v>306</v>
      </c>
      <c r="B15" s="428">
        <v>86216.06</v>
      </c>
      <c r="C15" s="428">
        <v>83828.52</v>
      </c>
      <c r="D15" s="428">
        <v>90578.96</v>
      </c>
      <c r="E15" s="428">
        <v>75534.599999999991</v>
      </c>
      <c r="F15" s="428">
        <v>80329.799999999988</v>
      </c>
      <c r="G15" s="428">
        <v>78180.05</v>
      </c>
      <c r="H15" s="429">
        <v>87692.930000000008</v>
      </c>
      <c r="I15" s="429">
        <v>88805.55</v>
      </c>
      <c r="J15" s="429">
        <v>86490.73000000001</v>
      </c>
      <c r="K15" s="429">
        <v>92082.2</v>
      </c>
      <c r="L15" s="429">
        <v>92529.38</v>
      </c>
      <c r="M15" s="429">
        <v>96622.23</v>
      </c>
      <c r="N15" s="315">
        <f t="shared" si="0"/>
        <v>1038891.01</v>
      </c>
      <c r="O15" s="12"/>
    </row>
    <row r="16" spans="1:15" ht="20.100000000000001" customHeight="1" x14ac:dyDescent="0.3">
      <c r="A16" s="125" t="s">
        <v>307</v>
      </c>
      <c r="B16" s="428">
        <v>0</v>
      </c>
      <c r="C16" s="428">
        <v>0</v>
      </c>
      <c r="D16" s="428">
        <v>0</v>
      </c>
      <c r="E16" s="428">
        <v>0</v>
      </c>
      <c r="F16" s="428">
        <v>0</v>
      </c>
      <c r="G16" s="428">
        <v>0</v>
      </c>
      <c r="H16" s="429">
        <v>0</v>
      </c>
      <c r="I16" s="429">
        <v>0</v>
      </c>
      <c r="J16" s="429">
        <v>0</v>
      </c>
      <c r="K16" s="429">
        <v>0</v>
      </c>
      <c r="L16" s="429">
        <v>0</v>
      </c>
      <c r="M16" s="429">
        <v>0</v>
      </c>
      <c r="N16" s="315">
        <f t="shared" si="0"/>
        <v>0</v>
      </c>
      <c r="O16" s="12"/>
    </row>
    <row r="17" spans="1:16" ht="20.100000000000001" customHeight="1" x14ac:dyDescent="0.3">
      <c r="A17" s="173" t="s">
        <v>177</v>
      </c>
      <c r="B17" s="428">
        <v>0</v>
      </c>
      <c r="C17" s="428">
        <v>0</v>
      </c>
      <c r="D17" s="428">
        <v>0</v>
      </c>
      <c r="E17" s="428">
        <v>0</v>
      </c>
      <c r="F17" s="428">
        <v>0</v>
      </c>
      <c r="G17" s="428">
        <v>0</v>
      </c>
      <c r="H17" s="429">
        <v>0</v>
      </c>
      <c r="I17" s="429">
        <v>0</v>
      </c>
      <c r="J17" s="429">
        <v>0</v>
      </c>
      <c r="K17" s="429">
        <v>0</v>
      </c>
      <c r="L17" s="429">
        <v>0</v>
      </c>
      <c r="M17" s="429">
        <v>0</v>
      </c>
      <c r="N17" s="315">
        <f t="shared" si="0"/>
        <v>0</v>
      </c>
      <c r="O17" s="12"/>
    </row>
    <row r="18" spans="1:16" s="195" customFormat="1" ht="20.100000000000001" customHeight="1" x14ac:dyDescent="0.3">
      <c r="A18" s="194" t="s">
        <v>390</v>
      </c>
      <c r="B18" s="428">
        <v>0</v>
      </c>
      <c r="C18" s="428">
        <v>0</v>
      </c>
      <c r="D18" s="428">
        <v>0</v>
      </c>
      <c r="E18" s="428">
        <v>0</v>
      </c>
      <c r="F18" s="428">
        <v>0</v>
      </c>
      <c r="G18" s="428">
        <v>0</v>
      </c>
      <c r="H18" s="429">
        <v>0</v>
      </c>
      <c r="I18" s="429">
        <v>0</v>
      </c>
      <c r="J18" s="429">
        <v>0</v>
      </c>
      <c r="K18" s="429">
        <v>0</v>
      </c>
      <c r="L18" s="429">
        <v>0</v>
      </c>
      <c r="M18" s="429">
        <v>0</v>
      </c>
      <c r="N18" s="315">
        <f t="shared" si="0"/>
        <v>0</v>
      </c>
      <c r="P18" s="273"/>
    </row>
    <row r="19" spans="1:16" s="80" customFormat="1" ht="20.100000000000001" customHeight="1" x14ac:dyDescent="0.2">
      <c r="A19" s="226" t="s">
        <v>22</v>
      </c>
      <c r="B19" s="430">
        <f>SUM(B5:B18)</f>
        <v>651563.6100000001</v>
      </c>
      <c r="C19" s="430">
        <f t="shared" ref="C19:M19" si="1">SUM(C5:C18)</f>
        <v>636924.71000000008</v>
      </c>
      <c r="D19" s="430">
        <f t="shared" si="1"/>
        <v>655945.77</v>
      </c>
      <c r="E19" s="430">
        <f t="shared" si="1"/>
        <v>532326.23</v>
      </c>
      <c r="F19" s="430">
        <f t="shared" si="1"/>
        <v>652795.75000000023</v>
      </c>
      <c r="G19" s="430">
        <f t="shared" si="1"/>
        <v>652052.09</v>
      </c>
      <c r="H19" s="430">
        <f t="shared" si="1"/>
        <v>755678.67000000027</v>
      </c>
      <c r="I19" s="430">
        <f t="shared" si="1"/>
        <v>759172.68</v>
      </c>
      <c r="J19" s="430">
        <f t="shared" si="1"/>
        <v>746884.97</v>
      </c>
      <c r="K19" s="430">
        <f t="shared" si="1"/>
        <v>772406.98</v>
      </c>
      <c r="L19" s="430">
        <f t="shared" si="1"/>
        <v>763458.37</v>
      </c>
      <c r="M19" s="430">
        <f t="shared" si="1"/>
        <v>821671.83</v>
      </c>
      <c r="N19" s="315">
        <f t="shared" si="0"/>
        <v>8400881.6599999983</v>
      </c>
      <c r="O19" s="62"/>
    </row>
    <row r="20" spans="1:16" ht="15.75" customHeight="1" x14ac:dyDescent="0.25">
      <c r="A20" s="39"/>
      <c r="B20" s="39"/>
      <c r="C20" s="39"/>
      <c r="D20" s="39"/>
      <c r="E20" s="39"/>
      <c r="F20" s="39">
        <v>0</v>
      </c>
      <c r="G20" s="39"/>
      <c r="H20" s="39"/>
      <c r="I20" s="39"/>
      <c r="J20" s="39"/>
      <c r="K20" s="39"/>
      <c r="L20" s="39"/>
      <c r="M20" s="39"/>
      <c r="N20" s="108"/>
      <c r="O20" s="12"/>
    </row>
    <row r="21" spans="1:16" ht="15.75" customHeight="1" x14ac:dyDescent="0.25">
      <c r="A21" s="43" t="s">
        <v>105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12"/>
    </row>
    <row r="22" spans="1:16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P22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62" t="s">
        <v>453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62" t="s">
        <v>110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6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38" t="s">
        <v>101</v>
      </c>
      <c r="B4" s="139" t="s">
        <v>2</v>
      </c>
      <c r="C4" s="139" t="s">
        <v>3</v>
      </c>
      <c r="D4" s="139" t="s">
        <v>4</v>
      </c>
      <c r="E4" s="139" t="s">
        <v>5</v>
      </c>
      <c r="F4" s="139" t="s">
        <v>6</v>
      </c>
      <c r="G4" s="139" t="s">
        <v>7</v>
      </c>
      <c r="H4" s="139" t="s">
        <v>178</v>
      </c>
      <c r="I4" s="139" t="s">
        <v>179</v>
      </c>
      <c r="J4" s="139" t="s">
        <v>180</v>
      </c>
      <c r="K4" s="139" t="s">
        <v>181</v>
      </c>
      <c r="L4" s="139" t="s">
        <v>182</v>
      </c>
      <c r="M4" s="139" t="s">
        <v>171</v>
      </c>
      <c r="N4" s="48" t="s">
        <v>22</v>
      </c>
      <c r="O4" s="12"/>
    </row>
    <row r="5" spans="1:15" ht="20.100000000000001" customHeight="1" x14ac:dyDescent="0.25">
      <c r="A5" s="180" t="s">
        <v>162</v>
      </c>
      <c r="B5" s="318">
        <v>0</v>
      </c>
      <c r="C5" s="318">
        <v>0</v>
      </c>
      <c r="D5" s="318">
        <v>0</v>
      </c>
      <c r="E5" s="318">
        <v>0</v>
      </c>
      <c r="F5" s="318">
        <v>0</v>
      </c>
      <c r="G5" s="318">
        <v>23</v>
      </c>
      <c r="H5" s="318">
        <v>16</v>
      </c>
      <c r="I5" s="318">
        <v>57.6</v>
      </c>
      <c r="J5" s="318">
        <v>0</v>
      </c>
      <c r="K5" s="318">
        <v>0</v>
      </c>
      <c r="L5" s="318">
        <v>0</v>
      </c>
      <c r="M5" s="318">
        <v>0</v>
      </c>
      <c r="N5" s="475">
        <f>SUM(B5:M5)</f>
        <v>96.6</v>
      </c>
      <c r="O5" s="12"/>
    </row>
    <row r="6" spans="1:15" ht="20.100000000000001" customHeight="1" x14ac:dyDescent="0.25">
      <c r="A6" s="180" t="s">
        <v>163</v>
      </c>
      <c r="B6" s="318">
        <v>0</v>
      </c>
      <c r="C6" s="318">
        <v>0</v>
      </c>
      <c r="D6" s="318">
        <v>0</v>
      </c>
      <c r="E6" s="318">
        <v>0</v>
      </c>
      <c r="F6" s="318">
        <v>4</v>
      </c>
      <c r="G6" s="318">
        <v>0</v>
      </c>
      <c r="H6" s="318">
        <v>3</v>
      </c>
      <c r="I6" s="318">
        <v>22.4</v>
      </c>
      <c r="J6" s="318">
        <v>0</v>
      </c>
      <c r="K6" s="431">
        <v>0</v>
      </c>
      <c r="L6" s="431">
        <v>0</v>
      </c>
      <c r="M6" s="431">
        <v>0</v>
      </c>
      <c r="N6" s="475">
        <f t="shared" ref="N6:N18" si="0">SUM(B6:M6)</f>
        <v>29.4</v>
      </c>
      <c r="O6" s="12"/>
    </row>
    <row r="7" spans="1:15" ht="20.100000000000001" customHeight="1" x14ac:dyDescent="0.25">
      <c r="A7" s="180" t="s">
        <v>164</v>
      </c>
      <c r="B7" s="318">
        <v>0</v>
      </c>
      <c r="C7" s="318">
        <v>0</v>
      </c>
      <c r="D7" s="318">
        <v>0</v>
      </c>
      <c r="E7" s="318">
        <v>0</v>
      </c>
      <c r="F7" s="318">
        <v>6</v>
      </c>
      <c r="G7" s="318">
        <v>5</v>
      </c>
      <c r="H7" s="318">
        <v>15</v>
      </c>
      <c r="I7" s="318">
        <v>5</v>
      </c>
      <c r="J7" s="318">
        <v>0</v>
      </c>
      <c r="K7" s="318">
        <v>0</v>
      </c>
      <c r="L7" s="318">
        <v>0</v>
      </c>
      <c r="M7" s="318">
        <v>0</v>
      </c>
      <c r="N7" s="475">
        <f t="shared" si="0"/>
        <v>31</v>
      </c>
      <c r="O7" s="12"/>
    </row>
    <row r="8" spans="1:15" ht="20.100000000000001" customHeight="1" x14ac:dyDescent="0.25">
      <c r="A8" s="180" t="s">
        <v>186</v>
      </c>
      <c r="B8" s="318">
        <v>0</v>
      </c>
      <c r="C8" s="318">
        <v>0</v>
      </c>
      <c r="D8" s="318">
        <v>0</v>
      </c>
      <c r="E8" s="318">
        <v>0</v>
      </c>
      <c r="F8" s="318">
        <v>0</v>
      </c>
      <c r="G8" s="318">
        <v>0</v>
      </c>
      <c r="H8" s="318">
        <v>0</v>
      </c>
      <c r="I8" s="318">
        <v>0</v>
      </c>
      <c r="J8" s="318">
        <v>0</v>
      </c>
      <c r="K8" s="318">
        <v>0</v>
      </c>
      <c r="L8" s="318">
        <v>0</v>
      </c>
      <c r="M8" s="318">
        <v>0</v>
      </c>
      <c r="N8" s="475">
        <f t="shared" si="0"/>
        <v>0</v>
      </c>
      <c r="O8" s="12"/>
    </row>
    <row r="9" spans="1:15" ht="20.100000000000001" customHeight="1" x14ac:dyDescent="0.25">
      <c r="A9" s="180" t="s">
        <v>165</v>
      </c>
      <c r="B9" s="318">
        <v>0</v>
      </c>
      <c r="C9" s="318">
        <v>0</v>
      </c>
      <c r="D9" s="318">
        <v>0</v>
      </c>
      <c r="E9" s="318">
        <v>0</v>
      </c>
      <c r="F9" s="318">
        <v>0</v>
      </c>
      <c r="G9" s="318">
        <v>0</v>
      </c>
      <c r="H9" s="318">
        <v>0</v>
      </c>
      <c r="I9" s="318">
        <v>0</v>
      </c>
      <c r="J9" s="318">
        <v>0</v>
      </c>
      <c r="K9" s="318">
        <v>0</v>
      </c>
      <c r="L9" s="318">
        <v>0</v>
      </c>
      <c r="M9" s="318">
        <v>0</v>
      </c>
      <c r="N9" s="475">
        <f t="shared" si="0"/>
        <v>0</v>
      </c>
      <c r="O9" s="12"/>
    </row>
    <row r="10" spans="1:15" ht="20.100000000000001" customHeight="1" x14ac:dyDescent="0.25">
      <c r="A10" s="180" t="s">
        <v>166</v>
      </c>
      <c r="B10" s="318">
        <v>0</v>
      </c>
      <c r="C10" s="318">
        <v>0</v>
      </c>
      <c r="D10" s="318">
        <v>0</v>
      </c>
      <c r="E10" s="318">
        <v>0</v>
      </c>
      <c r="F10" s="318">
        <v>10</v>
      </c>
      <c r="G10" s="318">
        <v>0</v>
      </c>
      <c r="H10" s="318">
        <v>17</v>
      </c>
      <c r="I10" s="318">
        <v>0.3</v>
      </c>
      <c r="J10" s="318">
        <v>0</v>
      </c>
      <c r="K10" s="318">
        <v>0</v>
      </c>
      <c r="L10" s="318">
        <v>0</v>
      </c>
      <c r="M10" s="318">
        <v>0</v>
      </c>
      <c r="N10" s="475">
        <f t="shared" si="0"/>
        <v>27.3</v>
      </c>
      <c r="O10" s="12"/>
    </row>
    <row r="11" spans="1:15" ht="20.100000000000001" customHeight="1" x14ac:dyDescent="0.25">
      <c r="A11" s="180" t="s">
        <v>167</v>
      </c>
      <c r="B11" s="318">
        <v>0</v>
      </c>
      <c r="C11" s="318">
        <v>0</v>
      </c>
      <c r="D11" s="318">
        <v>0</v>
      </c>
      <c r="E11" s="318">
        <v>0</v>
      </c>
      <c r="F11" s="318">
        <v>0</v>
      </c>
      <c r="G11" s="318">
        <v>0</v>
      </c>
      <c r="H11" s="318">
        <v>0</v>
      </c>
      <c r="I11" s="318">
        <v>0</v>
      </c>
      <c r="J11" s="318">
        <v>0</v>
      </c>
      <c r="K11" s="318">
        <v>0</v>
      </c>
      <c r="L11" s="318">
        <v>0</v>
      </c>
      <c r="M11" s="318">
        <v>0</v>
      </c>
      <c r="N11" s="475">
        <f t="shared" si="0"/>
        <v>0</v>
      </c>
      <c r="O11" s="12"/>
    </row>
    <row r="12" spans="1:15" ht="20.100000000000001" customHeight="1" x14ac:dyDescent="0.25">
      <c r="A12" s="180" t="s">
        <v>168</v>
      </c>
      <c r="B12" s="318">
        <v>0</v>
      </c>
      <c r="C12" s="318">
        <v>0</v>
      </c>
      <c r="D12" s="318">
        <v>0</v>
      </c>
      <c r="E12" s="318">
        <v>0</v>
      </c>
      <c r="F12" s="318">
        <v>0</v>
      </c>
      <c r="G12" s="318">
        <v>0</v>
      </c>
      <c r="H12" s="318">
        <v>0</v>
      </c>
      <c r="I12" s="318">
        <v>0</v>
      </c>
      <c r="J12" s="318">
        <v>0</v>
      </c>
      <c r="K12" s="318">
        <v>0</v>
      </c>
      <c r="L12" s="318">
        <v>0</v>
      </c>
      <c r="M12" s="318">
        <v>0</v>
      </c>
      <c r="N12" s="475">
        <f t="shared" si="0"/>
        <v>0</v>
      </c>
      <c r="O12" s="12"/>
    </row>
    <row r="13" spans="1:15" ht="20.100000000000001" customHeight="1" x14ac:dyDescent="0.25">
      <c r="A13" s="180" t="s">
        <v>169</v>
      </c>
      <c r="B13" s="318">
        <v>0</v>
      </c>
      <c r="C13" s="318">
        <v>0</v>
      </c>
      <c r="D13" s="318">
        <v>0</v>
      </c>
      <c r="E13" s="318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>
        <v>0</v>
      </c>
      <c r="L13" s="318">
        <v>0</v>
      </c>
      <c r="M13" s="318">
        <v>0</v>
      </c>
      <c r="N13" s="475">
        <f t="shared" si="0"/>
        <v>0</v>
      </c>
      <c r="O13" s="12"/>
    </row>
    <row r="14" spans="1:15" ht="20.100000000000001" customHeight="1" x14ac:dyDescent="0.25">
      <c r="A14" s="125" t="s">
        <v>170</v>
      </c>
      <c r="B14" s="318">
        <v>16.580000000000002</v>
      </c>
      <c r="C14" s="318">
        <v>19.069999999999997</v>
      </c>
      <c r="D14" s="318">
        <v>19.559999999999999</v>
      </c>
      <c r="E14" s="318">
        <v>20.03</v>
      </c>
      <c r="F14" s="318">
        <v>43</v>
      </c>
      <c r="G14" s="318">
        <v>62.56</v>
      </c>
      <c r="H14" s="318">
        <v>59.989999999999995</v>
      </c>
      <c r="I14" s="318">
        <v>78.84</v>
      </c>
      <c r="J14" s="318">
        <v>21.18</v>
      </c>
      <c r="K14" s="318">
        <v>18.649999999999999</v>
      </c>
      <c r="L14" s="318">
        <v>18.920000000000002</v>
      </c>
      <c r="M14" s="318">
        <v>17.330000000000002</v>
      </c>
      <c r="N14" s="475">
        <f t="shared" si="0"/>
        <v>395.71</v>
      </c>
      <c r="O14" s="12"/>
    </row>
    <row r="15" spans="1:15" ht="20.100000000000001" customHeight="1" x14ac:dyDescent="0.25">
      <c r="A15" s="125" t="s">
        <v>306</v>
      </c>
      <c r="B15" s="318">
        <v>388.78</v>
      </c>
      <c r="C15" s="318">
        <v>413.1</v>
      </c>
      <c r="D15" s="318">
        <v>426.82</v>
      </c>
      <c r="E15" s="318">
        <v>433.19</v>
      </c>
      <c r="F15" s="318">
        <v>368.52</v>
      </c>
      <c r="G15" s="318">
        <v>549.49</v>
      </c>
      <c r="H15" s="431">
        <v>385.36</v>
      </c>
      <c r="I15" s="431">
        <v>492.52</v>
      </c>
      <c r="J15" s="431">
        <v>404.16</v>
      </c>
      <c r="K15" s="431">
        <v>576.70000000000005</v>
      </c>
      <c r="L15" s="431">
        <v>346.92</v>
      </c>
      <c r="M15" s="431">
        <v>281.74</v>
      </c>
      <c r="N15" s="475">
        <f t="shared" si="0"/>
        <v>5067.3</v>
      </c>
      <c r="O15" s="12"/>
    </row>
    <row r="16" spans="1:15" s="28" customFormat="1" ht="20.100000000000001" customHeight="1" x14ac:dyDescent="0.25">
      <c r="A16" s="12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431">
        <v>0</v>
      </c>
      <c r="I16" s="431">
        <v>0</v>
      </c>
      <c r="J16" s="431">
        <v>0</v>
      </c>
      <c r="K16" s="431"/>
      <c r="L16" s="431"/>
      <c r="M16" s="431"/>
      <c r="N16" s="475">
        <f t="shared" si="0"/>
        <v>0</v>
      </c>
      <c r="O16" s="39"/>
    </row>
    <row r="17" spans="1:16" s="28" customFormat="1" ht="20.100000000000001" customHeight="1" x14ac:dyDescent="0.25">
      <c r="A17" s="180" t="s">
        <v>177</v>
      </c>
      <c r="B17" s="318">
        <v>0</v>
      </c>
      <c r="C17" s="318">
        <v>0</v>
      </c>
      <c r="D17" s="318">
        <v>0</v>
      </c>
      <c r="E17" s="318">
        <v>0</v>
      </c>
      <c r="F17" s="318">
        <v>0</v>
      </c>
      <c r="G17" s="318">
        <v>0</v>
      </c>
      <c r="H17" s="318">
        <v>0</v>
      </c>
      <c r="I17" s="318">
        <v>0</v>
      </c>
      <c r="J17" s="318">
        <v>0</v>
      </c>
      <c r="K17" s="318">
        <v>0</v>
      </c>
      <c r="L17" s="318">
        <v>0</v>
      </c>
      <c r="M17" s="318">
        <v>0</v>
      </c>
      <c r="N17" s="475">
        <f t="shared" si="0"/>
        <v>0</v>
      </c>
      <c r="O17" s="39"/>
    </row>
    <row r="18" spans="1:16" s="195" customFormat="1" ht="20.100000000000001" customHeight="1" x14ac:dyDescent="0.25">
      <c r="A18" s="194" t="s">
        <v>390</v>
      </c>
      <c r="B18" s="318">
        <v>0</v>
      </c>
      <c r="C18" s="318">
        <v>0</v>
      </c>
      <c r="D18" s="318">
        <v>0</v>
      </c>
      <c r="E18" s="318">
        <v>0</v>
      </c>
      <c r="F18" s="318">
        <v>0</v>
      </c>
      <c r="G18" s="318">
        <v>0</v>
      </c>
      <c r="H18" s="318">
        <v>0</v>
      </c>
      <c r="I18" s="318">
        <v>0</v>
      </c>
      <c r="J18" s="318">
        <v>0</v>
      </c>
      <c r="K18" s="318">
        <v>0</v>
      </c>
      <c r="L18" s="318">
        <v>0</v>
      </c>
      <c r="M18" s="318">
        <v>0</v>
      </c>
      <c r="N18" s="475">
        <f t="shared" si="0"/>
        <v>0</v>
      </c>
      <c r="P18" s="273"/>
    </row>
    <row r="19" spans="1:16" s="80" customFormat="1" ht="20.100000000000001" customHeight="1" x14ac:dyDescent="0.2">
      <c r="A19" s="226" t="s">
        <v>22</v>
      </c>
      <c r="B19" s="410">
        <f>SUM(B5:B18)</f>
        <v>405.35999999999996</v>
      </c>
      <c r="C19" s="410">
        <f t="shared" ref="C19:M19" si="1">SUM(C5:C18)</f>
        <v>432.17</v>
      </c>
      <c r="D19" s="410">
        <f t="shared" si="1"/>
        <v>446.38</v>
      </c>
      <c r="E19" s="410">
        <f t="shared" si="1"/>
        <v>453.22</v>
      </c>
      <c r="F19" s="410">
        <f t="shared" si="1"/>
        <v>431.52</v>
      </c>
      <c r="G19" s="410">
        <f t="shared" si="1"/>
        <v>640.04999999999995</v>
      </c>
      <c r="H19" s="410">
        <f t="shared" si="1"/>
        <v>496.35</v>
      </c>
      <c r="I19" s="410">
        <f t="shared" si="1"/>
        <v>656.66</v>
      </c>
      <c r="J19" s="410">
        <f t="shared" si="1"/>
        <v>425.34000000000003</v>
      </c>
      <c r="K19" s="410">
        <f t="shared" si="1"/>
        <v>595.35</v>
      </c>
      <c r="L19" s="410">
        <f t="shared" si="1"/>
        <v>365.84000000000003</v>
      </c>
      <c r="M19" s="410">
        <f t="shared" si="1"/>
        <v>299.07</v>
      </c>
      <c r="N19" s="475">
        <f t="shared" ref="N19" si="2">SUM(B19:M19)</f>
        <v>5647.3099999999995</v>
      </c>
      <c r="O19" s="62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2"/>
  <sheetViews>
    <sheetView zoomScale="86" zoomScaleNormal="86" workbookViewId="0">
      <selection activeCell="F31" sqref="F31"/>
    </sheetView>
  </sheetViews>
  <sheetFormatPr baseColWidth="10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91</v>
      </c>
      <c r="C3" s="4"/>
      <c r="D3" s="4"/>
    </row>
    <row r="4" spans="1:4" x14ac:dyDescent="0.25">
      <c r="A4" s="4"/>
      <c r="B4" s="5" t="s">
        <v>468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80" customFormat="1" ht="12.75" x14ac:dyDescent="0.2">
      <c r="A8" s="288" t="s">
        <v>92</v>
      </c>
      <c r="B8" s="66"/>
      <c r="C8" s="66"/>
      <c r="D8" s="66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276" t="s">
        <v>93</v>
      </c>
      <c r="C10" s="277"/>
      <c r="D10" s="278" t="s">
        <v>94</v>
      </c>
    </row>
    <row r="11" spans="1:4" ht="15" x14ac:dyDescent="0.25">
      <c r="A11" s="4"/>
      <c r="B11" s="279" t="s">
        <v>311</v>
      </c>
      <c r="C11" s="280" t="s">
        <v>312</v>
      </c>
      <c r="D11" s="281" t="s">
        <v>313</v>
      </c>
    </row>
    <row r="12" spans="1:4" ht="25.5" customHeight="1" thickBot="1" x14ac:dyDescent="0.3">
      <c r="A12" s="4"/>
      <c r="B12" s="592">
        <f>+'3'!B23</f>
        <v>102873.72829574182</v>
      </c>
      <c r="C12" s="593">
        <f>+'3'!C23</f>
        <v>762161.98505562777</v>
      </c>
      <c r="D12" s="594">
        <f>+'3'!D23</f>
        <v>9358692.6609999985</v>
      </c>
    </row>
    <row r="13" spans="1:4" x14ac:dyDescent="0.25">
      <c r="A13" s="4"/>
      <c r="B13" s="4"/>
      <c r="C13" s="47"/>
      <c r="D13" s="47"/>
    </row>
    <row r="14" spans="1:4" x14ac:dyDescent="0.25">
      <c r="A14" s="4"/>
      <c r="B14" s="3" t="s">
        <v>70</v>
      </c>
      <c r="C14" s="47"/>
      <c r="D14" s="47"/>
    </row>
    <row r="15" spans="1:4" x14ac:dyDescent="0.25">
      <c r="A15" s="4"/>
      <c r="B15" s="3" t="s">
        <v>95</v>
      </c>
      <c r="C15" s="47"/>
      <c r="D15" s="47"/>
    </row>
    <row r="16" spans="1:4" x14ac:dyDescent="0.25">
      <c r="A16" s="4"/>
      <c r="B16" s="4"/>
      <c r="C16" s="47"/>
      <c r="D16" s="47"/>
    </row>
    <row r="17" spans="1:5" x14ac:dyDescent="0.25">
      <c r="A17" s="4"/>
      <c r="B17" s="4"/>
      <c r="C17" s="47"/>
      <c r="D17" s="47"/>
    </row>
    <row r="18" spans="1:5" s="80" customFormat="1" ht="12.75" x14ac:dyDescent="0.2">
      <c r="A18" s="288" t="s">
        <v>63</v>
      </c>
      <c r="B18" s="66"/>
      <c r="C18" s="81"/>
      <c r="D18" s="81"/>
    </row>
    <row r="19" spans="1:5" ht="14.25" thickBot="1" x14ac:dyDescent="0.3">
      <c r="A19" s="4"/>
      <c r="B19" s="4"/>
      <c r="C19" s="47"/>
      <c r="D19" s="47"/>
    </row>
    <row r="20" spans="1:5" ht="15.75" customHeight="1" x14ac:dyDescent="0.25">
      <c r="A20" s="4"/>
      <c r="B20" s="282" t="s">
        <v>216</v>
      </c>
      <c r="C20" s="607" t="s">
        <v>312</v>
      </c>
      <c r="D20" s="278" t="s">
        <v>96</v>
      </c>
    </row>
    <row r="21" spans="1:5" ht="15" x14ac:dyDescent="0.25">
      <c r="A21" s="4"/>
      <c r="B21" s="283" t="s">
        <v>314</v>
      </c>
      <c r="C21" s="608"/>
      <c r="D21" s="281" t="s">
        <v>315</v>
      </c>
    </row>
    <row r="22" spans="1:5" ht="27" customHeight="1" thickBot="1" x14ac:dyDescent="0.3">
      <c r="A22" s="4"/>
      <c r="B22" s="592">
        <f>+'3'!B31</f>
        <v>150781.16099999996</v>
      </c>
      <c r="C22" s="593">
        <f>+'3'!E31</f>
        <v>1204237</v>
      </c>
      <c r="D22" s="594">
        <f>+'3'!C31</f>
        <v>9093559.1779999994</v>
      </c>
      <c r="E22" s="185"/>
    </row>
    <row r="23" spans="1:5" x14ac:dyDescent="0.25">
      <c r="A23" s="4"/>
      <c r="B23" s="4"/>
      <c r="C23" s="47"/>
      <c r="D23" s="47"/>
    </row>
    <row r="24" spans="1:5" x14ac:dyDescent="0.25">
      <c r="A24" s="4"/>
      <c r="B24" s="4"/>
      <c r="C24" s="47"/>
      <c r="D24" s="47"/>
    </row>
    <row r="25" spans="1:5" x14ac:dyDescent="0.25">
      <c r="A25" s="4"/>
      <c r="B25" s="4"/>
      <c r="C25" s="47"/>
      <c r="D25" s="47"/>
    </row>
    <row r="26" spans="1:5" s="80" customFormat="1" ht="12.75" x14ac:dyDescent="0.2">
      <c r="A26" s="288" t="s">
        <v>97</v>
      </c>
      <c r="B26" s="66"/>
      <c r="C26" s="81"/>
      <c r="D26" s="81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284" t="s">
        <v>316</v>
      </c>
      <c r="C28" s="285"/>
      <c r="D28" s="286" t="s">
        <v>317</v>
      </c>
    </row>
    <row r="29" spans="1:5" ht="34.5" customHeight="1" thickBot="1" x14ac:dyDescent="0.3">
      <c r="A29" s="4"/>
      <c r="B29" s="609">
        <f>'5'!F102</f>
        <v>11134249.430999998</v>
      </c>
      <c r="C29" s="610"/>
      <c r="D29" s="287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98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Q24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7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70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7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39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48" t="s">
        <v>22</v>
      </c>
      <c r="P4" s="78"/>
      <c r="Q4" s="78"/>
    </row>
    <row r="5" spans="1:17" s="20" customFormat="1" ht="20.100000000000001" customHeight="1" x14ac:dyDescent="0.3">
      <c r="A5" s="125" t="s">
        <v>162</v>
      </c>
      <c r="B5" s="319">
        <f>+'14'!B5+'15'!B5+'16'!B5+'17'!B5+'18'!B5</f>
        <v>229950.46000000002</v>
      </c>
      <c r="C5" s="319">
        <f>+'14'!C5+'15'!C5+'16'!C5+'17'!C5+'18'!C5</f>
        <v>224645.53000000006</v>
      </c>
      <c r="D5" s="319">
        <f>+'14'!D5+'15'!D5+'16'!D5+'17'!D5+'18'!D5</f>
        <v>220852.72999999998</v>
      </c>
      <c r="E5" s="319">
        <f>+'14'!E5+'15'!E5+'16'!E5+'17'!E5+'18'!E5</f>
        <v>170480.49999999997</v>
      </c>
      <c r="F5" s="319">
        <f>+'14'!F5+'15'!F5+'16'!F5+'17'!F5+'18'!F5</f>
        <v>218358.34000000008</v>
      </c>
      <c r="G5" s="319">
        <f>+'14'!G5+'15'!G5+'16'!G5+'17'!G5+'18'!G5</f>
        <v>213764.10999999993</v>
      </c>
      <c r="H5" s="319">
        <f>+'14'!H5+'15'!H5+'16'!H5+'17'!H5+'18'!H5</f>
        <v>254758.99000000008</v>
      </c>
      <c r="I5" s="319">
        <f>+'14'!I5+'15'!I5+'16'!I5+'17'!I5+'18'!I5</f>
        <v>256887.77000000005</v>
      </c>
      <c r="J5" s="319">
        <f>+'14'!J5+'15'!J5+'16'!J5+'17'!J5+'18'!J5</f>
        <v>260655.6</v>
      </c>
      <c r="K5" s="319">
        <f>+'14'!K5+'15'!K5+'16'!K5+'17'!K5+'18'!K5</f>
        <v>275780.84000000003</v>
      </c>
      <c r="L5" s="319">
        <f>+'14'!L5+'15'!L5+'16'!L5+'17'!L5+'18'!L5</f>
        <v>273502.97000000003</v>
      </c>
      <c r="M5" s="319">
        <f>+'14'!M5+'15'!M5+'16'!M5+'17'!M5+'18'!M5</f>
        <v>301662.02999999997</v>
      </c>
      <c r="N5" s="321">
        <f>+SUM(B5:M5)</f>
        <v>2901299.87</v>
      </c>
      <c r="P5" s="214"/>
      <c r="Q5" s="78"/>
    </row>
    <row r="6" spans="1:17" s="20" customFormat="1" ht="20.100000000000001" customHeight="1" x14ac:dyDescent="0.3">
      <c r="A6" s="125" t="s">
        <v>163</v>
      </c>
      <c r="B6" s="319">
        <f>+'14'!B6+'15'!B6+'16'!B6+'17'!B6+'18'!B6</f>
        <v>104117.12000000002</v>
      </c>
      <c r="C6" s="319">
        <f>+'14'!C6+'15'!C6+'16'!C6+'17'!C6+'18'!C6</f>
        <v>102189.29999999999</v>
      </c>
      <c r="D6" s="319">
        <f>+'14'!D6+'15'!D6+'16'!D6+'17'!D6+'18'!D6</f>
        <v>97854.599999999977</v>
      </c>
      <c r="E6" s="319">
        <f>+'14'!E6+'15'!E6+'16'!E6+'17'!E6+'18'!E6</f>
        <v>74987.47</v>
      </c>
      <c r="F6" s="319">
        <f>+'14'!F6+'15'!F6+'16'!F6+'17'!F6+'18'!F6</f>
        <v>99439.09</v>
      </c>
      <c r="G6" s="319">
        <f>+'14'!G6+'15'!G6+'16'!G6+'17'!G6+'18'!G6</f>
        <v>97094.97000000003</v>
      </c>
      <c r="H6" s="319">
        <f>+'14'!H6+'15'!H6+'16'!H6+'17'!H6+'18'!H6</f>
        <v>119014.59999999998</v>
      </c>
      <c r="I6" s="319">
        <f>+'14'!I6+'15'!I6+'16'!I6+'17'!I6+'18'!I6</f>
        <v>119849.35000000003</v>
      </c>
      <c r="J6" s="319">
        <f>+'14'!J6+'15'!J6+'16'!J6+'17'!J6+'18'!J6</f>
        <v>120983.93999999999</v>
      </c>
      <c r="K6" s="319">
        <f>+'14'!K6+'15'!K6+'16'!K6+'17'!K6+'18'!K6</f>
        <v>126922.97000000006</v>
      </c>
      <c r="L6" s="319">
        <f>+'14'!L6+'15'!L6+'16'!L6+'17'!L6+'18'!L6</f>
        <v>121371.31000000001</v>
      </c>
      <c r="M6" s="319">
        <f>+'14'!M6+'15'!M6+'16'!M6+'17'!M6+'18'!M6</f>
        <v>133337.81999999998</v>
      </c>
      <c r="N6" s="321">
        <f t="shared" ref="N6:N18" si="0">+SUM(B6:M6)</f>
        <v>1317162.54</v>
      </c>
      <c r="P6" s="214"/>
      <c r="Q6" s="78"/>
    </row>
    <row r="7" spans="1:17" s="20" customFormat="1" ht="20.100000000000001" customHeight="1" x14ac:dyDescent="0.3">
      <c r="A7" s="125" t="s">
        <v>164</v>
      </c>
      <c r="B7" s="319">
        <f>+'14'!B7+'15'!B7+'16'!B7+'17'!B7+'18'!B7</f>
        <v>51030.720000000001</v>
      </c>
      <c r="C7" s="319">
        <f>+'14'!C7+'15'!C7+'16'!C7+'17'!C7+'18'!C7</f>
        <v>51402.249999999993</v>
      </c>
      <c r="D7" s="319">
        <f>+'14'!D7+'15'!D7+'16'!D7+'17'!D7+'18'!D7</f>
        <v>51168.270000000011</v>
      </c>
      <c r="E7" s="319">
        <f>+'14'!E7+'15'!E7+'16'!E7+'17'!E7+'18'!E7</f>
        <v>37309.930000000008</v>
      </c>
      <c r="F7" s="319">
        <f>+'14'!F7+'15'!F7+'16'!F7+'17'!F7+'18'!F7</f>
        <v>51711.090000000004</v>
      </c>
      <c r="G7" s="319">
        <f>+'14'!G7+'15'!G7+'16'!G7+'17'!G7+'18'!G7</f>
        <v>50854.549999999988</v>
      </c>
      <c r="H7" s="319">
        <f>+'14'!H7+'15'!H7+'16'!H7+'17'!H7+'18'!H7</f>
        <v>61130.500000000029</v>
      </c>
      <c r="I7" s="319">
        <f>+'14'!I7+'15'!I7+'16'!I7+'17'!I7+'18'!I7</f>
        <v>61213.089999999975</v>
      </c>
      <c r="J7" s="319">
        <f>+'14'!J7+'15'!J7+'16'!J7+'17'!J7+'18'!J7</f>
        <v>65390.789999999994</v>
      </c>
      <c r="K7" s="319">
        <f>+'14'!K7+'15'!K7+'16'!K7+'17'!K7+'18'!K7</f>
        <v>66309.310000000012</v>
      </c>
      <c r="L7" s="319">
        <f>+'14'!L7+'15'!L7+'16'!L7+'17'!L7+'18'!L7</f>
        <v>62989.869999999988</v>
      </c>
      <c r="M7" s="319">
        <f>+'14'!M7+'15'!M7+'16'!M7+'17'!M7+'18'!M7</f>
        <v>70948.050000000017</v>
      </c>
      <c r="N7" s="321">
        <f t="shared" si="0"/>
        <v>681458.42</v>
      </c>
      <c r="P7" s="214"/>
      <c r="Q7" s="78"/>
    </row>
    <row r="8" spans="1:17" s="20" customFormat="1" ht="20.100000000000001" customHeight="1" x14ac:dyDescent="0.3">
      <c r="A8" s="125" t="s">
        <v>186</v>
      </c>
      <c r="B8" s="319">
        <f>+'14'!B8+'15'!B8+'16'!B8+'17'!B8+'18'!B8</f>
        <v>353.97999999999996</v>
      </c>
      <c r="C8" s="319">
        <f>+'14'!C8+'15'!C8+'16'!C8+'17'!C8+'18'!C8</f>
        <v>345.89</v>
      </c>
      <c r="D8" s="319">
        <f>+'14'!D8+'15'!D8+'16'!D8+'17'!D8+'18'!D8</f>
        <v>422.79999999999995</v>
      </c>
      <c r="E8" s="319">
        <f>+'14'!E8+'15'!E8+'16'!E8+'17'!E8+'18'!E8</f>
        <v>254.02</v>
      </c>
      <c r="F8" s="319">
        <f>+'14'!F8+'15'!F8+'16'!F8+'17'!F8+'18'!F8</f>
        <v>294.23</v>
      </c>
      <c r="G8" s="319">
        <f>+'14'!G8+'15'!G8+'16'!G8+'17'!G8+'18'!G8</f>
        <v>308.67999999999995</v>
      </c>
      <c r="H8" s="319">
        <f>+'14'!H8+'15'!H8+'16'!H8+'17'!H8+'18'!H8</f>
        <v>411.58</v>
      </c>
      <c r="I8" s="319">
        <f>+'14'!I8+'15'!I8+'16'!I8+'17'!I8+'18'!I8</f>
        <v>364.82</v>
      </c>
      <c r="J8" s="319">
        <f>+'14'!J8+'15'!J8+'16'!J8+'17'!J8+'18'!J8</f>
        <v>430.45000000000005</v>
      </c>
      <c r="K8" s="319">
        <f>+'14'!K8+'15'!K8+'16'!K8+'17'!K8+'18'!K8</f>
        <v>467.28999999999996</v>
      </c>
      <c r="L8" s="319">
        <f>+'14'!L8+'15'!L8+'16'!L8+'17'!L8+'18'!L8</f>
        <v>539.59</v>
      </c>
      <c r="M8" s="319">
        <f>+'14'!M8+'15'!M8+'16'!M8+'17'!M8+'18'!M8</f>
        <v>549.79999999999995</v>
      </c>
      <c r="N8" s="321">
        <f t="shared" si="0"/>
        <v>4743.13</v>
      </c>
      <c r="P8" s="214"/>
      <c r="Q8" s="78"/>
    </row>
    <row r="9" spans="1:17" s="20" customFormat="1" ht="20.100000000000001" customHeight="1" x14ac:dyDescent="0.3">
      <c r="A9" s="125" t="s">
        <v>165</v>
      </c>
      <c r="B9" s="319">
        <f>+'14'!B9+'15'!B9+'16'!B9+'17'!B9+'18'!B9</f>
        <v>80015.17</v>
      </c>
      <c r="C9" s="319">
        <f>+'14'!C9+'15'!C9+'16'!C9+'17'!C9+'18'!C9</f>
        <v>76957.37000000001</v>
      </c>
      <c r="D9" s="319">
        <f>+'14'!D9+'15'!D9+'16'!D9+'17'!D9+'18'!D9</f>
        <v>77087.78</v>
      </c>
      <c r="E9" s="319">
        <f>+'14'!E9+'15'!E9+'16'!E9+'17'!E9+'18'!E9</f>
        <v>64401.05</v>
      </c>
      <c r="F9" s="319">
        <f>+'14'!F9+'15'!F9+'16'!F9+'17'!F9+'18'!F9</f>
        <v>63834.080000000002</v>
      </c>
      <c r="G9" s="319">
        <f>+'14'!G9+'15'!G9+'16'!G9+'17'!G9+'18'!G9</f>
        <v>61023.119999999995</v>
      </c>
      <c r="H9" s="319">
        <f>+'14'!H9+'15'!H9+'16'!H9+'17'!H9+'18'!H9</f>
        <v>73873.150000000009</v>
      </c>
      <c r="I9" s="319">
        <f>+'14'!I9+'15'!I9+'16'!I9+'17'!I9+'18'!I9</f>
        <v>76711.649999999994</v>
      </c>
      <c r="J9" s="319">
        <f>+'14'!J9+'15'!J9+'16'!J9+'17'!J9+'18'!J9</f>
        <v>88451.389999999985</v>
      </c>
      <c r="K9" s="319">
        <f>+'14'!K9+'15'!K9+'16'!K9+'17'!K9+'18'!K9</f>
        <v>97172.19</v>
      </c>
      <c r="L9" s="319">
        <f>+'14'!L9+'15'!L9+'16'!L9+'17'!L9+'18'!L9</f>
        <v>102281.2</v>
      </c>
      <c r="M9" s="319">
        <f>+'14'!M9+'15'!M9+'16'!M9+'17'!M9+'18'!M9</f>
        <v>113145.62000000001</v>
      </c>
      <c r="N9" s="321">
        <f t="shared" si="0"/>
        <v>974953.7699999999</v>
      </c>
      <c r="P9" s="214"/>
      <c r="Q9" s="78"/>
    </row>
    <row r="10" spans="1:17" s="20" customFormat="1" ht="20.100000000000001" customHeight="1" x14ac:dyDescent="0.3">
      <c r="A10" s="125" t="s">
        <v>166</v>
      </c>
      <c r="B10" s="319">
        <f>+'14'!B10+'15'!B10+'16'!B10+'17'!B10+'18'!B10</f>
        <v>986.18000000000006</v>
      </c>
      <c r="C10" s="319">
        <f>+'14'!C10+'15'!C10+'16'!C10+'17'!C10+'18'!C10</f>
        <v>801.74000000000012</v>
      </c>
      <c r="D10" s="319">
        <f>+'14'!D10+'15'!D10+'16'!D10+'17'!D10+'18'!D10</f>
        <v>2856.13</v>
      </c>
      <c r="E10" s="319">
        <f>+'14'!E10+'15'!E10+'16'!E10+'17'!E10+'18'!E10</f>
        <v>8461.9499999999989</v>
      </c>
      <c r="F10" s="319">
        <f>+'14'!F10+'15'!F10+'16'!F10+'17'!F10+'18'!F10</f>
        <v>24675.890000000003</v>
      </c>
      <c r="G10" s="319">
        <f>+'14'!G10+'15'!G10+'16'!G10+'17'!G10+'18'!G10</f>
        <v>37053.49</v>
      </c>
      <c r="H10" s="319">
        <f>+'14'!H10+'15'!H10+'16'!H10+'17'!H10+'18'!H10</f>
        <v>39908.089999999989</v>
      </c>
      <c r="I10" s="319">
        <f>+'14'!I10+'15'!I10+'16'!I10+'17'!I10+'18'!I10</f>
        <v>33940.390000000007</v>
      </c>
      <c r="J10" s="319">
        <f>+'14'!J10+'15'!J10+'16'!J10+'17'!J10+'18'!J10</f>
        <v>14815.49</v>
      </c>
      <c r="K10" s="319">
        <f>+'14'!K10+'15'!K10+'16'!K10+'17'!K10+'18'!K10</f>
        <v>4396.4399999999987</v>
      </c>
      <c r="L10" s="319">
        <f>+'14'!L10+'15'!L10+'16'!L10+'17'!L10+'18'!L10</f>
        <v>1400.8500000000006</v>
      </c>
      <c r="M10" s="319">
        <f>+'14'!M10+'15'!M10+'16'!M10+'17'!M10+'18'!M10</f>
        <v>681.03</v>
      </c>
      <c r="N10" s="321">
        <f t="shared" si="0"/>
        <v>169977.67</v>
      </c>
      <c r="P10" s="214"/>
      <c r="Q10" s="78"/>
    </row>
    <row r="11" spans="1:17" s="20" customFormat="1" ht="20.100000000000001" customHeight="1" x14ac:dyDescent="0.3">
      <c r="A11" s="125" t="s">
        <v>167</v>
      </c>
      <c r="B11" s="319">
        <f>+'14'!B11+'15'!B11+'16'!B11+'17'!B11+'18'!B11</f>
        <v>11681.189999999999</v>
      </c>
      <c r="C11" s="319">
        <f>+'14'!C11+'15'!C11+'16'!C11+'17'!C11+'18'!C11</f>
        <v>11757.03</v>
      </c>
      <c r="D11" s="319">
        <f>+'14'!D11+'15'!D11+'16'!D11+'17'!D11+'18'!D11</f>
        <v>16471.27</v>
      </c>
      <c r="E11" s="319">
        <f>+'14'!E11+'15'!E11+'16'!E11+'17'!E11+'18'!E11</f>
        <v>17054.189999999999</v>
      </c>
      <c r="F11" s="319">
        <f>+'14'!F11+'15'!F11+'16'!F11+'17'!F11+'18'!F11</f>
        <v>11155.769999999999</v>
      </c>
      <c r="G11" s="319">
        <f>+'14'!G11+'15'!G11+'16'!G11+'17'!G11+'18'!G11</f>
        <v>16029.029999999999</v>
      </c>
      <c r="H11" s="319">
        <f>+'14'!H11+'15'!H11+'16'!H11+'17'!H11+'18'!H11</f>
        <v>14330.619999999999</v>
      </c>
      <c r="I11" s="319">
        <f>+'14'!I11+'15'!I11+'16'!I11+'17'!I11+'18'!I11</f>
        <v>17147.060000000001</v>
      </c>
      <c r="J11" s="319">
        <f>+'14'!J11+'15'!J11+'16'!J11+'17'!J11+'18'!J11</f>
        <v>10765.3</v>
      </c>
      <c r="K11" s="319">
        <f>+'14'!K11+'15'!K11+'16'!K11+'17'!K11+'18'!K11</f>
        <v>10423.34</v>
      </c>
      <c r="L11" s="319">
        <f>+'14'!L11+'15'!L11+'16'!L11+'17'!L11+'18'!L11</f>
        <v>13975.619999999999</v>
      </c>
      <c r="M11" s="319">
        <f>+'14'!M11+'15'!M11+'16'!M11+'17'!M11+'18'!M11</f>
        <v>12400.079999999998</v>
      </c>
      <c r="N11" s="321">
        <f t="shared" si="0"/>
        <v>163190.5</v>
      </c>
      <c r="P11" s="214"/>
      <c r="Q11" s="78"/>
    </row>
    <row r="12" spans="1:17" s="20" customFormat="1" ht="20.100000000000001" customHeight="1" x14ac:dyDescent="0.3">
      <c r="A12" s="125" t="s">
        <v>168</v>
      </c>
      <c r="B12" s="319">
        <f>+'14'!B12+'15'!B12+'16'!B12+'17'!B12+'18'!B12</f>
        <v>429.31</v>
      </c>
      <c r="C12" s="319">
        <f>+'14'!C12+'15'!C12+'16'!C12+'17'!C12+'18'!C12</f>
        <v>290.44</v>
      </c>
      <c r="D12" s="319">
        <f>+'14'!D12+'15'!D12+'16'!D12+'17'!D12+'18'!D12</f>
        <v>238.19</v>
      </c>
      <c r="E12" s="319">
        <f>+'14'!E12+'15'!E12+'16'!E12+'17'!E12+'18'!E12</f>
        <v>239.09</v>
      </c>
      <c r="F12" s="319">
        <f>+'14'!F12+'15'!F12+'16'!F12+'17'!F12+'18'!F12</f>
        <v>319.49</v>
      </c>
      <c r="G12" s="319">
        <f>+'14'!G12+'15'!G12+'16'!G12+'17'!G12+'18'!G12</f>
        <v>292</v>
      </c>
      <c r="H12" s="319">
        <f>+'14'!H12+'15'!H12+'16'!H12+'17'!H12+'18'!H12</f>
        <v>393.75</v>
      </c>
      <c r="I12" s="319">
        <f>+'14'!I12+'15'!I12+'16'!I12+'17'!I12+'18'!I12</f>
        <v>291.83</v>
      </c>
      <c r="J12" s="319">
        <f>+'14'!J12+'15'!J12+'16'!J12+'17'!J12+'18'!J12</f>
        <v>284.49</v>
      </c>
      <c r="K12" s="319">
        <f>+'14'!K12+'15'!K12+'16'!K12+'17'!K12+'18'!K12</f>
        <v>397.66</v>
      </c>
      <c r="L12" s="319">
        <f>+'14'!L12+'15'!L12+'16'!L12+'17'!L12+'18'!L12</f>
        <v>295.18</v>
      </c>
      <c r="M12" s="319">
        <f>+'14'!M12+'15'!M12+'16'!M12+'17'!M12+'18'!M12</f>
        <v>290.64999999999998</v>
      </c>
      <c r="N12" s="321">
        <f t="shared" si="0"/>
        <v>3762.08</v>
      </c>
      <c r="P12" s="214"/>
      <c r="Q12" s="78"/>
    </row>
    <row r="13" spans="1:17" s="20" customFormat="1" ht="20.100000000000001" customHeight="1" x14ac:dyDescent="0.3">
      <c r="A13" s="125" t="s">
        <v>169</v>
      </c>
      <c r="B13" s="319">
        <f>+'14'!B13+'15'!B13+'16'!B13+'17'!B13+'18'!B13</f>
        <v>38174.640000000007</v>
      </c>
      <c r="C13" s="319">
        <f>+'14'!C13+'15'!C13+'16'!C13+'17'!C13+'18'!C13</f>
        <v>39749.279999999992</v>
      </c>
      <c r="D13" s="319">
        <f>+'14'!D13+'15'!D13+'16'!D13+'17'!D13+'18'!D13</f>
        <v>51714.710000000006</v>
      </c>
      <c r="E13" s="319">
        <f>+'14'!E13+'15'!E13+'16'!E13+'17'!E13+'18'!E13</f>
        <v>46891.260000000009</v>
      </c>
      <c r="F13" s="319">
        <f>+'14'!F13+'15'!F13+'16'!F13+'17'!F13+'18'!F13</f>
        <v>41490.380000000005</v>
      </c>
      <c r="G13" s="319">
        <f>+'14'!G13+'15'!G13+'16'!G13+'17'!G13+'18'!G13</f>
        <v>42537.22</v>
      </c>
      <c r="H13" s="319">
        <f>+'14'!H13+'15'!H13+'16'!H13+'17'!H13+'18'!H13</f>
        <v>41646.770000000004</v>
      </c>
      <c r="I13" s="319">
        <f>+'14'!I13+'15'!I13+'16'!I13+'17'!I13+'18'!I13</f>
        <v>36874.990000000005</v>
      </c>
      <c r="J13" s="319">
        <f>+'14'!J13+'15'!J13+'16'!J13+'17'!J13+'18'!J13</f>
        <v>39767.949999999997</v>
      </c>
      <c r="K13" s="319">
        <f>+'14'!K13+'15'!K13+'16'!K13+'17'!K13+'18'!K13</f>
        <v>36123.949999999997</v>
      </c>
      <c r="L13" s="319">
        <f>+'14'!L13+'15'!L13+'16'!L13+'17'!L13+'18'!L13</f>
        <v>35490.25</v>
      </c>
      <c r="M13" s="319">
        <f>+'14'!M13+'15'!M13+'16'!M13+'17'!M13+'18'!M13</f>
        <v>32931.119999999995</v>
      </c>
      <c r="N13" s="321">
        <f t="shared" si="0"/>
        <v>483392.52</v>
      </c>
      <c r="P13" s="214"/>
      <c r="Q13" s="78"/>
    </row>
    <row r="14" spans="1:17" s="20" customFormat="1" ht="20.100000000000001" customHeight="1" x14ac:dyDescent="0.3">
      <c r="A14" s="125" t="s">
        <v>170</v>
      </c>
      <c r="B14" s="319">
        <f>+'14'!B14+'15'!B14+'16'!B14+'17'!B14+'18'!B14</f>
        <v>381603.81999999995</v>
      </c>
      <c r="C14" s="319">
        <f>+'14'!C14+'15'!C14+'16'!C14+'17'!C14+'18'!C14</f>
        <v>384582.65000000008</v>
      </c>
      <c r="D14" s="319">
        <f>+'14'!D14+'15'!D14+'16'!D14+'17'!D14+'18'!D14</f>
        <v>429846.44</v>
      </c>
      <c r="E14" s="319">
        <f>+'14'!E14+'15'!E14+'16'!E14+'17'!E14+'18'!E14</f>
        <v>361896.15000000008</v>
      </c>
      <c r="F14" s="319">
        <f>+'14'!F14+'15'!F14+'16'!F14+'17'!F14+'18'!F14</f>
        <v>369676.13</v>
      </c>
      <c r="G14" s="319">
        <f>+'14'!G14+'15'!G14+'16'!G14+'17'!G14+'18'!G14</f>
        <v>366221.72000000003</v>
      </c>
      <c r="H14" s="319">
        <f>+'14'!H14+'15'!H14+'16'!H14+'17'!H14+'18'!H14</f>
        <v>422969.80999999994</v>
      </c>
      <c r="I14" s="319">
        <f>+'14'!I14+'15'!I14+'16'!I14+'17'!I14+'18'!I14</f>
        <v>450087.16</v>
      </c>
      <c r="J14" s="319">
        <f>+'14'!J14+'15'!J14+'16'!J14+'17'!J14+'18'!J14</f>
        <v>393316.60000000003</v>
      </c>
      <c r="K14" s="319">
        <f>+'14'!K14+'15'!K14+'16'!K14+'17'!K14+'18'!K14</f>
        <v>413926.09</v>
      </c>
      <c r="L14" s="319">
        <f>+'14'!L14+'15'!L14+'16'!L14+'17'!L14+'18'!L14</f>
        <v>427700.18</v>
      </c>
      <c r="M14" s="319">
        <f>+'14'!M14+'15'!M14+'16'!M14+'17'!M14+'18'!M14</f>
        <v>446859.59</v>
      </c>
      <c r="N14" s="321">
        <f t="shared" si="0"/>
        <v>4848686.34</v>
      </c>
      <c r="P14" s="214"/>
      <c r="Q14" s="78"/>
    </row>
    <row r="15" spans="1:17" s="20" customFormat="1" ht="20.100000000000001" customHeight="1" x14ac:dyDescent="0.3">
      <c r="A15" s="125" t="s">
        <v>306</v>
      </c>
      <c r="B15" s="319">
        <f>+'14'!B15+'15'!B15+'16'!B15+'17'!B15+'18'!B15</f>
        <v>424260.25000000012</v>
      </c>
      <c r="C15" s="319">
        <f>+'14'!C15+'15'!C15+'16'!C15+'17'!C15+'18'!C15</f>
        <v>440134.05000000005</v>
      </c>
      <c r="D15" s="319">
        <f>+'14'!D15+'15'!D15+'16'!D15+'17'!D15+'18'!D15</f>
        <v>479488.52999999997</v>
      </c>
      <c r="E15" s="319">
        <f>+'14'!E15+'15'!E15+'16'!E15+'17'!E15+'18'!E15</f>
        <v>426458.98</v>
      </c>
      <c r="F15" s="319">
        <f>+'14'!F15+'15'!F15+'16'!F15+'17'!F15+'18'!F15</f>
        <v>419752.52999999997</v>
      </c>
      <c r="G15" s="319">
        <f>+'14'!G15+'15'!G15+'16'!G15+'17'!G15+'18'!G15</f>
        <v>411493.78</v>
      </c>
      <c r="H15" s="319">
        <f>+'14'!H15+'15'!H15+'16'!H15+'17'!H15+'18'!H15</f>
        <v>476206.9700000002</v>
      </c>
      <c r="I15" s="319">
        <f>+'14'!I15+'15'!I15+'16'!I15+'17'!I15+'18'!I15</f>
        <v>492879.47</v>
      </c>
      <c r="J15" s="319">
        <f>+'14'!J15+'15'!J15+'16'!J15+'17'!J15+'18'!J15</f>
        <v>436466.50999999995</v>
      </c>
      <c r="K15" s="319">
        <f>+'14'!K15+'15'!K15+'16'!K15+'17'!K15+'18'!K15</f>
        <v>477356.34000000014</v>
      </c>
      <c r="L15" s="319">
        <f>+'14'!L15+'15'!L15+'16'!L15+'17'!L15+'18'!L15</f>
        <v>479667.51</v>
      </c>
      <c r="M15" s="319">
        <f>+'14'!M15+'15'!M15+'16'!M15+'17'!M15+'18'!M15</f>
        <v>496979.66000000009</v>
      </c>
      <c r="N15" s="321">
        <f t="shared" si="0"/>
        <v>5461144.5800000001</v>
      </c>
      <c r="P15" s="214"/>
      <c r="Q15" s="78"/>
    </row>
    <row r="16" spans="1:17" s="20" customFormat="1" ht="20.100000000000001" customHeight="1" x14ac:dyDescent="0.3">
      <c r="A16" s="125" t="s">
        <v>307</v>
      </c>
      <c r="B16" s="319">
        <f>+'14'!B16+'15'!B16+'16'!B16+'17'!B16+'18'!B16</f>
        <v>0</v>
      </c>
      <c r="C16" s="319">
        <f>+'14'!C16+'15'!C16+'16'!C16+'17'!C16+'18'!C16</f>
        <v>0</v>
      </c>
      <c r="D16" s="319">
        <f>+'14'!D16+'15'!D16+'16'!D16+'17'!D16+'18'!D16</f>
        <v>0</v>
      </c>
      <c r="E16" s="319">
        <f>+'14'!E16+'15'!E16+'16'!E16+'17'!E16+'18'!E16</f>
        <v>0</v>
      </c>
      <c r="F16" s="319">
        <f>+'14'!F16+'15'!F16+'16'!F16+'17'!F16+'18'!F16</f>
        <v>0</v>
      </c>
      <c r="G16" s="319">
        <f>+'14'!G16+'15'!G16+'16'!G16+'17'!G16+'18'!G16</f>
        <v>0</v>
      </c>
      <c r="H16" s="319">
        <f>+'14'!H16+'15'!H16+'16'!H16+'17'!H16+'18'!H16</f>
        <v>0</v>
      </c>
      <c r="I16" s="319">
        <f>+'14'!I16+'15'!I16+'16'!I16+'17'!I16+'18'!I16</f>
        <v>0</v>
      </c>
      <c r="J16" s="319">
        <f>+'14'!J16+'15'!J16+'16'!J16+'17'!J16+'18'!J16</f>
        <v>0</v>
      </c>
      <c r="K16" s="319">
        <f>+'14'!K16+'15'!K16+'16'!K16+'17'!K16+'18'!K16</f>
        <v>0</v>
      </c>
      <c r="L16" s="319">
        <f>+'14'!L16+'15'!L16+'16'!L16+'17'!L16+'18'!L16</f>
        <v>0</v>
      </c>
      <c r="M16" s="319">
        <f>+'14'!M16+'15'!M16+'16'!M16+'17'!M16+'18'!M16</f>
        <v>0</v>
      </c>
      <c r="N16" s="321">
        <f t="shared" si="0"/>
        <v>0</v>
      </c>
      <c r="P16" s="214"/>
      <c r="Q16" s="78"/>
    </row>
    <row r="17" spans="1:17" s="20" customFormat="1" ht="20.100000000000001" customHeight="1" x14ac:dyDescent="0.3">
      <c r="A17" s="125" t="s">
        <v>177</v>
      </c>
      <c r="B17" s="319">
        <f>+'14'!B17+'15'!B17+'16'!B17+'17'!B17+'18'!B17</f>
        <v>4630.3099999999995</v>
      </c>
      <c r="C17" s="319">
        <f>+'14'!C17+'15'!C17+'16'!C17+'17'!C17+'18'!C17</f>
        <v>5137.3799999999992</v>
      </c>
      <c r="D17" s="319">
        <f>+'14'!D17+'15'!D17+'16'!D17+'17'!D17+'18'!D17</f>
        <v>5936</v>
      </c>
      <c r="E17" s="319">
        <f>+'14'!E17+'15'!E17+'16'!E17+'17'!E17+'18'!E17</f>
        <v>9552.75</v>
      </c>
      <c r="F17" s="319">
        <f>+'14'!F17+'15'!F17+'16'!F17+'17'!F17+'18'!F17</f>
        <v>22267.51</v>
      </c>
      <c r="G17" s="319">
        <f>+'14'!G17+'15'!G17+'16'!G17+'17'!G17+'18'!G17</f>
        <v>22342.16</v>
      </c>
      <c r="H17" s="319">
        <f>+'14'!H17+'15'!H17+'16'!H17+'17'!H17+'18'!H17</f>
        <v>24859.24</v>
      </c>
      <c r="I17" s="319">
        <f>+'14'!I17+'15'!I17+'16'!I17+'17'!I17+'18'!I17</f>
        <v>20444.95</v>
      </c>
      <c r="J17" s="319">
        <f>+'14'!J17+'15'!J17+'16'!J17+'17'!J17+'18'!J17</f>
        <v>23587.170000000006</v>
      </c>
      <c r="K17" s="319">
        <f>+'14'!K17+'15'!K17+'16'!K17+'17'!K17+'18'!K17</f>
        <v>13588.11</v>
      </c>
      <c r="L17" s="319">
        <f>+'14'!L17+'15'!L17+'16'!L17+'17'!L17+'18'!L17</f>
        <v>6910</v>
      </c>
      <c r="M17" s="319">
        <f>+'14'!M17+'15'!M17+'16'!M17+'17'!M17+'18'!M17</f>
        <v>6894.62</v>
      </c>
      <c r="N17" s="321">
        <f t="shared" si="0"/>
        <v>166150.20000000001</v>
      </c>
      <c r="P17" s="214"/>
      <c r="Q17" s="78"/>
    </row>
    <row r="18" spans="1:17" s="20" customFormat="1" ht="20.100000000000001" customHeight="1" x14ac:dyDescent="0.3">
      <c r="A18" s="125" t="s">
        <v>390</v>
      </c>
      <c r="B18" s="319">
        <f>+'14'!B18+'15'!B18+'16'!B18+'17'!B18+'18'!B18</f>
        <v>0</v>
      </c>
      <c r="C18" s="319">
        <f>+'14'!C18+'15'!C18+'16'!C18+'17'!C18+'18'!C18</f>
        <v>0</v>
      </c>
      <c r="D18" s="319">
        <f>+'14'!D18+'15'!D18+'16'!D18+'17'!D18+'18'!D18</f>
        <v>0</v>
      </c>
      <c r="E18" s="319">
        <f>+'14'!E18+'15'!E18+'16'!E18+'17'!E18+'18'!E18</f>
        <v>0</v>
      </c>
      <c r="F18" s="319">
        <f>+'14'!F18+'15'!F18+'16'!F18+'17'!F18+'18'!F18</f>
        <v>0</v>
      </c>
      <c r="G18" s="319">
        <f>+'14'!G18+'15'!G18+'16'!G18+'17'!G18+'18'!G18</f>
        <v>0</v>
      </c>
      <c r="H18" s="319">
        <f>+'14'!H18+'15'!H18+'16'!H18+'17'!H18+'18'!H18</f>
        <v>0</v>
      </c>
      <c r="I18" s="319">
        <f>+'14'!I18+'15'!I18+'16'!I18+'17'!I18+'18'!I18</f>
        <v>0</v>
      </c>
      <c r="J18" s="319">
        <f>+'14'!J18+'15'!J18+'16'!J18+'17'!J18+'18'!J18</f>
        <v>0</v>
      </c>
      <c r="K18" s="319">
        <f>+'14'!K18+'15'!K18+'16'!K18+'17'!K18+'18'!K18</f>
        <v>0</v>
      </c>
      <c r="L18" s="319">
        <f>+'14'!L18+'15'!L18+'16'!L18+'17'!L18+'18'!L18</f>
        <v>0</v>
      </c>
      <c r="M18" s="319">
        <f>+'14'!M18+'15'!M18+'16'!M18+'17'!M18+'18'!M18</f>
        <v>0</v>
      </c>
      <c r="N18" s="321">
        <f t="shared" si="0"/>
        <v>0</v>
      </c>
      <c r="P18" s="214"/>
      <c r="Q18" s="78"/>
    </row>
    <row r="19" spans="1:17" s="70" customFormat="1" ht="20.100000000000001" customHeight="1" x14ac:dyDescent="0.2">
      <c r="A19" s="227" t="s">
        <v>22</v>
      </c>
      <c r="B19" s="322">
        <f>+SUM(B5:B18)</f>
        <v>1327233.1500000001</v>
      </c>
      <c r="C19" s="322">
        <f t="shared" ref="C19:M19" si="1">+SUM(C5:C18)</f>
        <v>1337992.9100000001</v>
      </c>
      <c r="D19" s="322">
        <f t="shared" si="1"/>
        <v>1433937.45</v>
      </c>
      <c r="E19" s="322">
        <f t="shared" si="1"/>
        <v>1217987.3400000001</v>
      </c>
      <c r="F19" s="322">
        <f t="shared" si="1"/>
        <v>1322974.53</v>
      </c>
      <c r="G19" s="322">
        <f t="shared" si="1"/>
        <v>1319014.8299999998</v>
      </c>
      <c r="H19" s="322">
        <f t="shared" si="1"/>
        <v>1529504.0700000003</v>
      </c>
      <c r="I19" s="322">
        <f t="shared" si="1"/>
        <v>1566692.53</v>
      </c>
      <c r="J19" s="322">
        <f t="shared" si="1"/>
        <v>1454915.68</v>
      </c>
      <c r="K19" s="322">
        <f t="shared" si="1"/>
        <v>1522864.5300000003</v>
      </c>
      <c r="L19" s="322">
        <f t="shared" si="1"/>
        <v>1526124.53</v>
      </c>
      <c r="M19" s="322">
        <f t="shared" si="1"/>
        <v>1616680.0700000003</v>
      </c>
      <c r="N19" s="321">
        <f t="shared" ref="N19" si="2">+SUM(B19:M19)</f>
        <v>17175921.619999997</v>
      </c>
      <c r="P19" s="134"/>
      <c r="Q19" s="134"/>
    </row>
    <row r="20" spans="1:17" x14ac:dyDescent="0.25">
      <c r="M20" s="27"/>
    </row>
    <row r="24" spans="1:17" x14ac:dyDescent="0.25">
      <c r="N24" s="427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IU24"/>
  <sheetViews>
    <sheetView topLeftCell="B1" zoomScaleNormal="100" workbookViewId="0">
      <selection activeCell="F31" sqref="F31"/>
    </sheetView>
  </sheetViews>
  <sheetFormatPr baseColWidth="10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10" width="12.85546875" style="8" customWidth="1"/>
    <col min="11" max="11" width="13.7109375" style="8" customWidth="1"/>
    <col min="12" max="12" width="14" style="8" customWidth="1"/>
    <col min="13" max="14" width="13.28515625" style="8" customWidth="1"/>
    <col min="15" max="15" width="19.28515625" style="8" customWidth="1"/>
    <col min="16" max="16" width="16.28515625" style="8" customWidth="1"/>
    <col min="17" max="17" width="16.42578125" style="8" customWidth="1"/>
    <col min="18" max="18" width="17.7109375" style="8" customWidth="1"/>
    <col min="19" max="19" width="13.28515625" style="8" customWidth="1"/>
    <col min="20" max="16384" width="11.42578125" style="8"/>
  </cols>
  <sheetData>
    <row r="1" spans="1:255" ht="13.5" customHeight="1" x14ac:dyDescent="0.25">
      <c r="A1" s="37" t="s">
        <v>173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ht="13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3.5" customHeight="1" x14ac:dyDescent="0.25">
      <c r="A3" s="134" t="s">
        <v>474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28"/>
      <c r="R3" s="28"/>
      <c r="S3" s="28"/>
      <c r="T3" s="28"/>
      <c r="U3" s="28"/>
      <c r="V3" s="28"/>
      <c r="W3" s="28"/>
    </row>
    <row r="4" spans="1:255" s="28" customFormat="1" ht="13.5" customHeight="1" x14ac:dyDescent="0.25">
      <c r="A4" s="134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R4" s="135">
        <f>SUM(B4:Q4)</f>
        <v>0</v>
      </c>
    </row>
    <row r="5" spans="1:255" s="136" customFormat="1" ht="53.25" customHeight="1" x14ac:dyDescent="0.2">
      <c r="A5" s="174" t="s">
        <v>101</v>
      </c>
      <c r="B5" s="174" t="s">
        <v>191</v>
      </c>
      <c r="C5" s="174" t="s">
        <v>192</v>
      </c>
      <c r="D5" s="174" t="s">
        <v>193</v>
      </c>
      <c r="E5" s="174" t="s">
        <v>194</v>
      </c>
      <c r="F5" s="174" t="s">
        <v>195</v>
      </c>
      <c r="G5" s="174" t="s">
        <v>196</v>
      </c>
      <c r="H5" s="174" t="s">
        <v>197</v>
      </c>
      <c r="I5" s="174" t="s">
        <v>198</v>
      </c>
      <c r="J5" s="174" t="s">
        <v>397</v>
      </c>
      <c r="K5" s="174" t="s">
        <v>199</v>
      </c>
      <c r="L5" s="174" t="s">
        <v>200</v>
      </c>
      <c r="M5" s="174" t="s">
        <v>201</v>
      </c>
      <c r="N5" s="174" t="s">
        <v>202</v>
      </c>
      <c r="O5" s="174" t="s">
        <v>203</v>
      </c>
      <c r="P5" s="174" t="s">
        <v>204</v>
      </c>
      <c r="Q5" s="174" t="s">
        <v>35</v>
      </c>
      <c r="R5" s="174" t="s">
        <v>22</v>
      </c>
    </row>
    <row r="6" spans="1:255" ht="20.100000000000001" customHeight="1" x14ac:dyDescent="0.3">
      <c r="A6" s="173" t="s">
        <v>162</v>
      </c>
      <c r="B6" s="319">
        <f>+'21 '!B5+'27'!B5</f>
        <v>24812.039999999997</v>
      </c>
      <c r="C6" s="319">
        <f>+'21 '!C5+'27'!C5</f>
        <v>37896.12999999999</v>
      </c>
      <c r="D6" s="319">
        <f>+'21 '!D5+'27'!D5</f>
        <v>85294.870000000024</v>
      </c>
      <c r="E6" s="319">
        <f>+'21 '!E5+'27'!E5</f>
        <v>59331.740000000013</v>
      </c>
      <c r="F6" s="319">
        <f>+'21 '!F5+'27'!F5</f>
        <v>151146.98999999996</v>
      </c>
      <c r="G6" s="319">
        <f>+'21 '!G5+'27'!G5</f>
        <v>322079.17499999999</v>
      </c>
      <c r="H6" s="319">
        <f>+'21 '!H5+'27'!H5</f>
        <v>174920.16399999996</v>
      </c>
      <c r="I6" s="319">
        <f>+'21 '!I5+'27'!I5</f>
        <v>196258.46800000005</v>
      </c>
      <c r="J6" s="319">
        <f>+'21 '!J5+'27'!J5</f>
        <v>77705.970000000016</v>
      </c>
      <c r="K6" s="319">
        <f>+'21 '!K5+'27'!K5</f>
        <v>302622.54000000004</v>
      </c>
      <c r="L6" s="319">
        <f>+'21 '!L5+'27'!L5</f>
        <v>176084.75</v>
      </c>
      <c r="M6" s="319">
        <f>+'21 '!M5+'27'!M5</f>
        <v>61105.989999999991</v>
      </c>
      <c r="N6" s="319">
        <f>+'21 '!N5+'27'!N5</f>
        <v>163187.72999999998</v>
      </c>
      <c r="O6" s="319">
        <f>+'21 '!O5+'27'!O5</f>
        <v>19298.36</v>
      </c>
      <c r="P6" s="319">
        <f>+'21 '!P5+'27'!P5</f>
        <v>35694.243000000002</v>
      </c>
      <c r="Q6" s="319">
        <f>+'21 '!Q5+'27'!Q5</f>
        <v>1036350.2300000001</v>
      </c>
      <c r="R6" s="322">
        <f>+SUM(B6:Q6)</f>
        <v>2923789.39</v>
      </c>
      <c r="S6" s="27"/>
      <c r="T6" s="27"/>
    </row>
    <row r="7" spans="1:255" ht="20.100000000000001" customHeight="1" x14ac:dyDescent="0.3">
      <c r="A7" s="173" t="s">
        <v>163</v>
      </c>
      <c r="B7" s="319">
        <f>+'21 '!B6+'27'!B6</f>
        <v>9726.9400000000041</v>
      </c>
      <c r="C7" s="319">
        <f>+'21 '!C6+'27'!C6</f>
        <v>24037.360000000001</v>
      </c>
      <c r="D7" s="319">
        <f>+'21 '!D6+'27'!D6</f>
        <v>43780.220000000008</v>
      </c>
      <c r="E7" s="319">
        <f>+'21 '!E6+'27'!E6</f>
        <v>20916.080000000005</v>
      </c>
      <c r="F7" s="319">
        <f>+'21 '!F6+'27'!F6</f>
        <v>49013.98</v>
      </c>
      <c r="G7" s="319">
        <f>+'21 '!G6+'27'!G6</f>
        <v>127920.89</v>
      </c>
      <c r="H7" s="319">
        <f>+'21 '!H6+'27'!H6</f>
        <v>53944.740000000005</v>
      </c>
      <c r="I7" s="319">
        <f>+'21 '!I6+'27'!I6</f>
        <v>89192.00999999998</v>
      </c>
      <c r="J7" s="319">
        <f>+'21 '!J6+'27'!J6</f>
        <v>39744.25</v>
      </c>
      <c r="K7" s="319">
        <f>+'21 '!K6+'27'!K6</f>
        <v>99085.299999999974</v>
      </c>
      <c r="L7" s="319">
        <f>+'21 '!L6+'27'!L6</f>
        <v>59729.459999999992</v>
      </c>
      <c r="M7" s="319">
        <f>+'21 '!M6+'27'!M6</f>
        <v>31168.390000000003</v>
      </c>
      <c r="N7" s="319">
        <f>+'21 '!N6+'27'!N6</f>
        <v>58806.079999999987</v>
      </c>
      <c r="O7" s="319">
        <f>+'21 '!O6+'27'!O6</f>
        <v>5503.4699999999993</v>
      </c>
      <c r="P7" s="319">
        <f>+'21 '!P6+'27'!P6</f>
        <v>6281.9000000000005</v>
      </c>
      <c r="Q7" s="319">
        <f>+'21 '!Q6+'27'!Q6</f>
        <v>598311.47</v>
      </c>
      <c r="R7" s="322">
        <f t="shared" ref="R7:R19" si="0">+SUM(B7:Q7)</f>
        <v>1317162.5399999998</v>
      </c>
      <c r="S7" s="27"/>
      <c r="T7" s="27"/>
    </row>
    <row r="8" spans="1:255" ht="20.100000000000001" customHeight="1" x14ac:dyDescent="0.3">
      <c r="A8" s="173" t="s">
        <v>164</v>
      </c>
      <c r="B8" s="319">
        <f>+'21 '!B7+'27'!B7</f>
        <v>10266.180000000002</v>
      </c>
      <c r="C8" s="319">
        <f>+'21 '!C7+'27'!C7</f>
        <v>16570.399999999998</v>
      </c>
      <c r="D8" s="319">
        <f>+'21 '!D7+'27'!D7</f>
        <v>28360.33</v>
      </c>
      <c r="E8" s="319">
        <f>+'21 '!E7+'27'!E7</f>
        <v>17559.959999999995</v>
      </c>
      <c r="F8" s="319">
        <f>+'21 '!F7+'27'!F7</f>
        <v>45131.969999999994</v>
      </c>
      <c r="G8" s="319">
        <f>+'21 '!G7+'27'!G7</f>
        <v>69439.265999999989</v>
      </c>
      <c r="H8" s="319">
        <f>+'21 '!H7+'27'!H7</f>
        <v>40036.202999999994</v>
      </c>
      <c r="I8" s="319">
        <f>+'21 '!I7+'27'!I7</f>
        <v>38932.519000000008</v>
      </c>
      <c r="J8" s="319">
        <f>+'21 '!J7+'27'!J7</f>
        <v>14791.41</v>
      </c>
      <c r="K8" s="319">
        <f>+'21 '!K7+'27'!K7</f>
        <v>56008.360000000015</v>
      </c>
      <c r="L8" s="319">
        <f>+'21 '!L7+'27'!L7</f>
        <v>47184.030000000006</v>
      </c>
      <c r="M8" s="319">
        <f>+'21 '!M7+'27'!M7</f>
        <v>16621.71</v>
      </c>
      <c r="N8" s="319">
        <f>+'21 '!N7+'27'!N7</f>
        <v>51411.550000000017</v>
      </c>
      <c r="O8" s="319">
        <f>+'21 '!O7+'27'!O7</f>
        <v>6466.1999999999989</v>
      </c>
      <c r="P8" s="319">
        <f>+'21 '!P7+'27'!P7</f>
        <v>7213.4949999999999</v>
      </c>
      <c r="Q8" s="319">
        <f>+'21 '!Q7+'27'!Q7</f>
        <v>233183.15999999995</v>
      </c>
      <c r="R8" s="322">
        <f t="shared" si="0"/>
        <v>699176.74300000002</v>
      </c>
      <c r="S8" s="27"/>
      <c r="T8" s="27"/>
    </row>
    <row r="9" spans="1:255" ht="23.25" customHeight="1" x14ac:dyDescent="0.3">
      <c r="A9" s="173" t="s">
        <v>186</v>
      </c>
      <c r="B9" s="319">
        <f>+'21 '!B8+'27'!B8</f>
        <v>18.43</v>
      </c>
      <c r="C9" s="319">
        <f>+'21 '!C8+'27'!C8</f>
        <v>542.33999999999992</v>
      </c>
      <c r="D9" s="319">
        <f>+'21 '!D8+'27'!D8</f>
        <v>114.68</v>
      </c>
      <c r="E9" s="319">
        <f>+'21 '!E8+'27'!E8</f>
        <v>60.1</v>
      </c>
      <c r="F9" s="319">
        <f>+'21 '!F8+'27'!F8</f>
        <v>109.99000000000001</v>
      </c>
      <c r="G9" s="319">
        <f>+'21 '!G8+'27'!G8</f>
        <v>412.80999999999995</v>
      </c>
      <c r="H9" s="319">
        <f>+'21 '!H8+'27'!H8</f>
        <v>182.32</v>
      </c>
      <c r="I9" s="319">
        <f>+'21 '!I8+'27'!I8</f>
        <v>137.45999999999998</v>
      </c>
      <c r="J9" s="319">
        <f>+'21 '!J8+'27'!J8</f>
        <v>0</v>
      </c>
      <c r="K9" s="319">
        <f>+'21 '!K8+'27'!K8</f>
        <v>331.21000000000004</v>
      </c>
      <c r="L9" s="319">
        <f>+'21 '!L8+'27'!L8</f>
        <v>290.21999999999997</v>
      </c>
      <c r="M9" s="319">
        <f>+'21 '!M8+'27'!M8</f>
        <v>73</v>
      </c>
      <c r="N9" s="319">
        <f>+'21 '!N8+'27'!N8</f>
        <v>694.94999999999993</v>
      </c>
      <c r="O9" s="319">
        <f>+'21 '!O8+'27'!O8</f>
        <v>215.73000000000002</v>
      </c>
      <c r="P9" s="319">
        <f>+'21 '!P8+'27'!P8</f>
        <v>34.020000000000003</v>
      </c>
      <c r="Q9" s="319">
        <f>+'21 '!Q8+'27'!Q8</f>
        <v>1525.8700000000001</v>
      </c>
      <c r="R9" s="322">
        <f t="shared" si="0"/>
        <v>4743.13</v>
      </c>
      <c r="S9" s="27"/>
      <c r="T9" s="27"/>
    </row>
    <row r="10" spans="1:255" ht="20.100000000000001" customHeight="1" x14ac:dyDescent="0.3">
      <c r="A10" s="173" t="s">
        <v>165</v>
      </c>
      <c r="B10" s="319">
        <f>+'21 '!B9+'27'!B9</f>
        <v>11814.18</v>
      </c>
      <c r="C10" s="319">
        <f>+'21 '!C9+'27'!C9</f>
        <v>44459.37</v>
      </c>
      <c r="D10" s="319">
        <f>+'21 '!D9+'27'!D9</f>
        <v>84457.790000000008</v>
      </c>
      <c r="E10" s="319">
        <f>+'21 '!E9+'27'!E9</f>
        <v>396.76</v>
      </c>
      <c r="F10" s="319">
        <f>+'21 '!F9+'27'!F9</f>
        <v>1287.04</v>
      </c>
      <c r="G10" s="319">
        <f>+'21 '!G9+'27'!G9</f>
        <v>949.38199999999983</v>
      </c>
      <c r="H10" s="319">
        <f>+'21 '!H9+'27'!H9</f>
        <v>1236.02</v>
      </c>
      <c r="I10" s="319">
        <f>+'21 '!I9+'27'!I9</f>
        <v>913.30000000000007</v>
      </c>
      <c r="J10" s="319">
        <f>+'21 '!J9+'27'!J9</f>
        <v>200.95999999999998</v>
      </c>
      <c r="K10" s="319">
        <f>+'21 '!K9+'27'!K9</f>
        <v>10463.27</v>
      </c>
      <c r="L10" s="319">
        <f>+'21 '!L9+'27'!L9</f>
        <v>3068.1699999999996</v>
      </c>
      <c r="M10" s="319">
        <f>+'21 '!M9+'27'!M9</f>
        <v>125.13</v>
      </c>
      <c r="N10" s="319">
        <f>+'21 '!N9+'27'!N9</f>
        <v>31237.940000000002</v>
      </c>
      <c r="O10" s="319">
        <f>+'21 '!O9+'27'!O9</f>
        <v>1273.3100000000002</v>
      </c>
      <c r="P10" s="319">
        <f>+'21 '!P9+'27'!P9</f>
        <v>10779.373000000001</v>
      </c>
      <c r="Q10" s="319">
        <f>+'21 '!Q9+'27'!Q9</f>
        <v>789876.85399999982</v>
      </c>
      <c r="R10" s="322">
        <f t="shared" si="0"/>
        <v>992538.84899999981</v>
      </c>
      <c r="S10" s="27"/>
      <c r="T10" s="27"/>
    </row>
    <row r="11" spans="1:255" ht="20.100000000000001" customHeight="1" x14ac:dyDescent="0.3">
      <c r="A11" s="173" t="s">
        <v>166</v>
      </c>
      <c r="B11" s="319">
        <f>+'21 '!B10+'27'!B10</f>
        <v>28</v>
      </c>
      <c r="C11" s="319">
        <f>+'21 '!C10+'27'!C10</f>
        <v>100</v>
      </c>
      <c r="D11" s="319">
        <f>+'21 '!D10+'27'!D10</f>
        <v>265.79000000000002</v>
      </c>
      <c r="E11" s="319">
        <f>+'21 '!E10+'27'!E10</f>
        <v>214.16</v>
      </c>
      <c r="F11" s="319">
        <f>+'21 '!F10+'27'!F10</f>
        <v>1389.2299999999998</v>
      </c>
      <c r="G11" s="319">
        <f>+'21 '!G10+'27'!G10</f>
        <v>9484.75</v>
      </c>
      <c r="H11" s="319">
        <f>+'21 '!H10+'27'!H10</f>
        <v>15524.509999999998</v>
      </c>
      <c r="I11" s="319">
        <f>+'21 '!I10+'27'!I10</f>
        <v>13339.210999999999</v>
      </c>
      <c r="J11" s="319">
        <f>+'21 '!J10+'27'!J10</f>
        <v>4609.25</v>
      </c>
      <c r="K11" s="319">
        <f>+'21 '!K10+'27'!K10</f>
        <v>13572.899999999998</v>
      </c>
      <c r="L11" s="319">
        <f>+'21 '!L10+'27'!L10</f>
        <v>8760.85</v>
      </c>
      <c r="M11" s="319">
        <f>+'21 '!M10+'27'!M10</f>
        <v>3889.6700000000005</v>
      </c>
      <c r="N11" s="319">
        <f>+'21 '!N10+'27'!N10</f>
        <v>12529.52</v>
      </c>
      <c r="O11" s="319">
        <f>+'21 '!O10+'27'!O10</f>
        <v>4423.51</v>
      </c>
      <c r="P11" s="319">
        <f>+'21 '!P10+'27'!P10</f>
        <v>0</v>
      </c>
      <c r="Q11" s="319">
        <f>+'21 '!Q10+'27'!Q10</f>
        <v>83848.210000000006</v>
      </c>
      <c r="R11" s="322">
        <f t="shared" si="0"/>
        <v>171979.56099999999</v>
      </c>
      <c r="S11" s="27"/>
      <c r="T11" s="27"/>
    </row>
    <row r="12" spans="1:255" ht="20.100000000000001" customHeight="1" x14ac:dyDescent="0.3">
      <c r="A12" s="173" t="s">
        <v>167</v>
      </c>
      <c r="B12" s="319">
        <f>+'21 '!B11+'27'!B11</f>
        <v>0</v>
      </c>
      <c r="C12" s="319">
        <f>+'21 '!C11+'27'!C11</f>
        <v>0</v>
      </c>
      <c r="D12" s="319">
        <f>+'21 '!D11+'27'!D11</f>
        <v>0</v>
      </c>
      <c r="E12" s="319">
        <f>+'21 '!E11+'27'!E11</f>
        <v>17644.46</v>
      </c>
      <c r="F12" s="319">
        <f>+'21 '!F11+'27'!F11</f>
        <v>163.07</v>
      </c>
      <c r="G12" s="319">
        <f>+'21 '!G11+'27'!G11</f>
        <v>117450.606</v>
      </c>
      <c r="H12" s="319">
        <f>+'21 '!H11+'27'!H11</f>
        <v>229.25</v>
      </c>
      <c r="I12" s="319">
        <f>+'21 '!I11+'27'!I11</f>
        <v>137.35000000000002</v>
      </c>
      <c r="J12" s="319">
        <f>+'21 '!J11+'27'!J11</f>
        <v>24.820000000000004</v>
      </c>
      <c r="K12" s="319">
        <f>+'21 '!K11+'27'!K11</f>
        <v>36051.82</v>
      </c>
      <c r="L12" s="319">
        <f>+'21 '!L11+'27'!L11</f>
        <v>0</v>
      </c>
      <c r="M12" s="319">
        <f>+'21 '!M11+'27'!M11</f>
        <v>2696.3900000000003</v>
      </c>
      <c r="N12" s="319">
        <f>+'21 '!N11+'27'!N11</f>
        <v>1947.5199999999998</v>
      </c>
      <c r="O12" s="319">
        <f>+'21 '!O11+'27'!O11</f>
        <v>0</v>
      </c>
      <c r="P12" s="319">
        <f>+'21 '!P11+'27'!P11</f>
        <v>18895.84</v>
      </c>
      <c r="Q12" s="319">
        <f>+'21 '!Q11+'27'!Q11</f>
        <v>1700.57</v>
      </c>
      <c r="R12" s="322">
        <f t="shared" si="0"/>
        <v>196941.69600000003</v>
      </c>
      <c r="S12" s="27"/>
      <c r="T12" s="27"/>
    </row>
    <row r="13" spans="1:255" ht="20.100000000000001" customHeight="1" x14ac:dyDescent="0.3">
      <c r="A13" s="173" t="s">
        <v>168</v>
      </c>
      <c r="B13" s="319">
        <f>+'21 '!B12+'27'!B12</f>
        <v>0</v>
      </c>
      <c r="C13" s="319">
        <f>+'21 '!C12+'27'!C12</f>
        <v>0</v>
      </c>
      <c r="D13" s="319">
        <f>+'21 '!D12+'27'!D12</f>
        <v>0</v>
      </c>
      <c r="E13" s="319">
        <f>+'21 '!E12+'27'!E12</f>
        <v>0</v>
      </c>
      <c r="F13" s="319">
        <f>+'21 '!F12+'27'!F12</f>
        <v>55.58</v>
      </c>
      <c r="G13" s="319">
        <f>+'21 '!G12+'27'!G12</f>
        <v>152.78</v>
      </c>
      <c r="H13" s="319">
        <f>+'21 '!H12+'27'!H12</f>
        <v>0</v>
      </c>
      <c r="I13" s="319">
        <f>+'21 '!I12+'27'!I12</f>
        <v>0</v>
      </c>
      <c r="J13" s="319">
        <f>+'21 '!J12+'27'!J12</f>
        <v>0</v>
      </c>
      <c r="K13" s="319">
        <f>+'21 '!K12+'27'!K12</f>
        <v>157.44</v>
      </c>
      <c r="L13" s="319">
        <f>+'21 '!L12+'27'!L12</f>
        <v>0</v>
      </c>
      <c r="M13" s="319">
        <f>+'21 '!M12+'27'!M12</f>
        <v>3396.2799999999997</v>
      </c>
      <c r="N13" s="319">
        <f>+'21 '!N12+'27'!N12</f>
        <v>0</v>
      </c>
      <c r="O13" s="319">
        <f>+'21 '!O12+'27'!O12</f>
        <v>0</v>
      </c>
      <c r="P13" s="319">
        <f>+'21 '!P12+'27'!P12</f>
        <v>0</v>
      </c>
      <c r="Q13" s="319">
        <f>+'21 '!Q12+'27'!Q12</f>
        <v>0</v>
      </c>
      <c r="R13" s="322">
        <f t="shared" si="0"/>
        <v>3762.08</v>
      </c>
      <c r="S13" s="27"/>
      <c r="T13" s="27"/>
    </row>
    <row r="14" spans="1:255" ht="20.100000000000001" customHeight="1" x14ac:dyDescent="0.3">
      <c r="A14" s="173" t="s">
        <v>169</v>
      </c>
      <c r="B14" s="319">
        <f>+'21 '!B13+'27'!B13</f>
        <v>15523.739999999998</v>
      </c>
      <c r="C14" s="319">
        <f>+'21 '!C13+'27'!C13</f>
        <v>26820.209999999995</v>
      </c>
      <c r="D14" s="319">
        <f>+'21 '!D13+'27'!D13</f>
        <v>51428.779999999992</v>
      </c>
      <c r="E14" s="319">
        <f>+'21 '!E13+'27'!E13</f>
        <v>30980.180000000004</v>
      </c>
      <c r="F14" s="319">
        <f>+'21 '!F13+'27'!F13</f>
        <v>1809.6499999999999</v>
      </c>
      <c r="G14" s="319">
        <f>+'21 '!G13+'27'!G13</f>
        <v>1878.2069999999999</v>
      </c>
      <c r="H14" s="319">
        <f>+'21 '!H13+'27'!H13</f>
        <v>6394.0800000000008</v>
      </c>
      <c r="I14" s="319">
        <f>+'21 '!I13+'27'!I13</f>
        <v>38440.379999999997</v>
      </c>
      <c r="J14" s="319">
        <f>+'21 '!J13+'27'!J13</f>
        <v>51193.740000000005</v>
      </c>
      <c r="K14" s="319">
        <f>+'21 '!K13+'27'!K13</f>
        <v>184822.30000000002</v>
      </c>
      <c r="L14" s="319">
        <f>+'21 '!L13+'27'!L13</f>
        <v>0</v>
      </c>
      <c r="M14" s="319">
        <f>+'21 '!M13+'27'!M13</f>
        <v>54860.34</v>
      </c>
      <c r="N14" s="319">
        <f>+'21 '!N13+'27'!N13</f>
        <v>17379.959999999995</v>
      </c>
      <c r="O14" s="319">
        <f>+'21 '!O13+'27'!O13</f>
        <v>0</v>
      </c>
      <c r="P14" s="319">
        <f>+'21 '!P13+'27'!P13</f>
        <v>0</v>
      </c>
      <c r="Q14" s="319">
        <f>+'21 '!Q13+'27'!Q13</f>
        <v>1886.03</v>
      </c>
      <c r="R14" s="322">
        <f t="shared" si="0"/>
        <v>483417.59700000001</v>
      </c>
      <c r="S14" s="27"/>
      <c r="T14" s="27"/>
    </row>
    <row r="15" spans="1:255" ht="20.100000000000001" customHeight="1" x14ac:dyDescent="0.3">
      <c r="A15" s="125" t="s">
        <v>170</v>
      </c>
      <c r="B15" s="319">
        <f>+'21 '!B14+'27'!B14</f>
        <v>51946.62</v>
      </c>
      <c r="C15" s="319">
        <f>+'21 '!C14+'27'!C14</f>
        <v>115218.79999999999</v>
      </c>
      <c r="D15" s="319">
        <f>+'21 '!D14+'27'!D14</f>
        <v>242307.33</v>
      </c>
      <c r="E15" s="319">
        <f>+'21 '!E14+'27'!E14</f>
        <v>161549.25</v>
      </c>
      <c r="F15" s="319">
        <f>+'21 '!F14+'27'!F14</f>
        <v>216148.58000000002</v>
      </c>
      <c r="G15" s="319">
        <f>+'21 '!G14+'27'!G14</f>
        <v>550686.33499999996</v>
      </c>
      <c r="H15" s="319">
        <f>+'21 '!H14+'27'!H14</f>
        <v>296548.84999999998</v>
      </c>
      <c r="I15" s="319">
        <f>+'21 '!I14+'27'!I14</f>
        <v>294425.83</v>
      </c>
      <c r="J15" s="319">
        <f>+'21 '!J14+'27'!J14</f>
        <v>140206.1</v>
      </c>
      <c r="K15" s="319">
        <f>+'21 '!K14+'27'!K14</f>
        <v>334137.39</v>
      </c>
      <c r="L15" s="319">
        <f>+'21 '!L14+'27'!L14</f>
        <v>200545.52</v>
      </c>
      <c r="M15" s="319">
        <f>+'21 '!M14+'27'!M14</f>
        <v>97392.19</v>
      </c>
      <c r="N15" s="319">
        <f>+'21 '!N14+'27'!N14</f>
        <v>233403.74</v>
      </c>
      <c r="O15" s="319">
        <f>+'21 '!O14+'27'!O14</f>
        <v>37265.39</v>
      </c>
      <c r="P15" s="319">
        <f>+'21 '!P14+'27'!P14</f>
        <v>41954.259999999995</v>
      </c>
      <c r="Q15" s="319">
        <f>+'21 '!Q14+'27'!Q14</f>
        <v>1899666.6359999999</v>
      </c>
      <c r="R15" s="322">
        <f t="shared" si="0"/>
        <v>4913402.8210000005</v>
      </c>
      <c r="S15" s="27"/>
      <c r="T15" s="27"/>
    </row>
    <row r="16" spans="1:255" ht="20.100000000000001" customHeight="1" x14ac:dyDescent="0.3">
      <c r="A16" s="125" t="s">
        <v>306</v>
      </c>
      <c r="B16" s="319">
        <f>+'21 '!B15+'27'!B15</f>
        <v>66951.28</v>
      </c>
      <c r="C16" s="319">
        <f>+'21 '!C15+'27'!C15</f>
        <v>477554.63000000006</v>
      </c>
      <c r="D16" s="319">
        <f>+'21 '!D15+'27'!D15</f>
        <v>1921891.4200000002</v>
      </c>
      <c r="E16" s="319">
        <f>+'21 '!E15+'27'!E15</f>
        <v>441529.32000000007</v>
      </c>
      <c r="F16" s="319">
        <f>+'21 '!F15+'27'!F15</f>
        <v>312245.08</v>
      </c>
      <c r="G16" s="319">
        <f>+'21 '!G15+'27'!G15</f>
        <v>278514.77499999997</v>
      </c>
      <c r="H16" s="319">
        <f>+'21 '!H15+'27'!H15</f>
        <v>150504.65</v>
      </c>
      <c r="I16" s="319">
        <f>+'21 '!I15+'27'!I15</f>
        <v>305151.69999999995</v>
      </c>
      <c r="J16" s="319">
        <f>+'21 '!J15+'27'!J15</f>
        <v>80921.009999999995</v>
      </c>
      <c r="K16" s="319">
        <f>+'21 '!K15+'27'!K15</f>
        <v>517646.56700000004</v>
      </c>
      <c r="L16" s="319">
        <f>+'21 '!L15+'27'!L15</f>
        <v>216398</v>
      </c>
      <c r="M16" s="319">
        <f>+'21 '!M15+'27'!M15</f>
        <v>120467.44</v>
      </c>
      <c r="N16" s="319">
        <f>+'21 '!N15+'27'!N15</f>
        <v>502657.74999999994</v>
      </c>
      <c r="O16" s="319">
        <f>+'21 '!O15+'27'!O15</f>
        <v>111315.65999999997</v>
      </c>
      <c r="P16" s="319">
        <f>+'21 '!P15+'27'!P15</f>
        <v>89797.491000000024</v>
      </c>
      <c r="Q16" s="319">
        <f>+'21 '!Q15+'27'!Q15</f>
        <v>0</v>
      </c>
      <c r="R16" s="322">
        <f t="shared" si="0"/>
        <v>5593546.773000001</v>
      </c>
      <c r="S16" s="27"/>
      <c r="T16" s="27"/>
    </row>
    <row r="17" spans="1:20" ht="20.100000000000001" customHeight="1" x14ac:dyDescent="0.3">
      <c r="A17" s="125" t="s">
        <v>307</v>
      </c>
      <c r="B17" s="319">
        <f>+'21 '!B16+'27'!B16</f>
        <v>0</v>
      </c>
      <c r="C17" s="319">
        <f>+'21 '!C16+'27'!C16</f>
        <v>0</v>
      </c>
      <c r="D17" s="319">
        <f>+'21 '!D16+'27'!D16</f>
        <v>0</v>
      </c>
      <c r="E17" s="319">
        <f>+'21 '!E16+'27'!E16</f>
        <v>0</v>
      </c>
      <c r="F17" s="319">
        <f>+'21 '!F16+'27'!F16</f>
        <v>0</v>
      </c>
      <c r="G17" s="319">
        <f>+'21 '!G16+'27'!G16</f>
        <v>0</v>
      </c>
      <c r="H17" s="319">
        <f>+'21 '!H16+'27'!H16</f>
        <v>0</v>
      </c>
      <c r="I17" s="319">
        <f>+'21 '!I16+'27'!I16</f>
        <v>0</v>
      </c>
      <c r="J17" s="319">
        <f>+'21 '!J16+'27'!J16</f>
        <v>0</v>
      </c>
      <c r="K17" s="319">
        <f>+'21 '!K16+'27'!K16</f>
        <v>0</v>
      </c>
      <c r="L17" s="319">
        <f>+'21 '!L16+'27'!L16</f>
        <v>0</v>
      </c>
      <c r="M17" s="319">
        <f>+'21 '!M16+'27'!M16</f>
        <v>0</v>
      </c>
      <c r="N17" s="319">
        <f>+'21 '!N16+'27'!N16</f>
        <v>0</v>
      </c>
      <c r="O17" s="319">
        <f>+'21 '!O16+'27'!O16</f>
        <v>0</v>
      </c>
      <c r="P17" s="319">
        <f>+'21 '!P16+'27'!P16</f>
        <v>0</v>
      </c>
      <c r="Q17" s="319">
        <f>+'21 '!Q16+'27'!Q16</f>
        <v>0</v>
      </c>
      <c r="R17" s="322">
        <f t="shared" si="0"/>
        <v>0</v>
      </c>
      <c r="S17" s="27"/>
      <c r="T17" s="27"/>
    </row>
    <row r="18" spans="1:20" ht="20.100000000000001" customHeight="1" x14ac:dyDescent="0.3">
      <c r="A18" s="173" t="s">
        <v>177</v>
      </c>
      <c r="B18" s="319">
        <f>+'21 '!B17+'27'!B17</f>
        <v>0</v>
      </c>
      <c r="C18" s="319">
        <f>+'21 '!C17+'27'!C17</f>
        <v>35501.35</v>
      </c>
      <c r="D18" s="319">
        <f>+'21 '!D17+'27'!D17</f>
        <v>4504.2999999999993</v>
      </c>
      <c r="E18" s="319">
        <f>+'21 '!E17+'27'!E17</f>
        <v>53541.05000000001</v>
      </c>
      <c r="F18" s="319">
        <f>+'21 '!F17+'27'!F17</f>
        <v>480</v>
      </c>
      <c r="G18" s="319">
        <f>+'21 '!G17+'27'!G17</f>
        <v>19694.48</v>
      </c>
      <c r="H18" s="319">
        <f>+'21 '!H17+'27'!H17</f>
        <v>10816.08</v>
      </c>
      <c r="I18" s="319">
        <f>+'21 '!I17+'27'!I17</f>
        <v>0</v>
      </c>
      <c r="J18" s="319">
        <f>+'21 '!J17+'27'!J17</f>
        <v>0</v>
      </c>
      <c r="K18" s="319">
        <f>+'21 '!K17+'27'!K17</f>
        <v>0</v>
      </c>
      <c r="L18" s="319">
        <f>+'21 '!L17+'27'!L17</f>
        <v>0</v>
      </c>
      <c r="M18" s="319">
        <f>+'21 '!M17+'27'!M17</f>
        <v>0</v>
      </c>
      <c r="N18" s="319">
        <f>+'21 '!N17+'27'!N17</f>
        <v>0</v>
      </c>
      <c r="O18" s="319">
        <f>+'21 '!O17+'27'!O17</f>
        <v>0</v>
      </c>
      <c r="P18" s="319">
        <f>+'21 '!P17+'27'!P17</f>
        <v>1516.3810000000001</v>
      </c>
      <c r="Q18" s="319">
        <f>+'21 '!Q17+'27'!Q17</f>
        <v>41612.939999999995</v>
      </c>
      <c r="R18" s="322">
        <f t="shared" si="0"/>
        <v>167666.58100000001</v>
      </c>
      <c r="S18" s="27"/>
      <c r="T18" s="27"/>
    </row>
    <row r="19" spans="1:20" s="20" customFormat="1" ht="20.100000000000001" customHeight="1" x14ac:dyDescent="0.3">
      <c r="A19" s="125" t="s">
        <v>390</v>
      </c>
      <c r="B19" s="319">
        <f>+'21 '!B18+'27'!B18</f>
        <v>0</v>
      </c>
      <c r="C19" s="319">
        <f>+'21 '!C18+'27'!C18</f>
        <v>0</v>
      </c>
      <c r="D19" s="319">
        <f>+'21 '!D18+'27'!D18</f>
        <v>0</v>
      </c>
      <c r="E19" s="319">
        <f>+'21 '!E18+'27'!E18</f>
        <v>0</v>
      </c>
      <c r="F19" s="319">
        <f>+'21 '!F18+'27'!F18</f>
        <v>0</v>
      </c>
      <c r="G19" s="319">
        <f>+'21 '!G18+'27'!G18</f>
        <v>1997.6050000000002</v>
      </c>
      <c r="H19" s="319">
        <f>+'21 '!H18+'27'!H18</f>
        <v>0</v>
      </c>
      <c r="I19" s="319">
        <f>+'21 '!I18+'27'!I18</f>
        <v>0</v>
      </c>
      <c r="J19" s="319">
        <f>+'21 '!J18+'27'!J18</f>
        <v>0</v>
      </c>
      <c r="K19" s="319">
        <f>+'21 '!K18+'27'!K18</f>
        <v>35.359000000000002</v>
      </c>
      <c r="L19" s="319">
        <f>+'21 '!L18+'27'!L18</f>
        <v>0</v>
      </c>
      <c r="M19" s="319">
        <f>+'21 '!M18+'27'!M18</f>
        <v>0</v>
      </c>
      <c r="N19" s="319">
        <f>+'21 '!N18+'27'!N18</f>
        <v>0</v>
      </c>
      <c r="O19" s="319">
        <f>+'21 '!O18+'27'!O18</f>
        <v>0</v>
      </c>
      <c r="P19" s="319">
        <f>+'21 '!P18+'27'!P18</f>
        <v>12146.804000000002</v>
      </c>
      <c r="Q19" s="319">
        <f>+'21 '!Q18+'27'!Q18</f>
        <v>0</v>
      </c>
      <c r="R19" s="322">
        <f t="shared" si="0"/>
        <v>14179.768000000002</v>
      </c>
    </row>
    <row r="20" spans="1:20" s="80" customFormat="1" ht="20.100000000000001" customHeight="1" x14ac:dyDescent="0.25">
      <c r="A20" s="227" t="s">
        <v>22</v>
      </c>
      <c r="B20" s="322">
        <f t="shared" ref="B20:Q20" si="1">+SUM(B6:B19)</f>
        <v>191087.41</v>
      </c>
      <c r="C20" s="322">
        <f t="shared" si="1"/>
        <v>778700.59</v>
      </c>
      <c r="D20" s="322">
        <f t="shared" si="1"/>
        <v>2462405.5099999998</v>
      </c>
      <c r="E20" s="322">
        <f t="shared" si="1"/>
        <v>803723.06</v>
      </c>
      <c r="F20" s="322">
        <f t="shared" si="1"/>
        <v>778981.15999999992</v>
      </c>
      <c r="G20" s="322">
        <f t="shared" si="1"/>
        <v>1500661.061</v>
      </c>
      <c r="H20" s="322">
        <f t="shared" si="1"/>
        <v>750336.86699999997</v>
      </c>
      <c r="I20" s="322">
        <f t="shared" si="1"/>
        <v>976928.228</v>
      </c>
      <c r="J20" s="322">
        <f t="shared" si="1"/>
        <v>409397.51</v>
      </c>
      <c r="K20" s="322">
        <f t="shared" si="1"/>
        <v>1554934.456</v>
      </c>
      <c r="L20" s="322">
        <f t="shared" si="1"/>
        <v>712060.99999999988</v>
      </c>
      <c r="M20" s="322">
        <f t="shared" si="1"/>
        <v>391796.52999999997</v>
      </c>
      <c r="N20" s="322">
        <f t="shared" si="1"/>
        <v>1073256.74</v>
      </c>
      <c r="O20" s="322">
        <f t="shared" si="1"/>
        <v>185761.62999999998</v>
      </c>
      <c r="P20" s="322">
        <f t="shared" si="1"/>
        <v>224313.80700000003</v>
      </c>
      <c r="Q20" s="322">
        <f t="shared" si="1"/>
        <v>4687961.97</v>
      </c>
      <c r="R20" s="322">
        <f t="shared" ref="R20" si="2">+SUM(B20:Q20)</f>
        <v>17482307.528999999</v>
      </c>
      <c r="T20" s="27"/>
    </row>
    <row r="21" spans="1:20" ht="15" customHeight="1" x14ac:dyDescent="0.25"/>
    <row r="22" spans="1:20" ht="15" customHeight="1" x14ac:dyDescent="0.25">
      <c r="R22" s="547"/>
    </row>
    <row r="23" spans="1:20" ht="15" customHeight="1" x14ac:dyDescent="0.25">
      <c r="A23" s="137"/>
    </row>
    <row r="24" spans="1:20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T19"/>
  <sheetViews>
    <sheetView zoomScale="85" zoomScaleNormal="85" workbookViewId="0">
      <selection activeCell="F31" sqref="F31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10" width="13.140625" style="8" customWidth="1"/>
    <col min="11" max="11" width="12.28515625" style="8" customWidth="1"/>
    <col min="12" max="12" width="14.42578125" style="8" customWidth="1"/>
    <col min="13" max="13" width="12.7109375" style="8" customWidth="1"/>
    <col min="14" max="14" width="14.42578125" style="8" customWidth="1"/>
    <col min="15" max="15" width="17.42578125" style="8" customWidth="1"/>
    <col min="16" max="16" width="20.140625" style="8" customWidth="1"/>
    <col min="17" max="17" width="18.5703125" style="8" bestFit="1" customWidth="1"/>
    <col min="18" max="18" width="16.5703125" style="8" customWidth="1"/>
    <col min="19" max="19" width="13.5703125" style="8" customWidth="1"/>
    <col min="20" max="20" width="16.5703125" style="8" customWidth="1"/>
    <col min="21" max="16384" width="29.5703125" style="8"/>
  </cols>
  <sheetData>
    <row r="1" spans="1:20" ht="13.5" customHeight="1" x14ac:dyDescent="0.25">
      <c r="A1" s="70" t="s">
        <v>466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13.5" customHeight="1" x14ac:dyDescent="0.25">
      <c r="A2" s="70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13.5" customHeight="1" x14ac:dyDescent="0.25">
      <c r="A3" s="7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s="80" customFormat="1" ht="53.25" customHeight="1" x14ac:dyDescent="0.2">
      <c r="A4" s="181" t="s">
        <v>101</v>
      </c>
      <c r="B4" s="181" t="s">
        <v>191</v>
      </c>
      <c r="C4" s="181" t="s">
        <v>192</v>
      </c>
      <c r="D4" s="181" t="s">
        <v>193</v>
      </c>
      <c r="E4" s="181" t="s">
        <v>194</v>
      </c>
      <c r="F4" s="181" t="s">
        <v>195</v>
      </c>
      <c r="G4" s="181" t="s">
        <v>196</v>
      </c>
      <c r="H4" s="181" t="s">
        <v>197</v>
      </c>
      <c r="I4" s="181" t="s">
        <v>198</v>
      </c>
      <c r="J4" s="181" t="s">
        <v>397</v>
      </c>
      <c r="K4" s="181" t="s">
        <v>199</v>
      </c>
      <c r="L4" s="181" t="s">
        <v>200</v>
      </c>
      <c r="M4" s="181" t="s">
        <v>330</v>
      </c>
      <c r="N4" s="181" t="s">
        <v>202</v>
      </c>
      <c r="O4" s="181" t="s">
        <v>203</v>
      </c>
      <c r="P4" s="181" t="s">
        <v>204</v>
      </c>
      <c r="Q4" s="181" t="s">
        <v>35</v>
      </c>
      <c r="R4" s="31" t="s">
        <v>22</v>
      </c>
    </row>
    <row r="5" spans="1:20" s="119" customFormat="1" ht="20.100000000000001" customHeight="1" x14ac:dyDescent="0.3">
      <c r="A5" s="173" t="s">
        <v>162</v>
      </c>
      <c r="B5" s="323"/>
      <c r="C5" s="323"/>
      <c r="D5" s="323"/>
      <c r="E5" s="323"/>
      <c r="F5" s="323"/>
      <c r="G5" s="323">
        <v>1734.415</v>
      </c>
      <c r="H5" s="323">
        <v>713.23399999999992</v>
      </c>
      <c r="I5" s="323">
        <v>13978.258</v>
      </c>
      <c r="J5" s="323"/>
      <c r="K5" s="323"/>
      <c r="L5" s="323"/>
      <c r="M5" s="323"/>
      <c r="N5" s="323"/>
      <c r="O5" s="323"/>
      <c r="P5" s="323">
        <v>98.613</v>
      </c>
      <c r="Q5" s="323">
        <v>5965</v>
      </c>
      <c r="R5" s="324">
        <f>SUM(B5:Q5)</f>
        <v>22489.52</v>
      </c>
      <c r="S5" s="432"/>
      <c r="T5" s="433"/>
    </row>
    <row r="6" spans="1:20" s="119" customFormat="1" ht="20.100000000000001" customHeight="1" x14ac:dyDescent="0.3">
      <c r="A6" s="173" t="s">
        <v>163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4">
        <f t="shared" ref="R6:R19" si="0">SUM(B6:Q6)</f>
        <v>0</v>
      </c>
      <c r="S6" s="432"/>
      <c r="T6" s="433"/>
    </row>
    <row r="7" spans="1:20" s="119" customFormat="1" ht="20.100000000000001" customHeight="1" x14ac:dyDescent="0.3">
      <c r="A7" s="173" t="s">
        <v>164</v>
      </c>
      <c r="B7" s="323"/>
      <c r="C7" s="323"/>
      <c r="D7" s="323"/>
      <c r="E7" s="323"/>
      <c r="F7" s="323"/>
      <c r="G7" s="323">
        <v>12632.505999999999</v>
      </c>
      <c r="H7" s="323">
        <v>115.14300000000001</v>
      </c>
      <c r="I7" s="323">
        <v>3313.3490000000002</v>
      </c>
      <c r="J7" s="323"/>
      <c r="K7" s="323"/>
      <c r="L7" s="323"/>
      <c r="M7" s="323"/>
      <c r="N7" s="323"/>
      <c r="O7" s="323"/>
      <c r="P7" s="323">
        <v>37.325000000000003</v>
      </c>
      <c r="Q7" s="323">
        <v>1620</v>
      </c>
      <c r="R7" s="324">
        <f t="shared" si="0"/>
        <v>17718.323</v>
      </c>
      <c r="S7" s="432"/>
      <c r="T7" s="433"/>
    </row>
    <row r="8" spans="1:20" s="119" customFormat="1" ht="20.100000000000001" customHeight="1" x14ac:dyDescent="0.3">
      <c r="A8" s="173" t="s">
        <v>186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4">
        <f t="shared" si="0"/>
        <v>0</v>
      </c>
      <c r="S8" s="432"/>
      <c r="T8" s="433"/>
    </row>
    <row r="9" spans="1:20" s="119" customFormat="1" ht="20.100000000000001" customHeight="1" x14ac:dyDescent="0.3">
      <c r="A9" s="173" t="s">
        <v>165</v>
      </c>
      <c r="B9" s="323"/>
      <c r="C9" s="323"/>
      <c r="D9" s="323"/>
      <c r="E9" s="323"/>
      <c r="F9" s="323"/>
      <c r="G9" s="323">
        <v>406.22199999999992</v>
      </c>
      <c r="H9" s="323"/>
      <c r="I9" s="323"/>
      <c r="J9" s="323"/>
      <c r="K9" s="323"/>
      <c r="L9" s="323"/>
      <c r="M9" s="323"/>
      <c r="N9" s="323"/>
      <c r="O9" s="323"/>
      <c r="P9" s="323">
        <v>150.31299999999999</v>
      </c>
      <c r="Q9" s="323">
        <v>17028.543999999998</v>
      </c>
      <c r="R9" s="324">
        <f t="shared" si="0"/>
        <v>17585.078999999998</v>
      </c>
      <c r="S9" s="432"/>
      <c r="T9" s="433"/>
    </row>
    <row r="10" spans="1:20" s="119" customFormat="1" ht="20.100000000000001" customHeight="1" x14ac:dyDescent="0.3">
      <c r="A10" s="173" t="s">
        <v>166</v>
      </c>
      <c r="B10" s="323"/>
      <c r="C10" s="323"/>
      <c r="D10" s="323"/>
      <c r="E10" s="323"/>
      <c r="F10" s="323"/>
      <c r="G10" s="323"/>
      <c r="H10" s="323"/>
      <c r="I10" s="323">
        <v>818.89099999999996</v>
      </c>
      <c r="J10" s="323"/>
      <c r="K10" s="323"/>
      <c r="L10" s="323"/>
      <c r="M10" s="323"/>
      <c r="N10" s="323"/>
      <c r="O10" s="323"/>
      <c r="P10" s="323"/>
      <c r="Q10" s="323">
        <v>1183</v>
      </c>
      <c r="R10" s="324">
        <f t="shared" si="0"/>
        <v>2001.8910000000001</v>
      </c>
      <c r="S10" s="432"/>
      <c r="T10" s="433"/>
    </row>
    <row r="11" spans="1:20" s="119" customFormat="1" ht="20.100000000000001" customHeight="1" x14ac:dyDescent="0.3">
      <c r="A11" s="173" t="s">
        <v>167</v>
      </c>
      <c r="B11" s="323"/>
      <c r="C11" s="323"/>
      <c r="D11" s="323"/>
      <c r="E11" s="323"/>
      <c r="F11" s="323"/>
      <c r="G11" s="323">
        <v>33751.195999999996</v>
      </c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4">
        <f t="shared" si="0"/>
        <v>33751.195999999996</v>
      </c>
      <c r="S11" s="432"/>
      <c r="T11" s="433"/>
    </row>
    <row r="12" spans="1:20" s="119" customFormat="1" ht="20.100000000000001" customHeight="1" x14ac:dyDescent="0.3">
      <c r="A12" s="173" t="s">
        <v>168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4">
        <f t="shared" si="0"/>
        <v>0</v>
      </c>
      <c r="S12" s="432"/>
      <c r="T12" s="433"/>
    </row>
    <row r="13" spans="1:20" s="119" customFormat="1" ht="20.100000000000001" customHeight="1" x14ac:dyDescent="0.3">
      <c r="A13" s="173" t="s">
        <v>169</v>
      </c>
      <c r="B13" s="323"/>
      <c r="C13" s="323"/>
      <c r="D13" s="323"/>
      <c r="E13" s="323"/>
      <c r="F13" s="323"/>
      <c r="G13" s="323">
        <v>25.077000000000002</v>
      </c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4">
        <f t="shared" si="0"/>
        <v>25.077000000000002</v>
      </c>
      <c r="S13" s="432"/>
      <c r="T13" s="433"/>
    </row>
    <row r="14" spans="1:20" s="119" customFormat="1" ht="20.100000000000001" customHeight="1" x14ac:dyDescent="0.3">
      <c r="A14" s="125" t="s">
        <v>170</v>
      </c>
      <c r="B14" s="323"/>
      <c r="C14" s="323"/>
      <c r="D14" s="323"/>
      <c r="E14" s="323"/>
      <c r="F14" s="323"/>
      <c r="G14" s="323">
        <v>44929.555000000008</v>
      </c>
      <c r="H14" s="323"/>
      <c r="I14" s="323"/>
      <c r="J14" s="323"/>
      <c r="K14" s="323"/>
      <c r="L14" s="323"/>
      <c r="M14" s="323"/>
      <c r="N14" s="323"/>
      <c r="O14" s="323"/>
      <c r="P14" s="323"/>
      <c r="Q14" s="323">
        <v>19786.925999999999</v>
      </c>
      <c r="R14" s="324">
        <f t="shared" si="0"/>
        <v>64716.481000000007</v>
      </c>
      <c r="S14" s="432"/>
      <c r="T14" s="433"/>
    </row>
    <row r="15" spans="1:20" s="119" customFormat="1" ht="20.100000000000001" customHeight="1" x14ac:dyDescent="0.3">
      <c r="A15" s="125" t="s">
        <v>306</v>
      </c>
      <c r="B15" s="323"/>
      <c r="C15" s="323"/>
      <c r="D15" s="323"/>
      <c r="E15" s="323"/>
      <c r="F15" s="323"/>
      <c r="G15" s="323">
        <v>55885.695</v>
      </c>
      <c r="H15" s="323">
        <v>15926.650000000001</v>
      </c>
      <c r="I15" s="323">
        <v>28568.900000000005</v>
      </c>
      <c r="J15" s="323"/>
      <c r="K15" s="323">
        <v>29934.757000000005</v>
      </c>
      <c r="L15" s="323"/>
      <c r="M15" s="323"/>
      <c r="N15" s="323"/>
      <c r="O15" s="323"/>
      <c r="P15" s="323">
        <v>2086.1910000000003</v>
      </c>
      <c r="Q15" s="323"/>
      <c r="R15" s="324">
        <f t="shared" si="0"/>
        <v>132402.193</v>
      </c>
      <c r="S15" s="432"/>
      <c r="T15" s="433"/>
    </row>
    <row r="16" spans="1:20" s="119" customFormat="1" ht="20.100000000000001" customHeight="1" x14ac:dyDescent="0.3">
      <c r="A16" s="125" t="s">
        <v>307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4">
        <f t="shared" si="0"/>
        <v>0</v>
      </c>
      <c r="S16" s="432"/>
      <c r="T16" s="433"/>
    </row>
    <row r="17" spans="1:20" s="119" customFormat="1" ht="20.100000000000001" customHeight="1" x14ac:dyDescent="0.3">
      <c r="A17" s="125" t="s">
        <v>177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>
        <v>1516.3810000000001</v>
      </c>
      <c r="Q17" s="323"/>
      <c r="R17" s="324">
        <f t="shared" si="0"/>
        <v>1516.3810000000001</v>
      </c>
      <c r="S17" s="432"/>
      <c r="T17" s="433"/>
    </row>
    <row r="18" spans="1:20" s="195" customFormat="1" ht="20.100000000000001" customHeight="1" x14ac:dyDescent="0.3">
      <c r="A18" s="194" t="s">
        <v>390</v>
      </c>
      <c r="B18" s="323"/>
      <c r="C18" s="323"/>
      <c r="D18" s="323"/>
      <c r="E18" s="323"/>
      <c r="F18" s="323"/>
      <c r="G18" s="323">
        <v>1997.6050000000002</v>
      </c>
      <c r="H18" s="323"/>
      <c r="I18" s="323"/>
      <c r="J18" s="323"/>
      <c r="K18" s="323">
        <v>35.359000000000002</v>
      </c>
      <c r="L18" s="323"/>
      <c r="M18" s="323"/>
      <c r="N18" s="323"/>
      <c r="O18" s="323"/>
      <c r="P18" s="323">
        <v>12146.804000000002</v>
      </c>
      <c r="Q18" s="323"/>
      <c r="R18" s="324">
        <f t="shared" si="0"/>
        <v>14179.768000000002</v>
      </c>
    </row>
    <row r="19" spans="1:20" s="80" customFormat="1" ht="20.100000000000001" customHeight="1" x14ac:dyDescent="0.25">
      <c r="A19" s="435" t="s">
        <v>22</v>
      </c>
      <c r="B19" s="417">
        <f>SUM(B5:B18)</f>
        <v>0</v>
      </c>
      <c r="C19" s="417">
        <f t="shared" ref="C19:Q19" si="1">SUM(C5:C18)</f>
        <v>0</v>
      </c>
      <c r="D19" s="417">
        <f t="shared" si="1"/>
        <v>0</v>
      </c>
      <c r="E19" s="417">
        <f t="shared" si="1"/>
        <v>0</v>
      </c>
      <c r="F19" s="417">
        <f t="shared" si="1"/>
        <v>0</v>
      </c>
      <c r="G19" s="417">
        <f t="shared" si="1"/>
        <v>151362.27100000001</v>
      </c>
      <c r="H19" s="417">
        <f t="shared" si="1"/>
        <v>16755.027000000002</v>
      </c>
      <c r="I19" s="417">
        <f t="shared" si="1"/>
        <v>46679.398000000001</v>
      </c>
      <c r="J19" s="417">
        <f t="shared" si="1"/>
        <v>0</v>
      </c>
      <c r="K19" s="417">
        <f t="shared" si="1"/>
        <v>29970.116000000005</v>
      </c>
      <c r="L19" s="417">
        <f t="shared" si="1"/>
        <v>0</v>
      </c>
      <c r="M19" s="417">
        <f t="shared" si="1"/>
        <v>0</v>
      </c>
      <c r="N19" s="417">
        <f t="shared" si="1"/>
        <v>0</v>
      </c>
      <c r="O19" s="417">
        <f t="shared" si="1"/>
        <v>0</v>
      </c>
      <c r="P19" s="417">
        <f t="shared" si="1"/>
        <v>16035.627000000002</v>
      </c>
      <c r="Q19" s="417">
        <f t="shared" si="1"/>
        <v>45583.47</v>
      </c>
      <c r="R19" s="324">
        <f t="shared" si="0"/>
        <v>306385.90899999999</v>
      </c>
      <c r="S19" s="434"/>
      <c r="T19" s="433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W23"/>
  <sheetViews>
    <sheetView zoomScale="70" zoomScaleNormal="70" workbookViewId="0">
      <selection activeCell="F31" sqref="F31"/>
    </sheetView>
  </sheetViews>
  <sheetFormatPr baseColWidth="10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10" width="15.28515625" style="8" customWidth="1"/>
    <col min="11" max="11" width="16.5703125" style="8" customWidth="1"/>
    <col min="12" max="12" width="15.5703125" style="8" customWidth="1"/>
    <col min="13" max="13" width="16.140625" style="8" customWidth="1"/>
    <col min="14" max="14" width="15.85546875" style="8" customWidth="1"/>
    <col min="15" max="15" width="20.42578125" style="8" customWidth="1"/>
    <col min="16" max="17" width="17.28515625" style="8" customWidth="1"/>
    <col min="18" max="18" width="18" style="8" customWidth="1"/>
    <col min="19" max="16384" width="11.42578125" style="8"/>
  </cols>
  <sheetData>
    <row r="1" spans="1:23" ht="13.5" customHeight="1" x14ac:dyDescent="0.25">
      <c r="A1" s="7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3" ht="13.5" customHeight="1" x14ac:dyDescent="0.25">
      <c r="A2" s="70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3" ht="42.75" customHeight="1" x14ac:dyDescent="0.25">
      <c r="A4" s="172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397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  <c r="S4" s="133"/>
      <c r="T4" s="80"/>
      <c r="U4" s="80"/>
      <c r="V4" s="80"/>
      <c r="W4" s="80"/>
    </row>
    <row r="5" spans="1:23" ht="20.100000000000001" customHeight="1" x14ac:dyDescent="0.25">
      <c r="A5" s="173" t="s">
        <v>162</v>
      </c>
      <c r="B5" s="318">
        <v>1683.01</v>
      </c>
      <c r="C5" s="318">
        <v>62.980000000000011</v>
      </c>
      <c r="D5" s="318">
        <v>956.75</v>
      </c>
      <c r="E5" s="318">
        <v>134.41000000000003</v>
      </c>
      <c r="F5" s="318">
        <v>1140.4100000000001</v>
      </c>
      <c r="G5" s="318">
        <v>7205.8799999999992</v>
      </c>
      <c r="H5" s="318">
        <v>2416.2199999999998</v>
      </c>
      <c r="I5" s="318">
        <v>1311.1399999999999</v>
      </c>
      <c r="J5" s="318">
        <v>2754.3399999999997</v>
      </c>
      <c r="K5" s="318">
        <v>18911.71</v>
      </c>
      <c r="L5" s="318">
        <v>6963.03</v>
      </c>
      <c r="M5" s="318">
        <v>662</v>
      </c>
      <c r="N5" s="318">
        <v>7491.1600000000008</v>
      </c>
      <c r="O5" s="318">
        <v>278.75</v>
      </c>
      <c r="P5" s="318">
        <v>2287.4300000000003</v>
      </c>
      <c r="Q5" s="318">
        <v>13945.149999999998</v>
      </c>
      <c r="R5" s="325">
        <f>SUM(B5:Q5)</f>
        <v>68204.37</v>
      </c>
      <c r="S5" s="28"/>
    </row>
    <row r="6" spans="1:23" ht="20.100000000000001" customHeight="1" x14ac:dyDescent="0.25">
      <c r="A6" s="173" t="s">
        <v>163</v>
      </c>
      <c r="B6" s="318">
        <v>0.5</v>
      </c>
      <c r="C6" s="318">
        <v>166.42</v>
      </c>
      <c r="D6" s="318">
        <v>351.41999999999996</v>
      </c>
      <c r="E6" s="318">
        <v>156.97999999999996</v>
      </c>
      <c r="F6" s="318">
        <v>416.67</v>
      </c>
      <c r="G6" s="318">
        <v>1724.88</v>
      </c>
      <c r="H6" s="318">
        <v>777.87</v>
      </c>
      <c r="I6" s="318">
        <v>719.62</v>
      </c>
      <c r="J6" s="318">
        <v>37.410000000000004</v>
      </c>
      <c r="K6" s="318">
        <v>5666.6399999999994</v>
      </c>
      <c r="L6" s="318">
        <v>2511.1999999999998</v>
      </c>
      <c r="M6" s="318">
        <v>1332.31</v>
      </c>
      <c r="N6" s="318">
        <v>2308.02</v>
      </c>
      <c r="O6" s="318">
        <v>142.75000000000003</v>
      </c>
      <c r="P6" s="318">
        <v>54.889999999999986</v>
      </c>
      <c r="Q6" s="318">
        <v>11901.18</v>
      </c>
      <c r="R6" s="325">
        <f t="shared" ref="R6:R19" si="0">SUM(B6:Q6)</f>
        <v>28268.760000000002</v>
      </c>
      <c r="S6" s="28"/>
    </row>
    <row r="7" spans="1:23" ht="20.100000000000001" customHeight="1" x14ac:dyDescent="0.25">
      <c r="A7" s="173" t="s">
        <v>164</v>
      </c>
      <c r="B7" s="318">
        <v>1039.06</v>
      </c>
      <c r="C7" s="318">
        <v>71.27</v>
      </c>
      <c r="D7" s="318">
        <v>32.58</v>
      </c>
      <c r="E7" s="318">
        <v>34.49</v>
      </c>
      <c r="F7" s="318">
        <v>65.14</v>
      </c>
      <c r="G7" s="318">
        <v>1295.7600000000002</v>
      </c>
      <c r="H7" s="318">
        <v>164.69000000000003</v>
      </c>
      <c r="I7" s="318">
        <v>112.55000000000005</v>
      </c>
      <c r="J7" s="318">
        <v>432.21999999999986</v>
      </c>
      <c r="K7" s="318">
        <v>1690.16</v>
      </c>
      <c r="L7" s="318">
        <v>769.96</v>
      </c>
      <c r="M7" s="318">
        <v>31.38</v>
      </c>
      <c r="N7" s="318">
        <v>2228.38</v>
      </c>
      <c r="O7" s="318">
        <v>0</v>
      </c>
      <c r="P7" s="318">
        <v>333.25</v>
      </c>
      <c r="Q7" s="318">
        <v>2504.2599999999998</v>
      </c>
      <c r="R7" s="325">
        <f t="shared" si="0"/>
        <v>10805.15</v>
      </c>
      <c r="S7" s="28"/>
    </row>
    <row r="8" spans="1:23" ht="20.100000000000001" customHeight="1" x14ac:dyDescent="0.25">
      <c r="A8" s="173" t="s">
        <v>186</v>
      </c>
      <c r="B8" s="318">
        <v>7.9999999999999982</v>
      </c>
      <c r="C8" s="318">
        <v>406.40999999999997</v>
      </c>
      <c r="D8" s="318">
        <v>64.39</v>
      </c>
      <c r="E8" s="318">
        <v>23.85</v>
      </c>
      <c r="F8" s="318">
        <v>39.99</v>
      </c>
      <c r="G8" s="318">
        <v>129.80999999999997</v>
      </c>
      <c r="H8" s="318">
        <v>117.32</v>
      </c>
      <c r="I8" s="318">
        <v>93.46</v>
      </c>
      <c r="J8" s="318"/>
      <c r="K8" s="318">
        <v>238.34</v>
      </c>
      <c r="L8" s="318">
        <v>105.93999999999998</v>
      </c>
      <c r="M8" s="318">
        <v>35</v>
      </c>
      <c r="N8" s="318">
        <v>72.89</v>
      </c>
      <c r="O8" s="318">
        <v>215.73000000000002</v>
      </c>
      <c r="P8" s="318">
        <v>4.33</v>
      </c>
      <c r="Q8" s="318">
        <v>407.46999999999997</v>
      </c>
      <c r="R8" s="325">
        <f t="shared" si="0"/>
        <v>1962.93</v>
      </c>
      <c r="S8" s="28"/>
    </row>
    <row r="9" spans="1:23" ht="20.100000000000001" customHeight="1" x14ac:dyDescent="0.25">
      <c r="A9" s="173" t="s">
        <v>165</v>
      </c>
      <c r="B9" s="318">
        <v>5772.24</v>
      </c>
      <c r="C9" s="318">
        <v>17266.09</v>
      </c>
      <c r="D9" s="318">
        <v>41803.72</v>
      </c>
      <c r="E9" s="318">
        <v>103.70999999999998</v>
      </c>
      <c r="F9" s="318">
        <v>529.11</v>
      </c>
      <c r="G9" s="318">
        <v>359.71</v>
      </c>
      <c r="H9" s="318">
        <v>539.02</v>
      </c>
      <c r="I9" s="318">
        <v>777.30000000000007</v>
      </c>
      <c r="J9" s="318">
        <v>150.95999999999998</v>
      </c>
      <c r="K9" s="318">
        <v>7277.0199999999995</v>
      </c>
      <c r="L9" s="318">
        <v>291.83</v>
      </c>
      <c r="M9" s="318">
        <v>20.52</v>
      </c>
      <c r="N9" s="318">
        <v>5276.3900000000012</v>
      </c>
      <c r="O9" s="318">
        <v>1273.3100000000002</v>
      </c>
      <c r="P9" s="318">
        <v>3819.3700000000003</v>
      </c>
      <c r="Q9" s="318">
        <v>125902.2</v>
      </c>
      <c r="R9" s="325">
        <f t="shared" si="0"/>
        <v>211162.5</v>
      </c>
      <c r="S9" s="28"/>
    </row>
    <row r="10" spans="1:23" ht="20.100000000000001" customHeight="1" x14ac:dyDescent="0.25">
      <c r="A10" s="173" t="s">
        <v>166</v>
      </c>
      <c r="B10" s="318">
        <v>0</v>
      </c>
      <c r="C10" s="318">
        <v>0</v>
      </c>
      <c r="D10" s="318">
        <v>0</v>
      </c>
      <c r="E10" s="318">
        <v>0</v>
      </c>
      <c r="F10" s="318">
        <v>154.30000000000001</v>
      </c>
      <c r="G10" s="318">
        <v>491.01000000000005</v>
      </c>
      <c r="H10" s="318">
        <v>1274.72</v>
      </c>
      <c r="I10" s="318">
        <v>927.6</v>
      </c>
      <c r="J10" s="318">
        <v>162</v>
      </c>
      <c r="K10" s="318">
        <v>692.01999999999987</v>
      </c>
      <c r="L10" s="318">
        <v>25</v>
      </c>
      <c r="M10" s="318">
        <v>0</v>
      </c>
      <c r="N10" s="318">
        <v>247.87</v>
      </c>
      <c r="O10" s="318">
        <v>0</v>
      </c>
      <c r="P10" s="318"/>
      <c r="Q10" s="318">
        <v>10855.03</v>
      </c>
      <c r="R10" s="325">
        <f t="shared" si="0"/>
        <v>14829.550000000001</v>
      </c>
      <c r="S10" s="28"/>
    </row>
    <row r="11" spans="1:23" ht="20.100000000000001" customHeight="1" x14ac:dyDescent="0.25">
      <c r="A11" s="173" t="s">
        <v>167</v>
      </c>
      <c r="B11" s="318"/>
      <c r="C11" s="318"/>
      <c r="D11" s="318"/>
      <c r="E11" s="318">
        <v>17644.46</v>
      </c>
      <c r="F11" s="318">
        <v>163.07</v>
      </c>
      <c r="G11" s="318">
        <v>879.61</v>
      </c>
      <c r="H11" s="318">
        <v>229.25</v>
      </c>
      <c r="I11" s="318">
        <v>137.35000000000002</v>
      </c>
      <c r="J11" s="318">
        <v>24.820000000000004</v>
      </c>
      <c r="K11" s="318">
        <v>7167.32</v>
      </c>
      <c r="L11" s="318"/>
      <c r="M11" s="318">
        <v>2696.3900000000003</v>
      </c>
      <c r="N11" s="318">
        <v>1947.5199999999998</v>
      </c>
      <c r="O11" s="318"/>
      <c r="P11" s="318">
        <v>11374</v>
      </c>
      <c r="Q11" s="318">
        <v>1700.57</v>
      </c>
      <c r="R11" s="325">
        <f t="shared" si="0"/>
        <v>43964.359999999993</v>
      </c>
      <c r="S11" s="28"/>
    </row>
    <row r="12" spans="1:23" ht="20.100000000000001" customHeight="1" x14ac:dyDescent="0.25">
      <c r="A12" s="173" t="s">
        <v>168</v>
      </c>
      <c r="B12" s="318"/>
      <c r="C12" s="318"/>
      <c r="D12" s="318"/>
      <c r="E12" s="318"/>
      <c r="F12" s="318">
        <v>55.58</v>
      </c>
      <c r="G12" s="318">
        <v>152.78</v>
      </c>
      <c r="H12" s="318"/>
      <c r="I12" s="318"/>
      <c r="J12" s="318"/>
      <c r="K12" s="318">
        <v>157.44</v>
      </c>
      <c r="L12" s="318"/>
      <c r="M12" s="318">
        <v>3396.2799999999997</v>
      </c>
      <c r="N12" s="318"/>
      <c r="O12" s="318"/>
      <c r="P12" s="318"/>
      <c r="Q12" s="318"/>
      <c r="R12" s="325">
        <f t="shared" si="0"/>
        <v>3762.08</v>
      </c>
      <c r="S12" s="28"/>
    </row>
    <row r="13" spans="1:23" ht="20.100000000000001" customHeight="1" x14ac:dyDescent="0.25">
      <c r="A13" s="173" t="s">
        <v>169</v>
      </c>
      <c r="B13" s="318">
        <v>15523.739999999998</v>
      </c>
      <c r="C13" s="318">
        <v>26820.209999999995</v>
      </c>
      <c r="D13" s="318">
        <v>51428.779999999992</v>
      </c>
      <c r="E13" s="318">
        <v>30980.180000000004</v>
      </c>
      <c r="F13" s="318">
        <v>1809.6499999999999</v>
      </c>
      <c r="G13" s="318">
        <v>1853.1299999999999</v>
      </c>
      <c r="H13" s="318">
        <v>6394.0800000000008</v>
      </c>
      <c r="I13" s="318">
        <v>38440.379999999997</v>
      </c>
      <c r="J13" s="318">
        <v>51193.740000000005</v>
      </c>
      <c r="K13" s="318">
        <v>184822.30000000002</v>
      </c>
      <c r="L13" s="318"/>
      <c r="M13" s="318">
        <v>54860.34</v>
      </c>
      <c r="N13" s="318">
        <v>16919.529999999995</v>
      </c>
      <c r="O13" s="318"/>
      <c r="P13" s="318"/>
      <c r="Q13" s="318">
        <v>1886.03</v>
      </c>
      <c r="R13" s="325">
        <f t="shared" si="0"/>
        <v>482932.09</v>
      </c>
      <c r="S13" s="28"/>
    </row>
    <row r="14" spans="1:23" ht="20.100000000000001" customHeight="1" x14ac:dyDescent="0.25">
      <c r="A14" s="173" t="s">
        <v>170</v>
      </c>
      <c r="B14" s="318">
        <v>9295.2900000000009</v>
      </c>
      <c r="C14" s="318">
        <v>22107.05</v>
      </c>
      <c r="D14" s="318">
        <v>39582.519999999997</v>
      </c>
      <c r="E14" s="318">
        <v>26094.46</v>
      </c>
      <c r="F14" s="318">
        <v>33526.39</v>
      </c>
      <c r="G14" s="318">
        <v>170569.15</v>
      </c>
      <c r="H14" s="318">
        <v>79742.559999999983</v>
      </c>
      <c r="I14" s="318">
        <v>35717.070000000007</v>
      </c>
      <c r="J14" s="318">
        <v>19415.27</v>
      </c>
      <c r="K14" s="318">
        <v>55620.920000000006</v>
      </c>
      <c r="L14" s="318">
        <v>23647.600000000002</v>
      </c>
      <c r="M14" s="318">
        <v>22753.390000000003</v>
      </c>
      <c r="N14" s="318">
        <v>29624.319999999996</v>
      </c>
      <c r="O14" s="318">
        <v>6447.9299999999994</v>
      </c>
      <c r="P14" s="318">
        <v>10464.82</v>
      </c>
      <c r="Q14" s="318">
        <v>594646.73</v>
      </c>
      <c r="R14" s="325">
        <f t="shared" si="0"/>
        <v>1179255.4699999997</v>
      </c>
      <c r="S14" s="28"/>
    </row>
    <row r="15" spans="1:23" ht="20.100000000000001" customHeight="1" x14ac:dyDescent="0.25">
      <c r="A15" s="173" t="s">
        <v>306</v>
      </c>
      <c r="B15" s="318">
        <v>49039.839999999997</v>
      </c>
      <c r="C15" s="318">
        <v>403849.47000000009</v>
      </c>
      <c r="D15" s="318">
        <v>1731086.4000000001</v>
      </c>
      <c r="E15" s="318">
        <v>334568.52000000008</v>
      </c>
      <c r="F15" s="318">
        <v>198208.90999999997</v>
      </c>
      <c r="G15" s="318">
        <v>75005.959999999992</v>
      </c>
      <c r="H15" s="318">
        <v>36449.26</v>
      </c>
      <c r="I15" s="318">
        <v>98802.979999999967</v>
      </c>
      <c r="J15" s="318">
        <v>23684.49</v>
      </c>
      <c r="K15" s="318">
        <v>228498.29</v>
      </c>
      <c r="L15" s="318">
        <v>49558.700000000004</v>
      </c>
      <c r="M15" s="318">
        <v>48290.829999999994</v>
      </c>
      <c r="N15" s="318">
        <v>324197.89999999991</v>
      </c>
      <c r="O15" s="318">
        <v>92008.119999999981</v>
      </c>
      <c r="P15" s="318">
        <v>52559.840000000011</v>
      </c>
      <c r="Q15" s="318"/>
      <c r="R15" s="325">
        <f t="shared" si="0"/>
        <v>3745809.5100000002</v>
      </c>
      <c r="S15" s="28"/>
    </row>
    <row r="16" spans="1:23" ht="20.100000000000001" customHeight="1" x14ac:dyDescent="0.25">
      <c r="A16" s="173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25">
        <f t="shared" si="0"/>
        <v>0</v>
      </c>
      <c r="S16" s="28"/>
    </row>
    <row r="17" spans="1:19" ht="20.100000000000001" customHeight="1" x14ac:dyDescent="0.25">
      <c r="A17" s="173" t="s">
        <v>177</v>
      </c>
      <c r="B17" s="318"/>
      <c r="C17" s="318">
        <v>34188.080000000002</v>
      </c>
      <c r="D17" s="318">
        <v>4504.2999999999993</v>
      </c>
      <c r="E17" s="318">
        <v>53235.320000000007</v>
      </c>
      <c r="F17" s="318">
        <v>480</v>
      </c>
      <c r="G17" s="318">
        <v>19614.87</v>
      </c>
      <c r="H17" s="318">
        <v>10480.85</v>
      </c>
      <c r="I17" s="318"/>
      <c r="J17" s="318"/>
      <c r="K17" s="318"/>
      <c r="L17" s="318"/>
      <c r="M17" s="318"/>
      <c r="N17" s="318"/>
      <c r="O17" s="318"/>
      <c r="P17" s="318"/>
      <c r="Q17" s="318">
        <v>41037.609999999993</v>
      </c>
      <c r="R17" s="325">
        <f t="shared" si="0"/>
        <v>163541.03</v>
      </c>
      <c r="S17" s="28"/>
    </row>
    <row r="18" spans="1:19" s="195" customFormat="1" ht="20.100000000000001" customHeight="1" x14ac:dyDescent="0.25">
      <c r="A18" s="194" t="s">
        <v>390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314"/>
      <c r="P18" s="318"/>
      <c r="Q18" s="439"/>
      <c r="R18" s="325">
        <f t="shared" si="0"/>
        <v>0</v>
      </c>
    </row>
    <row r="19" spans="1:19" ht="20.100000000000001" customHeight="1" x14ac:dyDescent="0.25">
      <c r="A19" s="228" t="s">
        <v>22</v>
      </c>
      <c r="B19" s="325">
        <f>SUM(B5:B18)</f>
        <v>82361.679999999993</v>
      </c>
      <c r="C19" s="325">
        <f t="shared" ref="C19:Q19" si="1">SUM(C5:C18)</f>
        <v>504937.9800000001</v>
      </c>
      <c r="D19" s="325">
        <f t="shared" si="1"/>
        <v>1869810.86</v>
      </c>
      <c r="E19" s="325">
        <f t="shared" si="1"/>
        <v>462976.38000000006</v>
      </c>
      <c r="F19" s="325">
        <f t="shared" si="1"/>
        <v>236589.21999999997</v>
      </c>
      <c r="G19" s="325">
        <f t="shared" si="1"/>
        <v>279282.55</v>
      </c>
      <c r="H19" s="325">
        <f t="shared" si="1"/>
        <v>138585.84</v>
      </c>
      <c r="I19" s="325">
        <f t="shared" si="1"/>
        <v>177039.44999999995</v>
      </c>
      <c r="J19" s="325">
        <f t="shared" si="1"/>
        <v>97855.250000000015</v>
      </c>
      <c r="K19" s="325">
        <f t="shared" si="1"/>
        <v>510742.16000000003</v>
      </c>
      <c r="L19" s="325">
        <f t="shared" si="1"/>
        <v>83873.260000000009</v>
      </c>
      <c r="M19" s="325">
        <f t="shared" si="1"/>
        <v>134078.44</v>
      </c>
      <c r="N19" s="325">
        <f t="shared" si="1"/>
        <v>390313.97999999986</v>
      </c>
      <c r="O19" s="325">
        <f t="shared" si="1"/>
        <v>100366.58999999998</v>
      </c>
      <c r="P19" s="325">
        <f t="shared" si="1"/>
        <v>80897.930000000008</v>
      </c>
      <c r="Q19" s="325">
        <f t="shared" si="1"/>
        <v>804786.23</v>
      </c>
      <c r="R19" s="325">
        <f t="shared" si="0"/>
        <v>5954497.7999999989</v>
      </c>
      <c r="S19" s="28"/>
    </row>
    <row r="20" spans="1:19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S20" s="28"/>
    </row>
    <row r="21" spans="1:19" ht="15" customHeight="1" x14ac:dyDescent="0.25">
      <c r="A21" s="191" t="s">
        <v>102</v>
      </c>
      <c r="B21" s="19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S21" s="28"/>
    </row>
    <row r="22" spans="1:19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S22" s="28"/>
    </row>
    <row r="23" spans="1:19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R23"/>
  <sheetViews>
    <sheetView zoomScale="60" zoomScaleNormal="60" workbookViewId="0">
      <selection activeCell="F31" sqref="F31"/>
    </sheetView>
  </sheetViews>
  <sheetFormatPr baseColWidth="10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10" width="15.28515625" style="8" customWidth="1"/>
    <col min="11" max="11" width="15.85546875" style="8" customWidth="1"/>
    <col min="12" max="12" width="14.140625" style="8" customWidth="1"/>
    <col min="13" max="13" width="15.7109375" style="8" customWidth="1"/>
    <col min="14" max="14" width="15.5703125" style="8" customWidth="1"/>
    <col min="15" max="15" width="17" style="8" customWidth="1"/>
    <col min="16" max="16" width="15.42578125" style="8" customWidth="1"/>
    <col min="17" max="17" width="16.85546875" style="8" customWidth="1"/>
    <col min="18" max="18" width="18.140625" style="189" customWidth="1"/>
    <col min="19" max="16384" width="11.42578125" style="8"/>
  </cols>
  <sheetData>
    <row r="1" spans="1:18" ht="13.5" customHeight="1" x14ac:dyDescent="0.25">
      <c r="A1" s="7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5.5" customHeight="1" x14ac:dyDescent="0.25">
      <c r="A4" s="171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397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190" t="s">
        <v>22</v>
      </c>
    </row>
    <row r="5" spans="1:18" s="188" customFormat="1" ht="20.100000000000001" customHeight="1" x14ac:dyDescent="0.25">
      <c r="A5" s="173" t="s">
        <v>162</v>
      </c>
      <c r="B5" s="318">
        <v>0</v>
      </c>
      <c r="C5" s="318">
        <v>2.3000000000000003</v>
      </c>
      <c r="D5" s="318">
        <v>36.340000000000003</v>
      </c>
      <c r="E5" s="318">
        <v>2.72</v>
      </c>
      <c r="F5" s="318">
        <v>688.22</v>
      </c>
      <c r="G5" s="318">
        <v>866.65</v>
      </c>
      <c r="H5" s="318">
        <v>487.05000000000007</v>
      </c>
      <c r="I5" s="318">
        <v>118</v>
      </c>
      <c r="J5" s="318">
        <v>1298.8800000000001</v>
      </c>
      <c r="K5" s="318">
        <v>7287.0699999999988</v>
      </c>
      <c r="L5" s="318">
        <v>358.2</v>
      </c>
      <c r="M5" s="318">
        <v>0</v>
      </c>
      <c r="N5" s="318">
        <v>0</v>
      </c>
      <c r="O5" s="318">
        <v>0</v>
      </c>
      <c r="P5" s="318">
        <v>70.900000000000006</v>
      </c>
      <c r="Q5" s="318">
        <v>3084.5499999999997</v>
      </c>
      <c r="R5" s="325">
        <f>SUM(B5:Q5)</f>
        <v>14300.88</v>
      </c>
    </row>
    <row r="6" spans="1:18" s="188" customFormat="1" ht="20.100000000000001" customHeight="1" x14ac:dyDescent="0.25">
      <c r="A6" s="173" t="s">
        <v>163</v>
      </c>
      <c r="B6" s="318">
        <v>0</v>
      </c>
      <c r="C6" s="318">
        <v>0</v>
      </c>
      <c r="D6" s="318">
        <v>0</v>
      </c>
      <c r="E6" s="318">
        <v>18.850000000000001</v>
      </c>
      <c r="F6" s="318">
        <v>435.95000000000005</v>
      </c>
      <c r="G6" s="318">
        <v>31</v>
      </c>
      <c r="H6" s="318">
        <v>231</v>
      </c>
      <c r="I6" s="318">
        <v>32</v>
      </c>
      <c r="J6" s="318">
        <v>673.41</v>
      </c>
      <c r="K6" s="318">
        <v>3172.2799999999997</v>
      </c>
      <c r="L6" s="318">
        <v>278.28000000000003</v>
      </c>
      <c r="M6" s="318">
        <v>276</v>
      </c>
      <c r="N6" s="318">
        <v>0</v>
      </c>
      <c r="O6" s="318">
        <v>0</v>
      </c>
      <c r="P6" s="318">
        <v>0</v>
      </c>
      <c r="Q6" s="318">
        <v>1214.57</v>
      </c>
      <c r="R6" s="325">
        <f t="shared" ref="R6:R19" si="0">SUM(B6:Q6)</f>
        <v>6363.3399999999992</v>
      </c>
    </row>
    <row r="7" spans="1:18" s="188" customFormat="1" ht="20.100000000000001" customHeight="1" x14ac:dyDescent="0.25">
      <c r="A7" s="173" t="s">
        <v>164</v>
      </c>
      <c r="B7" s="318">
        <v>0</v>
      </c>
      <c r="C7" s="318">
        <v>0</v>
      </c>
      <c r="D7" s="318">
        <v>22.769999999999996</v>
      </c>
      <c r="E7" s="318">
        <v>0</v>
      </c>
      <c r="F7" s="318">
        <v>187.13</v>
      </c>
      <c r="G7" s="318">
        <v>149.63</v>
      </c>
      <c r="H7" s="318">
        <v>0</v>
      </c>
      <c r="I7" s="318">
        <v>35</v>
      </c>
      <c r="J7" s="318">
        <v>0</v>
      </c>
      <c r="K7" s="318">
        <v>858.79000000000019</v>
      </c>
      <c r="L7" s="318">
        <v>105.05999999999999</v>
      </c>
      <c r="M7" s="318">
        <v>0</v>
      </c>
      <c r="N7" s="318">
        <v>0</v>
      </c>
      <c r="O7" s="318">
        <v>0</v>
      </c>
      <c r="P7" s="318">
        <v>9.98</v>
      </c>
      <c r="Q7" s="318">
        <v>681.38</v>
      </c>
      <c r="R7" s="325">
        <f t="shared" si="0"/>
        <v>2049.7400000000002</v>
      </c>
    </row>
    <row r="8" spans="1:18" s="188" customFormat="1" ht="20.100000000000001" customHeight="1" x14ac:dyDescent="0.25">
      <c r="A8" s="173" t="s">
        <v>186</v>
      </c>
      <c r="B8" s="318">
        <v>0</v>
      </c>
      <c r="C8" s="318">
        <v>0</v>
      </c>
      <c r="D8" s="318">
        <v>0</v>
      </c>
      <c r="E8" s="318">
        <v>0</v>
      </c>
      <c r="F8" s="318">
        <v>0</v>
      </c>
      <c r="G8" s="318">
        <v>0</v>
      </c>
      <c r="H8" s="318">
        <v>0</v>
      </c>
      <c r="I8" s="318">
        <v>0</v>
      </c>
      <c r="J8" s="318"/>
      <c r="K8" s="318">
        <v>0</v>
      </c>
      <c r="L8" s="318">
        <v>0</v>
      </c>
      <c r="M8" s="318">
        <v>0</v>
      </c>
      <c r="N8" s="318">
        <v>0</v>
      </c>
      <c r="O8" s="318">
        <v>0</v>
      </c>
      <c r="P8" s="318">
        <v>0</v>
      </c>
      <c r="Q8" s="318">
        <v>0</v>
      </c>
      <c r="R8" s="325">
        <f t="shared" si="0"/>
        <v>0</v>
      </c>
    </row>
    <row r="9" spans="1:18" s="188" customFormat="1" ht="20.100000000000001" customHeight="1" x14ac:dyDescent="0.25">
      <c r="A9" s="173" t="s">
        <v>165</v>
      </c>
      <c r="B9" s="318">
        <v>0</v>
      </c>
      <c r="C9" s="318">
        <v>0</v>
      </c>
      <c r="D9" s="318">
        <v>0</v>
      </c>
      <c r="E9" s="318">
        <v>0</v>
      </c>
      <c r="F9" s="318">
        <v>0</v>
      </c>
      <c r="G9" s="318">
        <v>0</v>
      </c>
      <c r="H9" s="318">
        <v>0</v>
      </c>
      <c r="I9" s="318">
        <v>86</v>
      </c>
      <c r="J9" s="318">
        <v>50</v>
      </c>
      <c r="K9" s="318">
        <v>0</v>
      </c>
      <c r="L9" s="318">
        <v>0</v>
      </c>
      <c r="M9" s="318">
        <v>0</v>
      </c>
      <c r="N9" s="318">
        <v>0</v>
      </c>
      <c r="O9" s="318">
        <v>0</v>
      </c>
      <c r="P9" s="318">
        <v>0</v>
      </c>
      <c r="Q9" s="318">
        <v>0</v>
      </c>
      <c r="R9" s="325">
        <f t="shared" si="0"/>
        <v>136</v>
      </c>
    </row>
    <row r="10" spans="1:18" s="188" customFormat="1" ht="20.100000000000001" customHeight="1" x14ac:dyDescent="0.25">
      <c r="A10" s="173" t="s">
        <v>166</v>
      </c>
      <c r="B10" s="318">
        <v>0</v>
      </c>
      <c r="C10" s="318">
        <v>0</v>
      </c>
      <c r="D10" s="318">
        <v>0</v>
      </c>
      <c r="E10" s="318">
        <v>0</v>
      </c>
      <c r="F10" s="318">
        <v>0</v>
      </c>
      <c r="G10" s="318">
        <v>103.2</v>
      </c>
      <c r="H10" s="318">
        <v>0</v>
      </c>
      <c r="I10" s="318">
        <v>0</v>
      </c>
      <c r="J10" s="318">
        <v>150.51</v>
      </c>
      <c r="K10" s="318">
        <v>398.78999999999996</v>
      </c>
      <c r="L10" s="318">
        <v>30</v>
      </c>
      <c r="M10" s="318">
        <v>0</v>
      </c>
      <c r="N10" s="318">
        <v>0</v>
      </c>
      <c r="O10" s="318">
        <v>0</v>
      </c>
      <c r="P10" s="318"/>
      <c r="Q10" s="318">
        <v>572.4</v>
      </c>
      <c r="R10" s="325">
        <f t="shared" si="0"/>
        <v>1254.9000000000001</v>
      </c>
    </row>
    <row r="11" spans="1:18" s="188" customFormat="1" ht="20.100000000000001" customHeight="1" x14ac:dyDescent="0.25">
      <c r="A11" s="173" t="s">
        <v>167</v>
      </c>
      <c r="B11" s="318"/>
      <c r="C11" s="318"/>
      <c r="D11" s="318"/>
      <c r="E11" s="318">
        <v>0</v>
      </c>
      <c r="F11" s="318">
        <v>0</v>
      </c>
      <c r="G11" s="318">
        <v>0</v>
      </c>
      <c r="H11" s="318">
        <v>0</v>
      </c>
      <c r="I11" s="318">
        <v>0</v>
      </c>
      <c r="J11" s="318">
        <v>0</v>
      </c>
      <c r="K11" s="318">
        <v>0</v>
      </c>
      <c r="L11" s="318"/>
      <c r="M11" s="318">
        <v>0</v>
      </c>
      <c r="N11" s="318">
        <v>0</v>
      </c>
      <c r="O11" s="318"/>
      <c r="P11" s="318">
        <v>0</v>
      </c>
      <c r="Q11" s="318">
        <v>0</v>
      </c>
      <c r="R11" s="325">
        <f t="shared" si="0"/>
        <v>0</v>
      </c>
    </row>
    <row r="12" spans="1:18" s="188" customFormat="1" ht="20.100000000000001" customHeight="1" x14ac:dyDescent="0.25">
      <c r="A12" s="173" t="s">
        <v>168</v>
      </c>
      <c r="B12" s="318"/>
      <c r="C12" s="318"/>
      <c r="D12" s="318"/>
      <c r="E12" s="318"/>
      <c r="F12" s="318">
        <v>0</v>
      </c>
      <c r="G12" s="318">
        <v>0</v>
      </c>
      <c r="H12" s="318"/>
      <c r="I12" s="318"/>
      <c r="J12" s="318"/>
      <c r="K12" s="318">
        <v>0</v>
      </c>
      <c r="L12" s="318"/>
      <c r="M12" s="318">
        <v>0</v>
      </c>
      <c r="N12" s="318"/>
      <c r="O12" s="318"/>
      <c r="P12" s="318"/>
      <c r="Q12" s="318"/>
      <c r="R12" s="325">
        <f t="shared" si="0"/>
        <v>0</v>
      </c>
    </row>
    <row r="13" spans="1:18" s="188" customFormat="1" ht="20.100000000000001" customHeight="1" x14ac:dyDescent="0.25">
      <c r="A13" s="173" t="s">
        <v>169</v>
      </c>
      <c r="B13" s="318">
        <v>0</v>
      </c>
      <c r="C13" s="318">
        <v>0</v>
      </c>
      <c r="D13" s="318">
        <v>0</v>
      </c>
      <c r="E13" s="318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>
        <v>0</v>
      </c>
      <c r="L13" s="318"/>
      <c r="M13" s="318">
        <v>0</v>
      </c>
      <c r="N13" s="318">
        <v>460.42999999999995</v>
      </c>
      <c r="O13" s="318"/>
      <c r="P13" s="318"/>
      <c r="Q13" s="318">
        <v>0</v>
      </c>
      <c r="R13" s="325">
        <f t="shared" si="0"/>
        <v>460.42999999999995</v>
      </c>
    </row>
    <row r="14" spans="1:18" s="188" customFormat="1" ht="20.100000000000001" customHeight="1" x14ac:dyDescent="0.25">
      <c r="A14" s="173" t="s">
        <v>170</v>
      </c>
      <c r="B14" s="318">
        <v>11036.44</v>
      </c>
      <c r="C14" s="318">
        <v>30410.169999999995</v>
      </c>
      <c r="D14" s="318">
        <v>105493.16</v>
      </c>
      <c r="E14" s="318">
        <v>71175.42</v>
      </c>
      <c r="F14" s="318">
        <v>71423.330000000016</v>
      </c>
      <c r="G14" s="318">
        <v>127698.31999999999</v>
      </c>
      <c r="H14" s="318">
        <v>59947.389999999992</v>
      </c>
      <c r="I14" s="318">
        <v>81169.05</v>
      </c>
      <c r="J14" s="318">
        <v>49326.75</v>
      </c>
      <c r="K14" s="318">
        <v>97657.680000000008</v>
      </c>
      <c r="L14" s="318">
        <v>54297.77</v>
      </c>
      <c r="M14" s="318">
        <v>24260.489999999998</v>
      </c>
      <c r="N14" s="318">
        <v>59034.5</v>
      </c>
      <c r="O14" s="318">
        <v>2479.11</v>
      </c>
      <c r="P14" s="318">
        <v>5257.17</v>
      </c>
      <c r="Q14" s="318">
        <v>364887.23</v>
      </c>
      <c r="R14" s="325">
        <f t="shared" si="0"/>
        <v>1215553.98</v>
      </c>
    </row>
    <row r="15" spans="1:18" s="188" customFormat="1" ht="20.100000000000001" customHeight="1" x14ac:dyDescent="0.25">
      <c r="A15" s="173" t="s">
        <v>306</v>
      </c>
      <c r="B15" s="318">
        <v>4566.8900000000003</v>
      </c>
      <c r="C15" s="318">
        <v>42143.55</v>
      </c>
      <c r="D15" s="318">
        <v>115913.96</v>
      </c>
      <c r="E15" s="318">
        <v>49972.020000000004</v>
      </c>
      <c r="F15" s="318">
        <v>38140.980000000003</v>
      </c>
      <c r="G15" s="318">
        <v>25515.049999999996</v>
      </c>
      <c r="H15" s="318">
        <v>35213.929999999993</v>
      </c>
      <c r="I15" s="318">
        <v>57167.039999999994</v>
      </c>
      <c r="J15" s="318">
        <v>18400.989999999998</v>
      </c>
      <c r="K15" s="318">
        <v>119763.26000000001</v>
      </c>
      <c r="L15" s="318">
        <v>47735.130000000012</v>
      </c>
      <c r="M15" s="318">
        <v>26464.000000000004</v>
      </c>
      <c r="N15" s="318">
        <v>47397.319999999992</v>
      </c>
      <c r="O15" s="318">
        <v>1739.44</v>
      </c>
      <c r="P15" s="318">
        <v>6556.15</v>
      </c>
      <c r="Q15" s="318"/>
      <c r="R15" s="325">
        <f t="shared" si="0"/>
        <v>636689.71</v>
      </c>
    </row>
    <row r="16" spans="1:18" s="188" customFormat="1" ht="20.100000000000001" customHeight="1" x14ac:dyDescent="0.25">
      <c r="A16" s="173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25">
        <f t="shared" si="0"/>
        <v>0</v>
      </c>
    </row>
    <row r="17" spans="1:18" s="188" customFormat="1" ht="20.100000000000001" customHeight="1" x14ac:dyDescent="0.25">
      <c r="A17" s="173" t="s">
        <v>177</v>
      </c>
      <c r="B17" s="318"/>
      <c r="C17" s="318">
        <v>1313.27</v>
      </c>
      <c r="D17" s="318">
        <v>0</v>
      </c>
      <c r="E17" s="318">
        <v>305.73</v>
      </c>
      <c r="F17" s="318">
        <v>0</v>
      </c>
      <c r="G17" s="318">
        <v>79.61</v>
      </c>
      <c r="H17" s="318">
        <v>335.23</v>
      </c>
      <c r="I17" s="318"/>
      <c r="J17" s="318"/>
      <c r="K17" s="318"/>
      <c r="L17" s="318"/>
      <c r="M17" s="318"/>
      <c r="N17" s="318"/>
      <c r="O17" s="318"/>
      <c r="P17" s="318"/>
      <c r="Q17" s="318">
        <v>564.43000000000006</v>
      </c>
      <c r="R17" s="325">
        <f t="shared" si="0"/>
        <v>2598.27</v>
      </c>
    </row>
    <row r="18" spans="1:18" s="188" customFormat="1" ht="20.100000000000001" customHeight="1" x14ac:dyDescent="0.25">
      <c r="A18" s="194" t="s">
        <v>390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25">
        <f t="shared" si="0"/>
        <v>0</v>
      </c>
    </row>
    <row r="19" spans="1:18" s="188" customFormat="1" ht="20.100000000000001" customHeight="1" x14ac:dyDescent="0.25">
      <c r="A19" s="228" t="s">
        <v>22</v>
      </c>
      <c r="B19" s="326">
        <f>SUM(B5:B18)</f>
        <v>15603.330000000002</v>
      </c>
      <c r="C19" s="326">
        <f t="shared" ref="C19:Q19" si="1">SUM(C5:C18)</f>
        <v>73869.289999999994</v>
      </c>
      <c r="D19" s="326">
        <f t="shared" si="1"/>
        <v>221466.23</v>
      </c>
      <c r="E19" s="326">
        <f t="shared" si="1"/>
        <v>121474.74</v>
      </c>
      <c r="F19" s="326">
        <f t="shared" si="1"/>
        <v>110875.61000000002</v>
      </c>
      <c r="G19" s="326">
        <f t="shared" si="1"/>
        <v>154443.45999999996</v>
      </c>
      <c r="H19" s="326">
        <f t="shared" si="1"/>
        <v>96214.599999999991</v>
      </c>
      <c r="I19" s="326">
        <f t="shared" si="1"/>
        <v>138607.09</v>
      </c>
      <c r="J19" s="326">
        <f t="shared" si="1"/>
        <v>69900.540000000008</v>
      </c>
      <c r="K19" s="326">
        <f t="shared" si="1"/>
        <v>229137.87000000002</v>
      </c>
      <c r="L19" s="326">
        <f t="shared" si="1"/>
        <v>102804.44</v>
      </c>
      <c r="M19" s="326">
        <f t="shared" si="1"/>
        <v>51000.490000000005</v>
      </c>
      <c r="N19" s="326">
        <f t="shared" si="1"/>
        <v>106892.25</v>
      </c>
      <c r="O19" s="326">
        <f t="shared" si="1"/>
        <v>4218.55</v>
      </c>
      <c r="P19" s="326">
        <f t="shared" si="1"/>
        <v>11894.2</v>
      </c>
      <c r="Q19" s="326">
        <f t="shared" si="1"/>
        <v>371004.56</v>
      </c>
      <c r="R19" s="325">
        <f t="shared" si="0"/>
        <v>1879407.25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1" spans="1:18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2"/>
    </row>
    <row r="22" spans="1:18" ht="15" customHeight="1" x14ac:dyDescent="0.25">
      <c r="A22" s="132" t="s">
        <v>103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2"/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R38"/>
  <sheetViews>
    <sheetView zoomScale="70" zoomScaleNormal="70" workbookViewId="0">
      <selection activeCell="C42" sqref="C42"/>
    </sheetView>
  </sheetViews>
  <sheetFormatPr baseColWidth="10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10" width="11.85546875" style="8" customWidth="1"/>
    <col min="11" max="11" width="11.28515625" style="8" customWidth="1"/>
    <col min="12" max="13" width="13.28515625" style="8" customWidth="1"/>
    <col min="14" max="14" width="13" style="8" customWidth="1"/>
    <col min="15" max="15" width="20.140625" style="8" customWidth="1"/>
    <col min="16" max="16" width="16.5703125" style="8" customWidth="1"/>
    <col min="17" max="17" width="17.140625" style="8" customWidth="1"/>
    <col min="18" max="18" width="14.7109375" style="189" customWidth="1"/>
    <col min="19" max="16384" width="11.42578125" style="8"/>
  </cols>
  <sheetData>
    <row r="1" spans="1:18" ht="13.5" customHeight="1" x14ac:dyDescent="0.25">
      <c r="A1" s="7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70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397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190" t="s">
        <v>22</v>
      </c>
    </row>
    <row r="5" spans="1:18" ht="20.100000000000001" customHeight="1" x14ac:dyDescent="0.25">
      <c r="A5" s="173" t="s">
        <v>162</v>
      </c>
      <c r="B5" s="318">
        <v>0</v>
      </c>
      <c r="C5" s="318">
        <v>0</v>
      </c>
      <c r="D5" s="318">
        <v>9.9300000000000015</v>
      </c>
      <c r="E5" s="318">
        <v>0</v>
      </c>
      <c r="F5" s="318">
        <v>0</v>
      </c>
      <c r="G5" s="318">
        <v>0</v>
      </c>
      <c r="H5" s="318">
        <v>0</v>
      </c>
      <c r="I5" s="318">
        <v>0</v>
      </c>
      <c r="J5" s="318">
        <v>0</v>
      </c>
      <c r="K5" s="318">
        <v>0</v>
      </c>
      <c r="L5" s="318">
        <v>0</v>
      </c>
      <c r="M5" s="318">
        <v>0</v>
      </c>
      <c r="N5" s="318">
        <v>0</v>
      </c>
      <c r="O5" s="318">
        <v>89.5</v>
      </c>
      <c r="P5" s="318">
        <v>0</v>
      </c>
      <c r="Q5" s="318">
        <v>0.01</v>
      </c>
      <c r="R5" s="325">
        <f>SUM(B5:Q5)</f>
        <v>99.440000000000012</v>
      </c>
    </row>
    <row r="6" spans="1:18" ht="20.100000000000001" customHeight="1" x14ac:dyDescent="0.25">
      <c r="A6" s="173" t="s">
        <v>163</v>
      </c>
      <c r="B6" s="318">
        <v>0</v>
      </c>
      <c r="C6" s="318">
        <v>0</v>
      </c>
      <c r="D6" s="318">
        <v>0</v>
      </c>
      <c r="E6" s="318">
        <v>0</v>
      </c>
      <c r="F6" s="318">
        <v>0</v>
      </c>
      <c r="G6" s="318">
        <v>0</v>
      </c>
      <c r="H6" s="318">
        <v>0</v>
      </c>
      <c r="I6" s="318">
        <v>0</v>
      </c>
      <c r="J6" s="318">
        <v>0</v>
      </c>
      <c r="K6" s="318">
        <v>0</v>
      </c>
      <c r="L6" s="318">
        <v>0</v>
      </c>
      <c r="M6" s="318">
        <v>0</v>
      </c>
      <c r="N6" s="318">
        <v>0</v>
      </c>
      <c r="O6" s="318">
        <v>5</v>
      </c>
      <c r="P6" s="318">
        <v>5</v>
      </c>
      <c r="Q6" s="318">
        <v>16</v>
      </c>
      <c r="R6" s="325">
        <f t="shared" ref="R6:R19" si="0">SUM(B6:Q6)</f>
        <v>26</v>
      </c>
    </row>
    <row r="7" spans="1:18" ht="20.100000000000001" customHeight="1" x14ac:dyDescent="0.25">
      <c r="A7" s="173" t="s">
        <v>164</v>
      </c>
      <c r="B7" s="318">
        <v>0</v>
      </c>
      <c r="C7" s="318">
        <v>0</v>
      </c>
      <c r="D7" s="318">
        <v>0</v>
      </c>
      <c r="E7" s="318">
        <v>0</v>
      </c>
      <c r="F7" s="318">
        <v>0</v>
      </c>
      <c r="G7" s="318">
        <v>0</v>
      </c>
      <c r="H7" s="318">
        <v>0</v>
      </c>
      <c r="I7" s="318">
        <v>0</v>
      </c>
      <c r="J7" s="318">
        <v>0</v>
      </c>
      <c r="K7" s="318">
        <v>0</v>
      </c>
      <c r="L7" s="318">
        <v>0</v>
      </c>
      <c r="M7" s="318">
        <v>0</v>
      </c>
      <c r="N7" s="318">
        <v>0</v>
      </c>
      <c r="O7" s="318">
        <v>3</v>
      </c>
      <c r="P7" s="318">
        <v>0</v>
      </c>
      <c r="Q7" s="318">
        <v>3.27</v>
      </c>
      <c r="R7" s="325">
        <f t="shared" si="0"/>
        <v>6.27</v>
      </c>
    </row>
    <row r="8" spans="1:18" ht="20.100000000000001" customHeight="1" x14ac:dyDescent="0.25">
      <c r="A8" s="173" t="s">
        <v>186</v>
      </c>
      <c r="B8" s="318">
        <v>10.43</v>
      </c>
      <c r="C8" s="318">
        <v>135.93</v>
      </c>
      <c r="D8" s="318">
        <v>50.29</v>
      </c>
      <c r="E8" s="318">
        <v>36.25</v>
      </c>
      <c r="F8" s="318">
        <v>70</v>
      </c>
      <c r="G8" s="318">
        <v>283</v>
      </c>
      <c r="H8" s="318">
        <v>65</v>
      </c>
      <c r="I8" s="318">
        <v>44</v>
      </c>
      <c r="J8" s="318"/>
      <c r="K8" s="318">
        <v>92.87</v>
      </c>
      <c r="L8" s="318">
        <v>184.28</v>
      </c>
      <c r="M8" s="318">
        <v>38</v>
      </c>
      <c r="N8" s="318">
        <v>622.05999999999995</v>
      </c>
      <c r="O8" s="318">
        <v>0</v>
      </c>
      <c r="P8" s="318">
        <v>29.69</v>
      </c>
      <c r="Q8" s="318">
        <v>1118.4000000000001</v>
      </c>
      <c r="R8" s="325">
        <f t="shared" si="0"/>
        <v>2780.2</v>
      </c>
    </row>
    <row r="9" spans="1:18" ht="20.100000000000001" customHeight="1" x14ac:dyDescent="0.25">
      <c r="A9" s="173" t="s">
        <v>165</v>
      </c>
      <c r="B9" s="318">
        <v>6041.9400000000005</v>
      </c>
      <c r="C9" s="318">
        <v>27193.280000000002</v>
      </c>
      <c r="D9" s="318">
        <v>42654.07</v>
      </c>
      <c r="E9" s="318">
        <v>293.05</v>
      </c>
      <c r="F9" s="318">
        <v>757.93000000000006</v>
      </c>
      <c r="G9" s="318">
        <v>183.45</v>
      </c>
      <c r="H9" s="318">
        <v>697</v>
      </c>
      <c r="I9" s="318">
        <v>50</v>
      </c>
      <c r="J9" s="318">
        <v>0</v>
      </c>
      <c r="K9" s="318">
        <v>3186.25</v>
      </c>
      <c r="L9" s="318">
        <v>2776.3399999999997</v>
      </c>
      <c r="M9" s="318">
        <v>104.61</v>
      </c>
      <c r="N9" s="318">
        <v>25961.550000000003</v>
      </c>
      <c r="O9" s="318">
        <v>0</v>
      </c>
      <c r="P9" s="318">
        <v>6809.6900000000005</v>
      </c>
      <c r="Q9" s="318">
        <v>646946.10999999987</v>
      </c>
      <c r="R9" s="325">
        <f t="shared" si="0"/>
        <v>763655.2699999999</v>
      </c>
    </row>
    <row r="10" spans="1:18" ht="20.100000000000001" customHeight="1" x14ac:dyDescent="0.25">
      <c r="A10" s="173" t="s">
        <v>166</v>
      </c>
      <c r="B10" s="318">
        <v>0</v>
      </c>
      <c r="C10" s="318">
        <v>0</v>
      </c>
      <c r="D10" s="318">
        <v>0</v>
      </c>
      <c r="E10" s="318">
        <v>0</v>
      </c>
      <c r="F10" s="318">
        <v>0</v>
      </c>
      <c r="G10" s="318">
        <v>0</v>
      </c>
      <c r="H10" s="318">
        <v>0</v>
      </c>
      <c r="I10" s="318">
        <v>0</v>
      </c>
      <c r="J10" s="318">
        <v>0</v>
      </c>
      <c r="K10" s="318">
        <v>0</v>
      </c>
      <c r="L10" s="318">
        <v>0</v>
      </c>
      <c r="M10" s="318">
        <v>0</v>
      </c>
      <c r="N10" s="318">
        <v>0</v>
      </c>
      <c r="O10" s="318">
        <v>0</v>
      </c>
      <c r="P10" s="318"/>
      <c r="Q10" s="318">
        <v>0</v>
      </c>
      <c r="R10" s="325">
        <f t="shared" si="0"/>
        <v>0</v>
      </c>
    </row>
    <row r="11" spans="1:18" ht="20.100000000000001" customHeight="1" x14ac:dyDescent="0.25">
      <c r="A11" s="173" t="s">
        <v>167</v>
      </c>
      <c r="B11" s="318"/>
      <c r="C11" s="318"/>
      <c r="D11" s="318"/>
      <c r="E11" s="318">
        <v>0</v>
      </c>
      <c r="F11" s="318">
        <v>0</v>
      </c>
      <c r="G11" s="318">
        <v>82819.8</v>
      </c>
      <c r="H11" s="318">
        <v>0</v>
      </c>
      <c r="I11" s="318">
        <v>0</v>
      </c>
      <c r="J11" s="318">
        <v>0</v>
      </c>
      <c r="K11" s="318">
        <v>28884.5</v>
      </c>
      <c r="L11" s="318"/>
      <c r="M11" s="318">
        <v>0</v>
      </c>
      <c r="N11" s="318">
        <v>0</v>
      </c>
      <c r="O11" s="318"/>
      <c r="P11" s="318">
        <v>7521.84</v>
      </c>
      <c r="Q11" s="318">
        <v>0</v>
      </c>
      <c r="R11" s="325">
        <f t="shared" si="0"/>
        <v>119226.14</v>
      </c>
    </row>
    <row r="12" spans="1:18" ht="20.100000000000001" customHeight="1" x14ac:dyDescent="0.25">
      <c r="A12" s="173" t="s">
        <v>168</v>
      </c>
      <c r="B12" s="318"/>
      <c r="C12" s="318"/>
      <c r="D12" s="318"/>
      <c r="E12" s="318"/>
      <c r="F12" s="318">
        <v>0</v>
      </c>
      <c r="G12" s="318">
        <v>0</v>
      </c>
      <c r="H12" s="318"/>
      <c r="I12" s="318"/>
      <c r="J12" s="318"/>
      <c r="K12" s="318">
        <v>0</v>
      </c>
      <c r="L12" s="318"/>
      <c r="M12" s="318">
        <v>0</v>
      </c>
      <c r="N12" s="318"/>
      <c r="O12" s="318"/>
      <c r="P12" s="318"/>
      <c r="Q12" s="318"/>
      <c r="R12" s="325">
        <f t="shared" si="0"/>
        <v>0</v>
      </c>
    </row>
    <row r="13" spans="1:18" ht="20.100000000000001" customHeight="1" x14ac:dyDescent="0.25">
      <c r="A13" s="173" t="s">
        <v>169</v>
      </c>
      <c r="B13" s="318">
        <v>0</v>
      </c>
      <c r="C13" s="318">
        <v>0</v>
      </c>
      <c r="D13" s="318">
        <v>0</v>
      </c>
      <c r="E13" s="318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>
        <v>0</v>
      </c>
      <c r="L13" s="318"/>
      <c r="M13" s="318">
        <v>0</v>
      </c>
      <c r="N13" s="318">
        <v>0</v>
      </c>
      <c r="O13" s="318"/>
      <c r="P13" s="318"/>
      <c r="Q13" s="318">
        <v>0</v>
      </c>
      <c r="R13" s="325">
        <f t="shared" si="0"/>
        <v>0</v>
      </c>
    </row>
    <row r="14" spans="1:18" ht="20.100000000000001" customHeight="1" x14ac:dyDescent="0.25">
      <c r="A14" s="125" t="s">
        <v>170</v>
      </c>
      <c r="B14" s="318">
        <v>0</v>
      </c>
      <c r="C14" s="318">
        <v>0</v>
      </c>
      <c r="D14" s="318">
        <v>0</v>
      </c>
      <c r="E14" s="318">
        <v>0</v>
      </c>
      <c r="F14" s="318">
        <v>0</v>
      </c>
      <c r="G14" s="318">
        <v>11595.27</v>
      </c>
      <c r="H14" s="318">
        <v>0</v>
      </c>
      <c r="I14" s="318">
        <v>0</v>
      </c>
      <c r="J14" s="318">
        <v>1</v>
      </c>
      <c r="K14" s="318">
        <v>1376.64</v>
      </c>
      <c r="L14" s="318">
        <v>0</v>
      </c>
      <c r="M14" s="318">
        <v>0</v>
      </c>
      <c r="N14" s="318">
        <v>133.69999999999999</v>
      </c>
      <c r="O14" s="318">
        <v>0</v>
      </c>
      <c r="P14" s="318">
        <v>1680.73</v>
      </c>
      <c r="Q14" s="318">
        <v>208.99000000000004</v>
      </c>
      <c r="R14" s="325">
        <f t="shared" si="0"/>
        <v>14996.33</v>
      </c>
    </row>
    <row r="15" spans="1:18" ht="20.100000000000001" customHeight="1" x14ac:dyDescent="0.25">
      <c r="A15" s="125" t="s">
        <v>306</v>
      </c>
      <c r="B15" s="318">
        <v>528</v>
      </c>
      <c r="C15" s="318">
        <v>1696.54</v>
      </c>
      <c r="D15" s="318">
        <v>4007.7699999999995</v>
      </c>
      <c r="E15" s="318">
        <v>817.81</v>
      </c>
      <c r="F15" s="318">
        <v>226</v>
      </c>
      <c r="G15" s="318">
        <v>0</v>
      </c>
      <c r="H15" s="318">
        <v>243</v>
      </c>
      <c r="I15" s="318">
        <v>0</v>
      </c>
      <c r="J15" s="318">
        <v>0</v>
      </c>
      <c r="K15" s="318">
        <v>8126</v>
      </c>
      <c r="L15" s="318">
        <v>0</v>
      </c>
      <c r="M15" s="318">
        <v>629</v>
      </c>
      <c r="N15" s="318">
        <v>10291.030000000001</v>
      </c>
      <c r="O15" s="318">
        <v>2673.8999999999996</v>
      </c>
      <c r="P15" s="318">
        <v>5448</v>
      </c>
      <c r="Q15" s="318"/>
      <c r="R15" s="325">
        <f t="shared" si="0"/>
        <v>34687.050000000003</v>
      </c>
    </row>
    <row r="16" spans="1:18" ht="20.100000000000001" customHeight="1" x14ac:dyDescent="0.25">
      <c r="A16" s="12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25">
        <f t="shared" si="0"/>
        <v>0</v>
      </c>
    </row>
    <row r="17" spans="1:18" ht="20.100000000000001" customHeight="1" x14ac:dyDescent="0.25">
      <c r="A17" s="173" t="s">
        <v>177</v>
      </c>
      <c r="B17" s="318"/>
      <c r="C17" s="318">
        <v>0</v>
      </c>
      <c r="D17" s="318">
        <v>0</v>
      </c>
      <c r="E17" s="318">
        <v>0</v>
      </c>
      <c r="F17" s="318">
        <v>0</v>
      </c>
      <c r="G17" s="318">
        <v>0</v>
      </c>
      <c r="H17" s="318">
        <v>0</v>
      </c>
      <c r="I17" s="318"/>
      <c r="J17" s="318"/>
      <c r="K17" s="318"/>
      <c r="L17" s="318"/>
      <c r="M17" s="318"/>
      <c r="N17" s="318"/>
      <c r="O17" s="318"/>
      <c r="P17" s="318"/>
      <c r="Q17" s="318">
        <v>10.899999999999999</v>
      </c>
      <c r="R17" s="325">
        <f t="shared" si="0"/>
        <v>10.899999999999999</v>
      </c>
    </row>
    <row r="18" spans="1:18" ht="20.100000000000001" customHeight="1" x14ac:dyDescent="0.25">
      <c r="A18" s="194" t="s">
        <v>390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25">
        <f t="shared" si="0"/>
        <v>0</v>
      </c>
    </row>
    <row r="19" spans="1:18" ht="20.100000000000001" customHeight="1" x14ac:dyDescent="0.25">
      <c r="A19" s="228" t="s">
        <v>22</v>
      </c>
      <c r="B19" s="327">
        <f>SUM(B5:B18)</f>
        <v>6580.3700000000008</v>
      </c>
      <c r="C19" s="327">
        <f t="shared" ref="C19:Q19" si="1">SUM(C5:C18)</f>
        <v>29025.750000000004</v>
      </c>
      <c r="D19" s="327">
        <f t="shared" si="1"/>
        <v>46722.06</v>
      </c>
      <c r="E19" s="327">
        <f t="shared" si="1"/>
        <v>1147.1099999999999</v>
      </c>
      <c r="F19" s="327">
        <f t="shared" si="1"/>
        <v>1053.93</v>
      </c>
      <c r="G19" s="327">
        <f t="shared" si="1"/>
        <v>94881.52</v>
      </c>
      <c r="H19" s="327">
        <f t="shared" si="1"/>
        <v>1005</v>
      </c>
      <c r="I19" s="327">
        <f t="shared" si="1"/>
        <v>94</v>
      </c>
      <c r="J19" s="327">
        <f t="shared" si="1"/>
        <v>1</v>
      </c>
      <c r="K19" s="327">
        <f t="shared" si="1"/>
        <v>41666.26</v>
      </c>
      <c r="L19" s="327">
        <f t="shared" si="1"/>
        <v>2960.62</v>
      </c>
      <c r="M19" s="327">
        <f t="shared" si="1"/>
        <v>771.61</v>
      </c>
      <c r="N19" s="327">
        <f t="shared" si="1"/>
        <v>37008.340000000004</v>
      </c>
      <c r="O19" s="327">
        <f t="shared" si="1"/>
        <v>2771.3999999999996</v>
      </c>
      <c r="P19" s="327">
        <f t="shared" si="1"/>
        <v>21494.95</v>
      </c>
      <c r="Q19" s="327">
        <f t="shared" si="1"/>
        <v>648303.67999999993</v>
      </c>
      <c r="R19" s="325">
        <f t="shared" si="0"/>
        <v>935487.6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3" spans="1:18" x14ac:dyDescent="0.25">
      <c r="R23" s="8"/>
    </row>
    <row r="24" spans="1:18" x14ac:dyDescent="0.25">
      <c r="R24" s="8"/>
    </row>
    <row r="25" spans="1:18" x14ac:dyDescent="0.25">
      <c r="R25" s="8"/>
    </row>
    <row r="26" spans="1:18" x14ac:dyDescent="0.25">
      <c r="R26" s="8"/>
    </row>
    <row r="27" spans="1:18" x14ac:dyDescent="0.25">
      <c r="R27" s="8"/>
    </row>
    <row r="28" spans="1:18" x14ac:dyDescent="0.25">
      <c r="R28" s="8"/>
    </row>
    <row r="29" spans="1:18" x14ac:dyDescent="0.25">
      <c r="R29" s="8"/>
    </row>
    <row r="30" spans="1:18" x14ac:dyDescent="0.25">
      <c r="R30" s="8"/>
    </row>
    <row r="31" spans="1:18" x14ac:dyDescent="0.25">
      <c r="O31" s="427"/>
      <c r="P31" s="427"/>
      <c r="R31" s="8"/>
    </row>
    <row r="32" spans="1:18" x14ac:dyDescent="0.25">
      <c r="R32" s="8"/>
    </row>
    <row r="33" spans="17:18" x14ac:dyDescent="0.25">
      <c r="R33" s="8"/>
    </row>
    <row r="34" spans="17:18" x14ac:dyDescent="0.25">
      <c r="R34" s="8"/>
    </row>
    <row r="35" spans="17:18" x14ac:dyDescent="0.25">
      <c r="R35" s="8"/>
    </row>
    <row r="36" spans="17:18" x14ac:dyDescent="0.25">
      <c r="R36" s="8"/>
    </row>
    <row r="37" spans="17:18" x14ac:dyDescent="0.25">
      <c r="R37" s="8"/>
    </row>
    <row r="38" spans="17:18" x14ac:dyDescent="0.25">
      <c r="Q38" s="189"/>
      <c r="R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R33"/>
  <sheetViews>
    <sheetView zoomScale="65" zoomScaleNormal="65" workbookViewId="0">
      <selection activeCell="F31" sqref="F31"/>
    </sheetView>
  </sheetViews>
  <sheetFormatPr baseColWidth="10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28515625" style="8" customWidth="1"/>
    <col min="11" max="11" width="15.5703125" style="8" bestFit="1" customWidth="1"/>
    <col min="12" max="12" width="15.140625" style="8" customWidth="1"/>
    <col min="13" max="13" width="21.85546875" style="8" customWidth="1"/>
    <col min="14" max="14" width="15.7109375" style="8" bestFit="1" customWidth="1"/>
    <col min="15" max="15" width="16.7109375" style="8" customWidth="1"/>
    <col min="16" max="16" width="15" style="8" customWidth="1"/>
    <col min="17" max="17" width="17.7109375" style="8" customWidth="1"/>
    <col min="18" max="18" width="17" style="8" customWidth="1"/>
    <col min="19" max="16384" width="11.42578125" style="8"/>
  </cols>
  <sheetData>
    <row r="1" spans="1:18" ht="13.5" customHeight="1" x14ac:dyDescent="0.25">
      <c r="A1" s="130" t="s">
        <v>453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24"/>
    </row>
    <row r="2" spans="1:18" ht="13.5" customHeight="1" x14ac:dyDescent="0.25">
      <c r="A2" s="130" t="s">
        <v>215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24"/>
    </row>
    <row r="3" spans="1:18" ht="13.5" customHeigh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24"/>
    </row>
    <row r="4" spans="1:18" ht="51" customHeight="1" x14ac:dyDescent="0.25">
      <c r="A4" s="169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397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</row>
    <row r="5" spans="1:18" ht="20.100000000000001" customHeight="1" x14ac:dyDescent="0.25">
      <c r="A5" s="173" t="s">
        <v>162</v>
      </c>
      <c r="B5" s="318">
        <v>23129.03</v>
      </c>
      <c r="C5" s="318">
        <v>37830.849999999991</v>
      </c>
      <c r="D5" s="318">
        <v>84291.85000000002</v>
      </c>
      <c r="E5" s="318">
        <v>59194.610000000015</v>
      </c>
      <c r="F5" s="318">
        <v>149318.35999999996</v>
      </c>
      <c r="G5" s="318">
        <v>312272.23000000004</v>
      </c>
      <c r="H5" s="318">
        <v>171303.65999999997</v>
      </c>
      <c r="I5" s="318">
        <v>180851.07000000004</v>
      </c>
      <c r="J5" s="318">
        <v>73652.750000000015</v>
      </c>
      <c r="K5" s="318">
        <v>276395.76</v>
      </c>
      <c r="L5" s="318">
        <v>168763.51999999999</v>
      </c>
      <c r="M5" s="318">
        <v>60443.989999999991</v>
      </c>
      <c r="N5" s="318">
        <v>155696.56999999998</v>
      </c>
      <c r="O5" s="318">
        <v>18930.11</v>
      </c>
      <c r="P5" s="318">
        <v>33237.300000000003</v>
      </c>
      <c r="Q5" s="318">
        <v>1013286.9200000002</v>
      </c>
      <c r="R5" s="325">
        <f t="shared" ref="R5:R19" si="0">SUM(B5:Q5)</f>
        <v>2818598.58</v>
      </c>
    </row>
    <row r="6" spans="1:18" ht="20.100000000000001" customHeight="1" x14ac:dyDescent="0.25">
      <c r="A6" s="173" t="s">
        <v>163</v>
      </c>
      <c r="B6" s="318">
        <v>9726.4400000000041</v>
      </c>
      <c r="C6" s="318">
        <v>23870.940000000002</v>
      </c>
      <c r="D6" s="318">
        <v>43428.80000000001</v>
      </c>
      <c r="E6" s="318">
        <v>20740.250000000004</v>
      </c>
      <c r="F6" s="318">
        <v>48161.36</v>
      </c>
      <c r="G6" s="318">
        <v>126165.01</v>
      </c>
      <c r="H6" s="318">
        <v>52935.87</v>
      </c>
      <c r="I6" s="318">
        <v>88440.389999999985</v>
      </c>
      <c r="J6" s="318">
        <v>39033.43</v>
      </c>
      <c r="K6" s="318">
        <v>90237.379999999976</v>
      </c>
      <c r="L6" s="318">
        <v>56939.979999999989</v>
      </c>
      <c r="M6" s="318">
        <v>29560.080000000002</v>
      </c>
      <c r="N6" s="318">
        <v>56498.05999999999</v>
      </c>
      <c r="O6" s="318">
        <v>5355.7199999999993</v>
      </c>
      <c r="P6" s="318">
        <v>6222.01</v>
      </c>
      <c r="Q6" s="318">
        <v>585159.31999999995</v>
      </c>
      <c r="R6" s="325">
        <f t="shared" si="0"/>
        <v>1282475.0399999998</v>
      </c>
    </row>
    <row r="7" spans="1:18" ht="20.100000000000001" customHeight="1" x14ac:dyDescent="0.25">
      <c r="A7" s="173" t="s">
        <v>164</v>
      </c>
      <c r="B7" s="318">
        <v>9227.1200000000026</v>
      </c>
      <c r="C7" s="318">
        <v>16499.129999999997</v>
      </c>
      <c r="D7" s="318">
        <v>28304.980000000003</v>
      </c>
      <c r="E7" s="318">
        <v>17525.469999999994</v>
      </c>
      <c r="F7" s="318">
        <v>44879.7</v>
      </c>
      <c r="G7" s="318">
        <v>55361.369999999988</v>
      </c>
      <c r="H7" s="318">
        <v>39756.369999999995</v>
      </c>
      <c r="I7" s="318">
        <v>35471.620000000003</v>
      </c>
      <c r="J7" s="318">
        <v>14359.19</v>
      </c>
      <c r="K7" s="318">
        <v>53454.410000000018</v>
      </c>
      <c r="L7" s="318">
        <v>46309.010000000009</v>
      </c>
      <c r="M7" s="318">
        <v>16590.329999999998</v>
      </c>
      <c r="N7" s="318">
        <v>49183.17000000002</v>
      </c>
      <c r="O7" s="318">
        <v>6463.1999999999989</v>
      </c>
      <c r="P7" s="318">
        <v>6832.9400000000005</v>
      </c>
      <c r="Q7" s="318">
        <v>228348.24999999994</v>
      </c>
      <c r="R7" s="325">
        <f t="shared" si="0"/>
        <v>668566.26</v>
      </c>
    </row>
    <row r="8" spans="1:18" ht="20.100000000000001" customHeight="1" x14ac:dyDescent="0.25">
      <c r="A8" s="173" t="s">
        <v>186</v>
      </c>
      <c r="B8" s="318">
        <v>0</v>
      </c>
      <c r="C8" s="318">
        <v>0</v>
      </c>
      <c r="D8" s="318">
        <v>0</v>
      </c>
      <c r="E8" s="318">
        <v>0</v>
      </c>
      <c r="F8" s="318">
        <v>0</v>
      </c>
      <c r="G8" s="318">
        <v>0</v>
      </c>
      <c r="H8" s="318">
        <v>0</v>
      </c>
      <c r="I8" s="318">
        <v>0</v>
      </c>
      <c r="J8" s="318"/>
      <c r="K8" s="318">
        <v>0</v>
      </c>
      <c r="L8" s="318">
        <v>0</v>
      </c>
      <c r="M8" s="318">
        <v>0</v>
      </c>
      <c r="N8" s="318">
        <v>0</v>
      </c>
      <c r="O8" s="318">
        <v>0</v>
      </c>
      <c r="P8" s="318">
        <v>0</v>
      </c>
      <c r="Q8" s="318">
        <v>0</v>
      </c>
      <c r="R8" s="325">
        <f t="shared" si="0"/>
        <v>0</v>
      </c>
    </row>
    <row r="9" spans="1:18" ht="20.100000000000001" customHeight="1" x14ac:dyDescent="0.25">
      <c r="A9" s="173" t="s">
        <v>165</v>
      </c>
      <c r="B9" s="318">
        <v>0</v>
      </c>
      <c r="C9" s="318">
        <v>0</v>
      </c>
      <c r="D9" s="318">
        <v>0</v>
      </c>
      <c r="E9" s="318">
        <v>0</v>
      </c>
      <c r="F9" s="318">
        <v>0</v>
      </c>
      <c r="G9" s="318">
        <v>0</v>
      </c>
      <c r="H9" s="318">
        <v>0</v>
      </c>
      <c r="I9" s="318">
        <v>0</v>
      </c>
      <c r="J9" s="318">
        <v>0</v>
      </c>
      <c r="K9" s="318">
        <v>0</v>
      </c>
      <c r="L9" s="318">
        <v>0</v>
      </c>
      <c r="M9" s="318">
        <v>0</v>
      </c>
      <c r="N9" s="318">
        <v>0</v>
      </c>
      <c r="O9" s="318">
        <v>0</v>
      </c>
      <c r="P9" s="318">
        <v>0</v>
      </c>
      <c r="Q9" s="318">
        <v>0</v>
      </c>
      <c r="R9" s="325">
        <f t="shared" si="0"/>
        <v>0</v>
      </c>
    </row>
    <row r="10" spans="1:18" ht="20.100000000000001" customHeight="1" x14ac:dyDescent="0.25">
      <c r="A10" s="173" t="s">
        <v>166</v>
      </c>
      <c r="B10" s="318">
        <v>28</v>
      </c>
      <c r="C10" s="318">
        <v>100</v>
      </c>
      <c r="D10" s="318">
        <v>265.79000000000002</v>
      </c>
      <c r="E10" s="318">
        <v>214.16</v>
      </c>
      <c r="F10" s="318">
        <v>1234.9299999999998</v>
      </c>
      <c r="G10" s="318">
        <v>8890.5399999999991</v>
      </c>
      <c r="H10" s="318">
        <v>14249.789999999999</v>
      </c>
      <c r="I10" s="318">
        <v>11592.72</v>
      </c>
      <c r="J10" s="318">
        <v>4296.74</v>
      </c>
      <c r="K10" s="318">
        <v>12482.089999999998</v>
      </c>
      <c r="L10" s="318">
        <v>8705.85</v>
      </c>
      <c r="M10" s="318">
        <v>3889.6700000000005</v>
      </c>
      <c r="N10" s="318">
        <v>12281.65</v>
      </c>
      <c r="O10" s="318">
        <v>4423.51</v>
      </c>
      <c r="P10" s="318"/>
      <c r="Q10" s="318">
        <v>71210.48000000001</v>
      </c>
      <c r="R10" s="325">
        <f t="shared" si="0"/>
        <v>153865.91999999998</v>
      </c>
    </row>
    <row r="11" spans="1:18" ht="20.100000000000001" customHeight="1" x14ac:dyDescent="0.25">
      <c r="A11" s="173" t="s">
        <v>167</v>
      </c>
      <c r="B11" s="318"/>
      <c r="C11" s="318"/>
      <c r="D11" s="318"/>
      <c r="E11" s="318">
        <v>0</v>
      </c>
      <c r="F11" s="318">
        <v>0</v>
      </c>
      <c r="G11" s="318">
        <v>0</v>
      </c>
      <c r="H11" s="318">
        <v>0</v>
      </c>
      <c r="I11" s="318">
        <v>0</v>
      </c>
      <c r="J11" s="318">
        <v>0</v>
      </c>
      <c r="K11" s="318">
        <v>0</v>
      </c>
      <c r="L11" s="318"/>
      <c r="M11" s="318">
        <v>0</v>
      </c>
      <c r="N11" s="318">
        <v>0</v>
      </c>
      <c r="O11" s="318"/>
      <c r="P11" s="318">
        <v>0</v>
      </c>
      <c r="Q11" s="318">
        <v>0</v>
      </c>
      <c r="R11" s="325">
        <f t="shared" si="0"/>
        <v>0</v>
      </c>
    </row>
    <row r="12" spans="1:18" ht="20.100000000000001" customHeight="1" x14ac:dyDescent="0.25">
      <c r="A12" s="173" t="s">
        <v>168</v>
      </c>
      <c r="B12" s="318"/>
      <c r="C12" s="318"/>
      <c r="D12" s="318"/>
      <c r="E12" s="318"/>
      <c r="F12" s="318">
        <v>0</v>
      </c>
      <c r="G12" s="318">
        <v>0</v>
      </c>
      <c r="H12" s="318"/>
      <c r="I12" s="318"/>
      <c r="J12" s="318"/>
      <c r="K12" s="318">
        <v>0</v>
      </c>
      <c r="L12" s="318"/>
      <c r="M12" s="318">
        <v>0</v>
      </c>
      <c r="N12" s="318"/>
      <c r="O12" s="318"/>
      <c r="P12" s="318"/>
      <c r="Q12" s="318"/>
      <c r="R12" s="325">
        <f t="shared" si="0"/>
        <v>0</v>
      </c>
    </row>
    <row r="13" spans="1:18" ht="20.100000000000001" customHeight="1" x14ac:dyDescent="0.25">
      <c r="A13" s="173" t="s">
        <v>169</v>
      </c>
      <c r="B13" s="318">
        <v>0</v>
      </c>
      <c r="C13" s="318">
        <v>0</v>
      </c>
      <c r="D13" s="318">
        <v>0</v>
      </c>
      <c r="E13" s="318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>
        <v>0</v>
      </c>
      <c r="L13" s="318"/>
      <c r="M13" s="318">
        <v>0</v>
      </c>
      <c r="N13" s="318">
        <v>0</v>
      </c>
      <c r="O13" s="318"/>
      <c r="P13" s="318"/>
      <c r="Q13" s="318">
        <v>0</v>
      </c>
      <c r="R13" s="325">
        <f t="shared" si="0"/>
        <v>0</v>
      </c>
    </row>
    <row r="14" spans="1:18" ht="20.100000000000001" customHeight="1" x14ac:dyDescent="0.25">
      <c r="A14" s="125" t="s">
        <v>170</v>
      </c>
      <c r="B14" s="318">
        <v>31614.89</v>
      </c>
      <c r="C14" s="318">
        <v>62701.579999999994</v>
      </c>
      <c r="D14" s="318">
        <v>97231.65</v>
      </c>
      <c r="E14" s="318">
        <v>64279.37</v>
      </c>
      <c r="F14" s="318">
        <v>111198.85999999999</v>
      </c>
      <c r="G14" s="318">
        <v>195894.03999999998</v>
      </c>
      <c r="H14" s="318">
        <v>156858.9</v>
      </c>
      <c r="I14" s="318">
        <v>177539.71</v>
      </c>
      <c r="J14" s="318">
        <v>71463.08</v>
      </c>
      <c r="K14" s="318">
        <v>179482.15000000002</v>
      </c>
      <c r="L14" s="318">
        <v>122600.15</v>
      </c>
      <c r="M14" s="318">
        <v>50378.31</v>
      </c>
      <c r="N14" s="318">
        <v>144611.22</v>
      </c>
      <c r="O14" s="318">
        <v>28338.350000000002</v>
      </c>
      <c r="P14" s="318">
        <v>24551.539999999997</v>
      </c>
      <c r="Q14" s="318">
        <v>919741.05000000016</v>
      </c>
      <c r="R14" s="325">
        <f t="shared" si="0"/>
        <v>2438484.85</v>
      </c>
    </row>
    <row r="15" spans="1:18" ht="20.100000000000001" customHeight="1" x14ac:dyDescent="0.25">
      <c r="A15" s="125" t="s">
        <v>306</v>
      </c>
      <c r="B15" s="318">
        <v>12816.550000000001</v>
      </c>
      <c r="C15" s="318">
        <v>29865.069999999996</v>
      </c>
      <c r="D15" s="318">
        <v>70875.750000000015</v>
      </c>
      <c r="E15" s="318">
        <v>56170.97</v>
      </c>
      <c r="F15" s="318">
        <v>75669.190000000017</v>
      </c>
      <c r="G15" s="318">
        <v>122088.06999999998</v>
      </c>
      <c r="H15" s="318">
        <v>62671.809999999983</v>
      </c>
      <c r="I15" s="318">
        <v>120606.78</v>
      </c>
      <c r="J15" s="318">
        <v>38705.53</v>
      </c>
      <c r="K15" s="318">
        <v>126420.5</v>
      </c>
      <c r="L15" s="318">
        <v>119104.17</v>
      </c>
      <c r="M15" s="318">
        <v>45083.609999999993</v>
      </c>
      <c r="N15" s="318">
        <v>120771.49999999999</v>
      </c>
      <c r="O15" s="318">
        <v>14894.2</v>
      </c>
      <c r="P15" s="318">
        <v>23147.310000000005</v>
      </c>
      <c r="Q15" s="318"/>
      <c r="R15" s="325">
        <f t="shared" si="0"/>
        <v>1038891.01</v>
      </c>
    </row>
    <row r="16" spans="1:18" ht="20.100000000000001" customHeight="1" x14ac:dyDescent="0.25">
      <c r="A16" s="12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25">
        <f t="shared" si="0"/>
        <v>0</v>
      </c>
    </row>
    <row r="17" spans="1:18" ht="20.100000000000001" customHeight="1" x14ac:dyDescent="0.25">
      <c r="A17" s="173" t="s">
        <v>177</v>
      </c>
      <c r="B17" s="318"/>
      <c r="C17" s="318">
        <v>0</v>
      </c>
      <c r="D17" s="318">
        <v>0</v>
      </c>
      <c r="E17" s="318">
        <v>0</v>
      </c>
      <c r="F17" s="318">
        <v>0</v>
      </c>
      <c r="G17" s="318">
        <v>0</v>
      </c>
      <c r="H17" s="318">
        <v>0</v>
      </c>
      <c r="I17" s="318"/>
      <c r="J17" s="318"/>
      <c r="K17" s="318"/>
      <c r="L17" s="318"/>
      <c r="M17" s="318"/>
      <c r="N17" s="318"/>
      <c r="O17" s="318"/>
      <c r="P17" s="318"/>
      <c r="Q17" s="318">
        <v>0</v>
      </c>
      <c r="R17" s="325">
        <f t="shared" si="0"/>
        <v>0</v>
      </c>
    </row>
    <row r="18" spans="1:18" ht="20.100000000000001" customHeight="1" x14ac:dyDescent="0.25">
      <c r="A18" s="194" t="s">
        <v>390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25">
        <f t="shared" si="0"/>
        <v>0</v>
      </c>
    </row>
    <row r="19" spans="1:18" ht="20.100000000000001" customHeight="1" x14ac:dyDescent="0.25">
      <c r="A19" s="228" t="s">
        <v>22</v>
      </c>
      <c r="B19" s="326">
        <f>SUM(B5:B18)</f>
        <v>86542.030000000013</v>
      </c>
      <c r="C19" s="326">
        <f t="shared" ref="C19:Q19" si="1">SUM(C5:C18)</f>
        <v>170867.56999999998</v>
      </c>
      <c r="D19" s="326">
        <f t="shared" si="1"/>
        <v>324398.82000000007</v>
      </c>
      <c r="E19" s="326">
        <f t="shared" si="1"/>
        <v>218124.83000000002</v>
      </c>
      <c r="F19" s="326">
        <f t="shared" si="1"/>
        <v>430462.39999999997</v>
      </c>
      <c r="G19" s="326">
        <f t="shared" si="1"/>
        <v>820671.25999999989</v>
      </c>
      <c r="H19" s="326">
        <f t="shared" si="1"/>
        <v>497776.39999999997</v>
      </c>
      <c r="I19" s="326">
        <f t="shared" si="1"/>
        <v>614502.29</v>
      </c>
      <c r="J19" s="326">
        <f t="shared" si="1"/>
        <v>241510.72</v>
      </c>
      <c r="K19" s="326">
        <f t="shared" si="1"/>
        <v>738472.29</v>
      </c>
      <c r="L19" s="326">
        <f t="shared" si="1"/>
        <v>522422.68</v>
      </c>
      <c r="M19" s="326">
        <f t="shared" si="1"/>
        <v>205945.99</v>
      </c>
      <c r="N19" s="326">
        <f t="shared" si="1"/>
        <v>539042.17000000004</v>
      </c>
      <c r="O19" s="326">
        <f t="shared" si="1"/>
        <v>78405.09</v>
      </c>
      <c r="P19" s="326">
        <f t="shared" si="1"/>
        <v>93991.1</v>
      </c>
      <c r="Q19" s="326">
        <f t="shared" si="1"/>
        <v>2817746.0200000005</v>
      </c>
      <c r="R19" s="325">
        <f t="shared" si="0"/>
        <v>8400881.6600000001</v>
      </c>
    </row>
    <row r="20" spans="1:18" ht="13.5" customHeight="1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8" ht="15" customHeight="1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</row>
    <row r="22" spans="1:18" ht="15" x14ac:dyDescent="0.25">
      <c r="A22" s="187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</row>
    <row r="23" spans="1:18" ht="15" x14ac:dyDescent="0.25">
      <c r="A23" s="187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</row>
    <row r="24" spans="1:18" ht="15" x14ac:dyDescent="0.25">
      <c r="A24" s="187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</row>
    <row r="25" spans="1:18" ht="15" x14ac:dyDescent="0.25">
      <c r="A25" s="187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</row>
    <row r="26" spans="1:18" ht="15" x14ac:dyDescent="0.25">
      <c r="A26" s="187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</row>
    <row r="27" spans="1:18" ht="15" x14ac:dyDescent="0.25">
      <c r="A27" s="187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</row>
    <row r="28" spans="1:18" ht="15" x14ac:dyDescent="0.25">
      <c r="A28" s="187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</row>
    <row r="29" spans="1:18" ht="15" x14ac:dyDescent="0.25">
      <c r="A29" s="187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</row>
    <row r="30" spans="1:18" ht="15" x14ac:dyDescent="0.25">
      <c r="A30" s="187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</row>
    <row r="31" spans="1:18" ht="15" x14ac:dyDescent="0.25">
      <c r="A31" s="187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</row>
    <row r="32" spans="1:18" ht="15" x14ac:dyDescent="0.25">
      <c r="A32" s="187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</row>
    <row r="33" spans="1:18" ht="15" x14ac:dyDescent="0.25">
      <c r="A33" s="187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R22"/>
  <sheetViews>
    <sheetView zoomScale="70" zoomScaleNormal="70" workbookViewId="0">
      <selection activeCell="F31" sqref="F31"/>
    </sheetView>
  </sheetViews>
  <sheetFormatPr baseColWidth="10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10" width="11.28515625" style="8" customWidth="1"/>
    <col min="11" max="11" width="12.42578125" style="8" customWidth="1"/>
    <col min="12" max="14" width="13.28515625" style="8" customWidth="1"/>
    <col min="15" max="15" width="21.140625" style="8" customWidth="1"/>
    <col min="16" max="16" width="17.85546875" style="8" customWidth="1"/>
    <col min="17" max="17" width="17.5703125" style="8" customWidth="1"/>
    <col min="18" max="18" width="13.42578125" style="8" customWidth="1"/>
    <col min="19" max="16384" width="11.42578125" style="8"/>
  </cols>
  <sheetData>
    <row r="1" spans="1:18" ht="13.5" customHeight="1" x14ac:dyDescent="0.25">
      <c r="A1" s="7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67" t="s">
        <v>101</v>
      </c>
      <c r="B4" s="168" t="s">
        <v>191</v>
      </c>
      <c r="C4" s="168" t="s">
        <v>192</v>
      </c>
      <c r="D4" s="168" t="s">
        <v>193</v>
      </c>
      <c r="E4" s="168" t="s">
        <v>194</v>
      </c>
      <c r="F4" s="168" t="s">
        <v>195</v>
      </c>
      <c r="G4" s="168" t="s">
        <v>196</v>
      </c>
      <c r="H4" s="168" t="s">
        <v>197</v>
      </c>
      <c r="I4" s="168" t="s">
        <v>198</v>
      </c>
      <c r="J4" s="168" t="s">
        <v>397</v>
      </c>
      <c r="K4" s="168" t="s">
        <v>199</v>
      </c>
      <c r="L4" s="168" t="s">
        <v>200</v>
      </c>
      <c r="M4" s="168" t="s">
        <v>201</v>
      </c>
      <c r="N4" s="168" t="s">
        <v>202</v>
      </c>
      <c r="O4" s="168" t="s">
        <v>203</v>
      </c>
      <c r="P4" s="168" t="s">
        <v>204</v>
      </c>
      <c r="Q4" s="168" t="s">
        <v>35</v>
      </c>
      <c r="R4" s="31" t="s">
        <v>22</v>
      </c>
    </row>
    <row r="5" spans="1:18" ht="20.100000000000001" customHeight="1" x14ac:dyDescent="0.25">
      <c r="A5" s="173" t="s">
        <v>162</v>
      </c>
      <c r="B5" s="318">
        <v>0</v>
      </c>
      <c r="C5" s="318">
        <v>0</v>
      </c>
      <c r="D5" s="318">
        <v>0</v>
      </c>
      <c r="E5" s="318">
        <v>0</v>
      </c>
      <c r="F5" s="318">
        <v>0</v>
      </c>
      <c r="G5" s="318">
        <v>0</v>
      </c>
      <c r="H5" s="318">
        <v>0</v>
      </c>
      <c r="I5" s="318">
        <v>0</v>
      </c>
      <c r="J5" s="318">
        <v>0</v>
      </c>
      <c r="K5" s="318">
        <v>28</v>
      </c>
      <c r="L5" s="318">
        <v>0</v>
      </c>
      <c r="M5" s="318">
        <v>0</v>
      </c>
      <c r="N5" s="318">
        <v>0</v>
      </c>
      <c r="O5" s="318">
        <v>0</v>
      </c>
      <c r="P5" s="318">
        <v>0</v>
      </c>
      <c r="Q5" s="318">
        <v>68.599999999999994</v>
      </c>
      <c r="R5" s="320">
        <f>SUM(B5:Q5)</f>
        <v>96.6</v>
      </c>
    </row>
    <row r="6" spans="1:18" ht="20.100000000000001" customHeight="1" x14ac:dyDescent="0.25">
      <c r="A6" s="173" t="s">
        <v>163</v>
      </c>
      <c r="B6" s="318">
        <v>0</v>
      </c>
      <c r="C6" s="318">
        <v>0</v>
      </c>
      <c r="D6" s="318">
        <v>0</v>
      </c>
      <c r="E6" s="318">
        <v>0</v>
      </c>
      <c r="F6" s="318">
        <v>0</v>
      </c>
      <c r="G6" s="318">
        <v>0</v>
      </c>
      <c r="H6" s="318">
        <v>0</v>
      </c>
      <c r="I6" s="318">
        <v>0</v>
      </c>
      <c r="J6" s="318">
        <v>0</v>
      </c>
      <c r="K6" s="318">
        <v>9</v>
      </c>
      <c r="L6" s="318">
        <v>0</v>
      </c>
      <c r="M6" s="318">
        <v>0</v>
      </c>
      <c r="N6" s="318">
        <v>0</v>
      </c>
      <c r="O6" s="318">
        <v>0</v>
      </c>
      <c r="P6" s="318">
        <v>0</v>
      </c>
      <c r="Q6" s="318">
        <v>20.399999999999999</v>
      </c>
      <c r="R6" s="320">
        <f t="shared" ref="R6:R19" si="0">SUM(B6:Q6)</f>
        <v>29.4</v>
      </c>
    </row>
    <row r="7" spans="1:18" ht="20.100000000000001" customHeight="1" x14ac:dyDescent="0.25">
      <c r="A7" s="173" t="s">
        <v>164</v>
      </c>
      <c r="B7" s="318">
        <v>0</v>
      </c>
      <c r="C7" s="318">
        <v>0</v>
      </c>
      <c r="D7" s="318">
        <v>0</v>
      </c>
      <c r="E7" s="318">
        <v>0</v>
      </c>
      <c r="F7" s="318">
        <v>0</v>
      </c>
      <c r="G7" s="318">
        <v>0</v>
      </c>
      <c r="H7" s="318">
        <v>0</v>
      </c>
      <c r="I7" s="318">
        <v>0</v>
      </c>
      <c r="J7" s="318">
        <v>0</v>
      </c>
      <c r="K7" s="318">
        <v>5</v>
      </c>
      <c r="L7" s="318">
        <v>0</v>
      </c>
      <c r="M7" s="318">
        <v>0</v>
      </c>
      <c r="N7" s="318">
        <v>0</v>
      </c>
      <c r="O7" s="318">
        <v>0</v>
      </c>
      <c r="P7" s="318">
        <v>0</v>
      </c>
      <c r="Q7" s="318">
        <v>26</v>
      </c>
      <c r="R7" s="320">
        <f t="shared" si="0"/>
        <v>31</v>
      </c>
    </row>
    <row r="8" spans="1:18" ht="20.100000000000001" customHeight="1" x14ac:dyDescent="0.25">
      <c r="A8" s="173" t="s">
        <v>186</v>
      </c>
      <c r="B8" s="318">
        <v>0</v>
      </c>
      <c r="C8" s="318">
        <v>0</v>
      </c>
      <c r="D8" s="318">
        <v>0</v>
      </c>
      <c r="E8" s="318">
        <v>0</v>
      </c>
      <c r="F8" s="318">
        <v>0</v>
      </c>
      <c r="G8" s="318">
        <v>0</v>
      </c>
      <c r="H8" s="318">
        <v>0</v>
      </c>
      <c r="I8" s="318">
        <v>0</v>
      </c>
      <c r="J8" s="318"/>
      <c r="K8" s="318">
        <v>0</v>
      </c>
      <c r="L8" s="318">
        <v>0</v>
      </c>
      <c r="M8" s="318">
        <v>0</v>
      </c>
      <c r="N8" s="318">
        <v>0</v>
      </c>
      <c r="O8" s="318">
        <v>0</v>
      </c>
      <c r="P8" s="318">
        <v>0</v>
      </c>
      <c r="Q8" s="318">
        <v>0</v>
      </c>
      <c r="R8" s="320">
        <f t="shared" si="0"/>
        <v>0</v>
      </c>
    </row>
    <row r="9" spans="1:18" ht="20.100000000000001" customHeight="1" x14ac:dyDescent="0.25">
      <c r="A9" s="173" t="s">
        <v>165</v>
      </c>
      <c r="B9" s="318">
        <v>0</v>
      </c>
      <c r="C9" s="318">
        <v>0</v>
      </c>
      <c r="D9" s="318">
        <v>0</v>
      </c>
      <c r="E9" s="318">
        <v>0</v>
      </c>
      <c r="F9" s="318">
        <v>0</v>
      </c>
      <c r="G9" s="318">
        <v>0</v>
      </c>
      <c r="H9" s="318">
        <v>0</v>
      </c>
      <c r="I9" s="318">
        <v>0</v>
      </c>
      <c r="J9" s="318">
        <v>0</v>
      </c>
      <c r="K9" s="318">
        <v>0</v>
      </c>
      <c r="L9" s="318">
        <v>0</v>
      </c>
      <c r="M9" s="318">
        <v>0</v>
      </c>
      <c r="N9" s="318">
        <v>0</v>
      </c>
      <c r="O9" s="318">
        <v>0</v>
      </c>
      <c r="P9" s="318">
        <v>0</v>
      </c>
      <c r="Q9" s="318">
        <v>0</v>
      </c>
      <c r="R9" s="320">
        <f t="shared" si="0"/>
        <v>0</v>
      </c>
    </row>
    <row r="10" spans="1:18" ht="20.100000000000001" customHeight="1" x14ac:dyDescent="0.25">
      <c r="A10" s="173" t="s">
        <v>166</v>
      </c>
      <c r="B10" s="318">
        <v>0</v>
      </c>
      <c r="C10" s="318">
        <v>0</v>
      </c>
      <c r="D10" s="318">
        <v>0</v>
      </c>
      <c r="E10" s="318">
        <v>0</v>
      </c>
      <c r="F10" s="318">
        <v>0</v>
      </c>
      <c r="G10" s="318">
        <v>0</v>
      </c>
      <c r="H10" s="318">
        <v>0</v>
      </c>
      <c r="I10" s="318">
        <v>0</v>
      </c>
      <c r="J10" s="318">
        <v>0</v>
      </c>
      <c r="K10" s="318">
        <v>0</v>
      </c>
      <c r="L10" s="318">
        <v>0</v>
      </c>
      <c r="M10" s="318">
        <v>0</v>
      </c>
      <c r="N10" s="318">
        <v>0</v>
      </c>
      <c r="O10" s="318">
        <v>0</v>
      </c>
      <c r="P10" s="318"/>
      <c r="Q10" s="318">
        <v>27.3</v>
      </c>
      <c r="R10" s="320">
        <f t="shared" si="0"/>
        <v>27.3</v>
      </c>
    </row>
    <row r="11" spans="1:18" ht="20.100000000000001" customHeight="1" x14ac:dyDescent="0.25">
      <c r="A11" s="173" t="s">
        <v>167</v>
      </c>
      <c r="B11" s="318"/>
      <c r="C11" s="318"/>
      <c r="D11" s="318"/>
      <c r="E11" s="318">
        <v>0</v>
      </c>
      <c r="F11" s="318">
        <v>0</v>
      </c>
      <c r="G11" s="318">
        <v>0</v>
      </c>
      <c r="H11" s="318">
        <v>0</v>
      </c>
      <c r="I11" s="318">
        <v>0</v>
      </c>
      <c r="J11" s="318">
        <v>0</v>
      </c>
      <c r="K11" s="318">
        <v>0</v>
      </c>
      <c r="L11" s="318"/>
      <c r="M11" s="318">
        <v>0</v>
      </c>
      <c r="N11" s="318">
        <v>0</v>
      </c>
      <c r="O11" s="318"/>
      <c r="P11" s="318">
        <v>0</v>
      </c>
      <c r="Q11" s="318">
        <v>0</v>
      </c>
      <c r="R11" s="320">
        <f t="shared" si="0"/>
        <v>0</v>
      </c>
    </row>
    <row r="12" spans="1:18" ht="20.100000000000001" customHeight="1" x14ac:dyDescent="0.25">
      <c r="A12" s="173" t="s">
        <v>168</v>
      </c>
      <c r="B12" s="318"/>
      <c r="C12" s="318"/>
      <c r="D12" s="318"/>
      <c r="E12" s="318"/>
      <c r="F12" s="318">
        <v>0</v>
      </c>
      <c r="G12" s="318">
        <v>0</v>
      </c>
      <c r="H12" s="318"/>
      <c r="I12" s="318"/>
      <c r="J12" s="318"/>
      <c r="K12" s="318">
        <v>0</v>
      </c>
      <c r="L12" s="318"/>
      <c r="M12" s="318">
        <v>0</v>
      </c>
      <c r="N12" s="318"/>
      <c r="O12" s="318"/>
      <c r="P12" s="318"/>
      <c r="Q12" s="318"/>
      <c r="R12" s="320">
        <f t="shared" si="0"/>
        <v>0</v>
      </c>
    </row>
    <row r="13" spans="1:18" ht="20.100000000000001" customHeight="1" x14ac:dyDescent="0.25">
      <c r="A13" s="173" t="s">
        <v>169</v>
      </c>
      <c r="B13" s="318">
        <v>0</v>
      </c>
      <c r="C13" s="318">
        <v>0</v>
      </c>
      <c r="D13" s="318">
        <v>0</v>
      </c>
      <c r="E13" s="318">
        <v>0</v>
      </c>
      <c r="F13" s="318">
        <v>0</v>
      </c>
      <c r="G13" s="318">
        <v>0</v>
      </c>
      <c r="H13" s="318">
        <v>0</v>
      </c>
      <c r="I13" s="318">
        <v>0</v>
      </c>
      <c r="J13" s="318">
        <v>0</v>
      </c>
      <c r="K13" s="318">
        <v>0</v>
      </c>
      <c r="L13" s="318"/>
      <c r="M13" s="318">
        <v>0</v>
      </c>
      <c r="N13" s="318">
        <v>0</v>
      </c>
      <c r="O13" s="318"/>
      <c r="P13" s="318"/>
      <c r="Q13" s="318">
        <v>0</v>
      </c>
      <c r="R13" s="320">
        <f t="shared" si="0"/>
        <v>0</v>
      </c>
    </row>
    <row r="14" spans="1:18" ht="20.100000000000001" customHeight="1" x14ac:dyDescent="0.25">
      <c r="A14" s="125" t="s">
        <v>170</v>
      </c>
      <c r="B14" s="318">
        <v>0</v>
      </c>
      <c r="C14" s="318">
        <v>0</v>
      </c>
      <c r="D14" s="318">
        <v>0</v>
      </c>
      <c r="E14" s="318">
        <v>0</v>
      </c>
      <c r="F14" s="318">
        <v>0</v>
      </c>
      <c r="G14" s="318">
        <v>0</v>
      </c>
      <c r="H14" s="318">
        <v>0</v>
      </c>
      <c r="I14" s="318">
        <v>0</v>
      </c>
      <c r="J14" s="318">
        <v>0</v>
      </c>
      <c r="K14" s="318">
        <v>0</v>
      </c>
      <c r="L14" s="318">
        <v>0</v>
      </c>
      <c r="M14" s="318">
        <v>0</v>
      </c>
      <c r="N14" s="318">
        <v>0</v>
      </c>
      <c r="O14" s="318">
        <v>0</v>
      </c>
      <c r="P14" s="318">
        <v>0</v>
      </c>
      <c r="Q14" s="318">
        <v>395.71000000000015</v>
      </c>
      <c r="R14" s="320">
        <f t="shared" si="0"/>
        <v>395.71000000000015</v>
      </c>
    </row>
    <row r="15" spans="1:18" ht="20.100000000000001" customHeight="1" x14ac:dyDescent="0.25">
      <c r="A15" s="125" t="s">
        <v>306</v>
      </c>
      <c r="B15" s="318">
        <v>0</v>
      </c>
      <c r="C15" s="318">
        <v>0</v>
      </c>
      <c r="D15" s="318">
        <v>7.54</v>
      </c>
      <c r="E15" s="318">
        <v>0</v>
      </c>
      <c r="F15" s="318">
        <v>0</v>
      </c>
      <c r="G15" s="318">
        <v>20</v>
      </c>
      <c r="H15" s="318">
        <v>0</v>
      </c>
      <c r="I15" s="318">
        <v>6</v>
      </c>
      <c r="J15" s="318">
        <v>130</v>
      </c>
      <c r="K15" s="318">
        <v>4903.76</v>
      </c>
      <c r="L15" s="318">
        <v>0</v>
      </c>
      <c r="M15" s="318">
        <v>0</v>
      </c>
      <c r="N15" s="318">
        <v>0</v>
      </c>
      <c r="O15" s="318">
        <v>0</v>
      </c>
      <c r="P15" s="318">
        <v>0</v>
      </c>
      <c r="Q15" s="318"/>
      <c r="R15" s="320">
        <f t="shared" si="0"/>
        <v>5067.3</v>
      </c>
    </row>
    <row r="16" spans="1:18" ht="20.100000000000001" customHeight="1" x14ac:dyDescent="0.25">
      <c r="A16" s="12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>
        <v>0</v>
      </c>
      <c r="L16" s="318">
        <v>0</v>
      </c>
      <c r="M16" s="318">
        <v>0</v>
      </c>
      <c r="N16" s="318">
        <v>0</v>
      </c>
      <c r="O16" s="318">
        <v>0</v>
      </c>
      <c r="P16" s="318">
        <v>0</v>
      </c>
      <c r="Q16" s="318">
        <v>0</v>
      </c>
      <c r="R16" s="320">
        <f t="shared" si="0"/>
        <v>0</v>
      </c>
    </row>
    <row r="17" spans="1:18" ht="20.100000000000001" customHeight="1" x14ac:dyDescent="0.25">
      <c r="A17" s="173" t="s">
        <v>177</v>
      </c>
      <c r="B17" s="318"/>
      <c r="C17" s="318">
        <v>0</v>
      </c>
      <c r="D17" s="318">
        <v>0</v>
      </c>
      <c r="E17" s="318">
        <v>0</v>
      </c>
      <c r="F17" s="318">
        <v>0</v>
      </c>
      <c r="G17" s="318">
        <v>0</v>
      </c>
      <c r="H17" s="318">
        <v>0</v>
      </c>
      <c r="I17" s="318"/>
      <c r="J17" s="318"/>
      <c r="K17" s="318"/>
      <c r="L17" s="318"/>
      <c r="M17" s="318"/>
      <c r="N17" s="318"/>
      <c r="O17" s="318"/>
      <c r="P17" s="318"/>
      <c r="Q17" s="318">
        <v>0</v>
      </c>
      <c r="R17" s="320">
        <f t="shared" si="0"/>
        <v>0</v>
      </c>
    </row>
    <row r="18" spans="1:18" ht="20.100000000000001" customHeight="1" x14ac:dyDescent="0.25">
      <c r="A18" s="194" t="s">
        <v>390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20">
        <f t="shared" si="0"/>
        <v>0</v>
      </c>
    </row>
    <row r="19" spans="1:18" ht="20.100000000000001" customHeight="1" x14ac:dyDescent="0.25">
      <c r="A19" s="228" t="s">
        <v>22</v>
      </c>
      <c r="B19" s="328">
        <f>SUM(B5:B18)</f>
        <v>0</v>
      </c>
      <c r="C19" s="328">
        <f t="shared" ref="C19:Q19" si="1">SUM(C5:C18)</f>
        <v>0</v>
      </c>
      <c r="D19" s="328">
        <f t="shared" si="1"/>
        <v>7.54</v>
      </c>
      <c r="E19" s="328">
        <f t="shared" si="1"/>
        <v>0</v>
      </c>
      <c r="F19" s="328">
        <f t="shared" si="1"/>
        <v>0</v>
      </c>
      <c r="G19" s="328">
        <f t="shared" si="1"/>
        <v>20</v>
      </c>
      <c r="H19" s="328">
        <f t="shared" si="1"/>
        <v>0</v>
      </c>
      <c r="I19" s="328">
        <f t="shared" si="1"/>
        <v>6</v>
      </c>
      <c r="J19" s="328">
        <f t="shared" si="1"/>
        <v>130</v>
      </c>
      <c r="K19" s="328">
        <f t="shared" si="1"/>
        <v>4945.76</v>
      </c>
      <c r="L19" s="328">
        <f t="shared" si="1"/>
        <v>0</v>
      </c>
      <c r="M19" s="328">
        <f t="shared" si="1"/>
        <v>0</v>
      </c>
      <c r="N19" s="328">
        <f t="shared" si="1"/>
        <v>0</v>
      </c>
      <c r="O19" s="328">
        <f t="shared" si="1"/>
        <v>0</v>
      </c>
      <c r="P19" s="328">
        <f t="shared" si="1"/>
        <v>0</v>
      </c>
      <c r="Q19" s="328">
        <f t="shared" si="1"/>
        <v>538.01000000000022</v>
      </c>
      <c r="R19" s="320">
        <f t="shared" si="0"/>
        <v>5647.31</v>
      </c>
    </row>
    <row r="20" spans="1:18" ht="13.5" customHeight="1" x14ac:dyDescent="0.25">
      <c r="A20" s="2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</row>
    <row r="21" spans="1:18" ht="15" customHeight="1" x14ac:dyDescent="0.25">
      <c r="A21" s="20" t="s">
        <v>125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R29"/>
  <sheetViews>
    <sheetView topLeftCell="H1" zoomScaleNormal="100" workbookViewId="0">
      <selection activeCell="F31" sqref="F31"/>
    </sheetView>
  </sheetViews>
  <sheetFormatPr baseColWidth="10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10" width="14.85546875" style="8" customWidth="1"/>
    <col min="11" max="11" width="15.85546875" style="8" customWidth="1"/>
    <col min="12" max="12" width="14.5703125" style="8" customWidth="1"/>
    <col min="13" max="13" width="18.5703125" style="8" customWidth="1"/>
    <col min="14" max="14" width="15" style="8" customWidth="1"/>
    <col min="15" max="15" width="18.28515625" style="8" customWidth="1"/>
    <col min="16" max="16" width="18.140625" style="8" customWidth="1"/>
    <col min="17" max="17" width="17.5703125" style="8" customWidth="1"/>
    <col min="18" max="18" width="20.140625" style="8" customWidth="1"/>
    <col min="19" max="16384" width="11.42578125" style="8"/>
  </cols>
  <sheetData>
    <row r="1" spans="1:18" ht="13.5" customHeight="1" x14ac:dyDescent="0.25">
      <c r="A1" s="7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70" t="s">
        <v>117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3.25" customHeight="1" x14ac:dyDescent="0.25">
      <c r="A4" s="31" t="s">
        <v>101</v>
      </c>
      <c r="B4" s="31" t="s">
        <v>191</v>
      </c>
      <c r="C4" s="31" t="s">
        <v>192</v>
      </c>
      <c r="D4" s="31" t="s">
        <v>193</v>
      </c>
      <c r="E4" s="31" t="s">
        <v>194</v>
      </c>
      <c r="F4" s="31" t="s">
        <v>195</v>
      </c>
      <c r="G4" s="31" t="s">
        <v>196</v>
      </c>
      <c r="H4" s="31" t="s">
        <v>197</v>
      </c>
      <c r="I4" s="31" t="s">
        <v>198</v>
      </c>
      <c r="J4" s="31" t="s">
        <v>397</v>
      </c>
      <c r="K4" s="31" t="s">
        <v>199</v>
      </c>
      <c r="L4" s="31" t="s">
        <v>200</v>
      </c>
      <c r="M4" s="31" t="s">
        <v>201</v>
      </c>
      <c r="N4" s="31" t="s">
        <v>202</v>
      </c>
      <c r="O4" s="31" t="s">
        <v>203</v>
      </c>
      <c r="P4" s="31" t="s">
        <v>204</v>
      </c>
      <c r="Q4" s="31" t="s">
        <v>112</v>
      </c>
      <c r="R4" s="31" t="s">
        <v>22</v>
      </c>
    </row>
    <row r="5" spans="1:18" ht="20.100000000000001" customHeight="1" x14ac:dyDescent="0.3">
      <c r="A5" s="125" t="s">
        <v>162</v>
      </c>
      <c r="B5" s="329">
        <f>'22'!B5+'23'!B5+'24'!B5+'25'!B5+'26'!B5</f>
        <v>24812.039999999997</v>
      </c>
      <c r="C5" s="329">
        <f>'22'!C5+'23'!C5+'24'!C5+'25'!C5+'26'!C5</f>
        <v>37896.12999999999</v>
      </c>
      <c r="D5" s="329">
        <f>'22'!D5+'23'!D5+'24'!D5+'25'!D5+'26'!D5</f>
        <v>85294.870000000024</v>
      </c>
      <c r="E5" s="329">
        <f>'22'!E5+'23'!E5+'24'!E5+'25'!E5+'26'!E5</f>
        <v>59331.740000000013</v>
      </c>
      <c r="F5" s="329">
        <f>'22'!F5+'23'!F5+'24'!F5+'25'!F5+'26'!F5</f>
        <v>151146.98999999996</v>
      </c>
      <c r="G5" s="329">
        <f>'22'!G5+'23'!G5+'24'!G5+'25'!G5+'26'!G5</f>
        <v>320344.76</v>
      </c>
      <c r="H5" s="329">
        <f>'22'!H5+'23'!H5+'24'!H5+'25'!H5+'26'!H5</f>
        <v>174206.92999999996</v>
      </c>
      <c r="I5" s="329">
        <f>'22'!I5+'23'!I5+'24'!I5+'25'!I5+'26'!I5</f>
        <v>182280.21000000005</v>
      </c>
      <c r="J5" s="329">
        <f>'22'!J5+'23'!J5+'24'!J5+'25'!J5+'26'!J5</f>
        <v>77705.970000000016</v>
      </c>
      <c r="K5" s="329">
        <f>'22'!K5+'23'!K5+'24'!K5+'25'!K5+'26'!K5</f>
        <v>302622.54000000004</v>
      </c>
      <c r="L5" s="329">
        <f>'22'!L5+'23'!L5+'24'!L5+'25'!L5+'26'!L5</f>
        <v>176084.75</v>
      </c>
      <c r="M5" s="329">
        <f>'22'!M5+'23'!M5+'24'!M5+'25'!M5+'26'!M5</f>
        <v>61105.989999999991</v>
      </c>
      <c r="N5" s="329">
        <f>'22'!N5+'23'!N5+'24'!N5+'25'!N5+'26'!N5</f>
        <v>163187.72999999998</v>
      </c>
      <c r="O5" s="329">
        <f>'22'!O5+'23'!O5+'24'!O5+'25'!O5+'26'!O5</f>
        <v>19298.36</v>
      </c>
      <c r="P5" s="329">
        <f>'22'!P5+'23'!P5+'24'!P5+'25'!P5+'26'!P5</f>
        <v>35595.630000000005</v>
      </c>
      <c r="Q5" s="329">
        <f>'22'!Q5+'23'!Q5+'24'!Q5+'25'!Q5+'26'!Q5</f>
        <v>1030385.2300000001</v>
      </c>
      <c r="R5" s="325">
        <f>SUM(B5:Q5)</f>
        <v>2901299.87</v>
      </c>
    </row>
    <row r="6" spans="1:18" ht="20.100000000000001" customHeight="1" x14ac:dyDescent="0.3">
      <c r="A6" s="125" t="s">
        <v>163</v>
      </c>
      <c r="B6" s="329">
        <f>'22'!B6+'23'!B6+'24'!B6+'25'!B6+'26'!B6</f>
        <v>9726.9400000000041</v>
      </c>
      <c r="C6" s="329">
        <f>'22'!C6+'23'!C6+'24'!C6+'25'!C6+'26'!C6</f>
        <v>24037.360000000001</v>
      </c>
      <c r="D6" s="329">
        <f>'22'!D6+'23'!D6+'24'!D6+'25'!D6+'26'!D6</f>
        <v>43780.220000000008</v>
      </c>
      <c r="E6" s="329">
        <f>'22'!E6+'23'!E6+'24'!E6+'25'!E6+'26'!E6</f>
        <v>20916.080000000005</v>
      </c>
      <c r="F6" s="329">
        <f>'22'!F6+'23'!F6+'24'!F6+'25'!F6+'26'!F6</f>
        <v>49013.98</v>
      </c>
      <c r="G6" s="329">
        <f>'22'!G6+'23'!G6+'24'!G6+'25'!G6+'26'!G6</f>
        <v>127920.89</v>
      </c>
      <c r="H6" s="329">
        <f>'22'!H6+'23'!H6+'24'!H6+'25'!H6+'26'!H6</f>
        <v>53944.740000000005</v>
      </c>
      <c r="I6" s="329">
        <f>'22'!I6+'23'!I6+'24'!I6+'25'!I6+'26'!I6</f>
        <v>89192.00999999998</v>
      </c>
      <c r="J6" s="329">
        <f>'22'!J6+'23'!J6+'24'!J6+'25'!J6+'26'!J6</f>
        <v>39744.25</v>
      </c>
      <c r="K6" s="329">
        <f>'22'!K6+'23'!K6+'24'!K6+'25'!K6+'26'!K6</f>
        <v>99085.299999999974</v>
      </c>
      <c r="L6" s="329">
        <f>'22'!L6+'23'!L6+'24'!L6+'25'!L6+'26'!L6</f>
        <v>59729.459999999992</v>
      </c>
      <c r="M6" s="329">
        <f>'22'!M6+'23'!M6+'24'!M6+'25'!M6+'26'!M6</f>
        <v>31168.390000000003</v>
      </c>
      <c r="N6" s="329">
        <f>'22'!N6+'23'!N6+'24'!N6+'25'!N6+'26'!N6</f>
        <v>58806.079999999987</v>
      </c>
      <c r="O6" s="329">
        <f>'22'!O6+'23'!O6+'24'!O6+'25'!O6+'26'!O6</f>
        <v>5503.4699999999993</v>
      </c>
      <c r="P6" s="329">
        <f>'22'!P6+'23'!P6+'24'!P6+'25'!P6+'26'!P6</f>
        <v>6281.9000000000005</v>
      </c>
      <c r="Q6" s="329">
        <f>'22'!Q6+'23'!Q6+'24'!Q6+'25'!Q6+'26'!Q6</f>
        <v>598311.47</v>
      </c>
      <c r="R6" s="325">
        <f t="shared" ref="R6:R19" si="0">SUM(B6:Q6)</f>
        <v>1317162.5399999998</v>
      </c>
    </row>
    <row r="7" spans="1:18" ht="20.100000000000001" customHeight="1" x14ac:dyDescent="0.3">
      <c r="A7" s="125" t="s">
        <v>164</v>
      </c>
      <c r="B7" s="329">
        <f>'22'!B7+'23'!B7+'24'!B7+'25'!B7+'26'!B7</f>
        <v>10266.180000000002</v>
      </c>
      <c r="C7" s="329">
        <f>'22'!C7+'23'!C7+'24'!C7+'25'!C7+'26'!C7</f>
        <v>16570.399999999998</v>
      </c>
      <c r="D7" s="329">
        <f>'22'!D7+'23'!D7+'24'!D7+'25'!D7+'26'!D7</f>
        <v>28360.33</v>
      </c>
      <c r="E7" s="329">
        <f>'22'!E7+'23'!E7+'24'!E7+'25'!E7+'26'!E7</f>
        <v>17559.959999999995</v>
      </c>
      <c r="F7" s="329">
        <f>'22'!F7+'23'!F7+'24'!F7+'25'!F7+'26'!F7</f>
        <v>45131.969999999994</v>
      </c>
      <c r="G7" s="329">
        <f>'22'!G7+'23'!G7+'24'!G7+'25'!G7+'26'!G7</f>
        <v>56806.759999999987</v>
      </c>
      <c r="H7" s="329">
        <f>'22'!H7+'23'!H7+'24'!H7+'25'!H7+'26'!H7</f>
        <v>39921.06</v>
      </c>
      <c r="I7" s="329">
        <f>'22'!I7+'23'!I7+'24'!I7+'25'!I7+'26'!I7</f>
        <v>35619.170000000006</v>
      </c>
      <c r="J7" s="329">
        <f>'22'!J7+'23'!J7+'24'!J7+'25'!J7+'26'!J7</f>
        <v>14791.41</v>
      </c>
      <c r="K7" s="329">
        <f>'22'!K7+'23'!K7+'24'!K7+'25'!K7+'26'!K7</f>
        <v>56008.360000000015</v>
      </c>
      <c r="L7" s="329">
        <f>'22'!L7+'23'!L7+'24'!L7+'25'!L7+'26'!L7</f>
        <v>47184.030000000006</v>
      </c>
      <c r="M7" s="329">
        <f>'22'!M7+'23'!M7+'24'!M7+'25'!M7+'26'!M7</f>
        <v>16621.71</v>
      </c>
      <c r="N7" s="329">
        <f>'22'!N7+'23'!N7+'24'!N7+'25'!N7+'26'!N7</f>
        <v>51411.550000000017</v>
      </c>
      <c r="O7" s="329">
        <f>'22'!O7+'23'!O7+'24'!O7+'25'!O7+'26'!O7</f>
        <v>6466.1999999999989</v>
      </c>
      <c r="P7" s="329">
        <f>'22'!P7+'23'!P7+'24'!P7+'25'!P7+'26'!P7</f>
        <v>7176.17</v>
      </c>
      <c r="Q7" s="329">
        <f>'22'!Q7+'23'!Q7+'24'!Q7+'25'!Q7+'26'!Q7</f>
        <v>231563.15999999995</v>
      </c>
      <c r="R7" s="325">
        <f t="shared" si="0"/>
        <v>681458.41999999993</v>
      </c>
    </row>
    <row r="8" spans="1:18" ht="20.100000000000001" customHeight="1" x14ac:dyDescent="0.3">
      <c r="A8" s="125" t="s">
        <v>186</v>
      </c>
      <c r="B8" s="329">
        <f>'22'!B8+'23'!B8+'24'!B8+'25'!B8+'26'!B8</f>
        <v>18.43</v>
      </c>
      <c r="C8" s="329">
        <f>'22'!C8+'23'!C8+'24'!C8+'25'!C8+'26'!C8</f>
        <v>542.33999999999992</v>
      </c>
      <c r="D8" s="329">
        <f>'22'!D8+'23'!D8+'24'!D8+'25'!D8+'26'!D8</f>
        <v>114.68</v>
      </c>
      <c r="E8" s="329">
        <f>'22'!E8+'23'!E8+'24'!E8+'25'!E8+'26'!E8</f>
        <v>60.1</v>
      </c>
      <c r="F8" s="329">
        <f>'22'!F8+'23'!F8+'24'!F8+'25'!F8+'26'!F8</f>
        <v>109.99000000000001</v>
      </c>
      <c r="G8" s="329">
        <f>'22'!G8+'23'!G8+'24'!G8+'25'!G8+'26'!G8</f>
        <v>412.80999999999995</v>
      </c>
      <c r="H8" s="329">
        <f>'22'!H8+'23'!H8+'24'!H8+'25'!H8+'26'!H8</f>
        <v>182.32</v>
      </c>
      <c r="I8" s="329">
        <f>'22'!I8+'23'!I8+'24'!I8+'25'!I8+'26'!I8</f>
        <v>137.45999999999998</v>
      </c>
      <c r="J8" s="329">
        <f>'22'!J8+'23'!J8+'24'!J8+'25'!J8+'26'!J8</f>
        <v>0</v>
      </c>
      <c r="K8" s="329">
        <f>'22'!K8+'23'!K8+'24'!K8+'25'!K8+'26'!K8</f>
        <v>331.21000000000004</v>
      </c>
      <c r="L8" s="329">
        <f>'22'!L8+'23'!L8+'24'!L8+'25'!L8+'26'!L8</f>
        <v>290.21999999999997</v>
      </c>
      <c r="M8" s="329">
        <f>'22'!M8+'23'!M8+'24'!M8+'25'!M8+'26'!M8</f>
        <v>73</v>
      </c>
      <c r="N8" s="329">
        <f>'22'!N8+'23'!N8+'24'!N8+'25'!N8+'26'!N8</f>
        <v>694.94999999999993</v>
      </c>
      <c r="O8" s="329">
        <f>'22'!O8+'23'!O8+'24'!O8+'25'!O8+'26'!O8</f>
        <v>215.73000000000002</v>
      </c>
      <c r="P8" s="329">
        <f>'22'!P8+'23'!P8+'24'!P8+'25'!P8+'26'!P8</f>
        <v>34.020000000000003</v>
      </c>
      <c r="Q8" s="329">
        <f>'22'!Q8+'23'!Q8+'24'!Q8+'25'!Q8+'26'!Q8</f>
        <v>1525.8700000000001</v>
      </c>
      <c r="R8" s="325">
        <f t="shared" si="0"/>
        <v>4743.13</v>
      </c>
    </row>
    <row r="9" spans="1:18" ht="20.100000000000001" customHeight="1" x14ac:dyDescent="0.3">
      <c r="A9" s="125" t="s">
        <v>165</v>
      </c>
      <c r="B9" s="329">
        <f>'22'!B9+'23'!B9+'24'!B9+'25'!B9+'26'!B9</f>
        <v>11814.18</v>
      </c>
      <c r="C9" s="329">
        <f>'22'!C9+'23'!C9+'24'!C9+'25'!C9+'26'!C9</f>
        <v>44459.37</v>
      </c>
      <c r="D9" s="329">
        <f>'22'!D9+'23'!D9+'24'!D9+'25'!D9+'26'!D9</f>
        <v>84457.790000000008</v>
      </c>
      <c r="E9" s="329">
        <f>'22'!E9+'23'!E9+'24'!E9+'25'!E9+'26'!E9</f>
        <v>396.76</v>
      </c>
      <c r="F9" s="329">
        <f>'22'!F9+'23'!F9+'24'!F9+'25'!F9+'26'!F9</f>
        <v>1287.04</v>
      </c>
      <c r="G9" s="329">
        <f>'22'!G9+'23'!G9+'24'!G9+'25'!G9+'26'!G9</f>
        <v>543.16</v>
      </c>
      <c r="H9" s="329">
        <f>'22'!H9+'23'!H9+'24'!H9+'25'!H9+'26'!H9</f>
        <v>1236.02</v>
      </c>
      <c r="I9" s="329">
        <f>'22'!I9+'23'!I9+'24'!I9+'25'!I9+'26'!I9</f>
        <v>913.30000000000007</v>
      </c>
      <c r="J9" s="329">
        <f>'22'!J9+'23'!J9+'24'!J9+'25'!J9+'26'!J9</f>
        <v>200.95999999999998</v>
      </c>
      <c r="K9" s="329">
        <f>'22'!K9+'23'!K9+'24'!K9+'25'!K9+'26'!K9</f>
        <v>10463.27</v>
      </c>
      <c r="L9" s="329">
        <f>'22'!L9+'23'!L9+'24'!L9+'25'!L9+'26'!L9</f>
        <v>3068.1699999999996</v>
      </c>
      <c r="M9" s="329">
        <f>'22'!M9+'23'!M9+'24'!M9+'25'!M9+'26'!M9</f>
        <v>125.13</v>
      </c>
      <c r="N9" s="329">
        <f>'22'!N9+'23'!N9+'24'!N9+'25'!N9+'26'!N9</f>
        <v>31237.940000000002</v>
      </c>
      <c r="O9" s="329">
        <f>'22'!O9+'23'!O9+'24'!O9+'25'!O9+'26'!O9</f>
        <v>1273.3100000000002</v>
      </c>
      <c r="P9" s="329">
        <f>'22'!P9+'23'!P9+'24'!P9+'25'!P9+'26'!P9</f>
        <v>10629.060000000001</v>
      </c>
      <c r="Q9" s="329">
        <f>'22'!Q9+'23'!Q9+'24'!Q9+'25'!Q9+'26'!Q9</f>
        <v>772848.30999999982</v>
      </c>
      <c r="R9" s="325">
        <f t="shared" si="0"/>
        <v>974953.76999999979</v>
      </c>
    </row>
    <row r="10" spans="1:18" ht="20.100000000000001" customHeight="1" x14ac:dyDescent="0.3">
      <c r="A10" s="125" t="s">
        <v>166</v>
      </c>
      <c r="B10" s="329">
        <f>'22'!B10+'23'!B10+'24'!B10+'25'!B10+'26'!B10</f>
        <v>28</v>
      </c>
      <c r="C10" s="329">
        <f>'22'!C10+'23'!C10+'24'!C10+'25'!C10+'26'!C10</f>
        <v>100</v>
      </c>
      <c r="D10" s="329">
        <f>'22'!D10+'23'!D10+'24'!D10+'25'!D10+'26'!D10</f>
        <v>265.79000000000002</v>
      </c>
      <c r="E10" s="329">
        <f>'22'!E10+'23'!E10+'24'!E10+'25'!E10+'26'!E10</f>
        <v>214.16</v>
      </c>
      <c r="F10" s="329">
        <f>'22'!F10+'23'!F10+'24'!F10+'25'!F10+'26'!F10</f>
        <v>1389.2299999999998</v>
      </c>
      <c r="G10" s="329">
        <f>'22'!G10+'23'!G10+'24'!G10+'25'!G10+'26'!G10</f>
        <v>9484.75</v>
      </c>
      <c r="H10" s="329">
        <f>'22'!H10+'23'!H10+'24'!H10+'25'!H10+'26'!H10</f>
        <v>15524.509999999998</v>
      </c>
      <c r="I10" s="329">
        <f>'22'!I10+'23'!I10+'24'!I10+'25'!I10+'26'!I10</f>
        <v>12520.32</v>
      </c>
      <c r="J10" s="329">
        <f>'22'!J10+'23'!J10+'24'!J10+'25'!J10+'26'!J10</f>
        <v>4609.25</v>
      </c>
      <c r="K10" s="329">
        <f>'22'!K10+'23'!K10+'24'!K10+'25'!K10+'26'!K10</f>
        <v>13572.899999999998</v>
      </c>
      <c r="L10" s="329">
        <f>'22'!L10+'23'!L10+'24'!L10+'25'!L10+'26'!L10</f>
        <v>8760.85</v>
      </c>
      <c r="M10" s="329">
        <f>'22'!M10+'23'!M10+'24'!M10+'25'!M10+'26'!M10</f>
        <v>3889.6700000000005</v>
      </c>
      <c r="N10" s="329">
        <f>'22'!N10+'23'!N10+'24'!N10+'25'!N10+'26'!N10</f>
        <v>12529.52</v>
      </c>
      <c r="O10" s="329">
        <f>'22'!O10+'23'!O10+'24'!O10+'25'!O10+'26'!O10</f>
        <v>4423.51</v>
      </c>
      <c r="P10" s="329">
        <f>'22'!P10+'23'!P10+'24'!P10+'25'!P10+'26'!P10</f>
        <v>0</v>
      </c>
      <c r="Q10" s="329">
        <f>'22'!Q10+'23'!Q10+'24'!Q10+'25'!Q10+'26'!Q10</f>
        <v>82665.210000000006</v>
      </c>
      <c r="R10" s="325">
        <f t="shared" si="0"/>
        <v>169977.66999999998</v>
      </c>
    </row>
    <row r="11" spans="1:18" ht="20.100000000000001" customHeight="1" x14ac:dyDescent="0.3">
      <c r="A11" s="125" t="s">
        <v>167</v>
      </c>
      <c r="B11" s="329">
        <f>'22'!B11+'23'!B11+'24'!B11+'25'!B11+'26'!B11</f>
        <v>0</v>
      </c>
      <c r="C11" s="329">
        <f>'22'!C11+'23'!C11+'24'!C11+'25'!C11+'26'!C11</f>
        <v>0</v>
      </c>
      <c r="D11" s="329">
        <f>'22'!D11+'23'!D11+'24'!D11+'25'!D11+'26'!D11</f>
        <v>0</v>
      </c>
      <c r="E11" s="329">
        <f>'22'!E11+'23'!E11+'24'!E11+'25'!E11+'26'!E11</f>
        <v>17644.46</v>
      </c>
      <c r="F11" s="329">
        <f>'22'!F11+'23'!F11+'24'!F11+'25'!F11+'26'!F11</f>
        <v>163.07</v>
      </c>
      <c r="G11" s="329">
        <f>'22'!G11+'23'!G11+'24'!G11+'25'!G11+'26'!G11</f>
        <v>83699.41</v>
      </c>
      <c r="H11" s="329">
        <f>'22'!H11+'23'!H11+'24'!H11+'25'!H11+'26'!H11</f>
        <v>229.25</v>
      </c>
      <c r="I11" s="329">
        <f>'22'!I11+'23'!I11+'24'!I11+'25'!I11+'26'!I11</f>
        <v>137.35000000000002</v>
      </c>
      <c r="J11" s="329">
        <f>'22'!J11+'23'!J11+'24'!J11+'25'!J11+'26'!J11</f>
        <v>24.820000000000004</v>
      </c>
      <c r="K11" s="329">
        <f>'22'!K11+'23'!K11+'24'!K11+'25'!K11+'26'!K11</f>
        <v>36051.82</v>
      </c>
      <c r="L11" s="329">
        <f>'22'!L11+'23'!L11+'24'!L11+'25'!L11+'26'!L11</f>
        <v>0</v>
      </c>
      <c r="M11" s="329">
        <f>'22'!M11+'23'!M11+'24'!M11+'25'!M11+'26'!M11</f>
        <v>2696.3900000000003</v>
      </c>
      <c r="N11" s="329">
        <f>'22'!N11+'23'!N11+'24'!N11+'25'!N11+'26'!N11</f>
        <v>1947.5199999999998</v>
      </c>
      <c r="O11" s="329">
        <f>'22'!O11+'23'!O11+'24'!O11+'25'!O11+'26'!O11</f>
        <v>0</v>
      </c>
      <c r="P11" s="329">
        <f>'22'!P11+'23'!P11+'24'!P11+'25'!P11+'26'!P11</f>
        <v>18895.84</v>
      </c>
      <c r="Q11" s="329">
        <f>'22'!Q11+'23'!Q11+'24'!Q11+'25'!Q11+'26'!Q11</f>
        <v>1700.57</v>
      </c>
      <c r="R11" s="325">
        <f t="shared" si="0"/>
        <v>163190.50000000003</v>
      </c>
    </row>
    <row r="12" spans="1:18" ht="20.100000000000001" customHeight="1" x14ac:dyDescent="0.3">
      <c r="A12" s="125" t="s">
        <v>168</v>
      </c>
      <c r="B12" s="329">
        <f>'22'!B12+'23'!B12+'24'!B12+'25'!B12+'26'!B12</f>
        <v>0</v>
      </c>
      <c r="C12" s="329">
        <f>'22'!C12+'23'!C12+'24'!C12+'25'!C12+'26'!C12</f>
        <v>0</v>
      </c>
      <c r="D12" s="329">
        <f>'22'!D12+'23'!D12+'24'!D12+'25'!D12+'26'!D12</f>
        <v>0</v>
      </c>
      <c r="E12" s="329">
        <f>'22'!E12+'23'!E12+'24'!E12+'25'!E12+'26'!E12</f>
        <v>0</v>
      </c>
      <c r="F12" s="329">
        <f>'22'!F12+'23'!F12+'24'!F12+'25'!F12+'26'!F12</f>
        <v>55.58</v>
      </c>
      <c r="G12" s="329">
        <f>'22'!G12+'23'!G12+'24'!G12+'25'!G12+'26'!G12</f>
        <v>152.78</v>
      </c>
      <c r="H12" s="329">
        <f>'22'!H12+'23'!H12+'24'!H12+'25'!H12+'26'!H12</f>
        <v>0</v>
      </c>
      <c r="I12" s="329">
        <f>'22'!I12+'23'!I12+'24'!I12+'25'!I12+'26'!I12</f>
        <v>0</v>
      </c>
      <c r="J12" s="329">
        <f>'22'!J12+'23'!J12+'24'!J12+'25'!J12+'26'!J12</f>
        <v>0</v>
      </c>
      <c r="K12" s="329">
        <f>'22'!K12+'23'!K12+'24'!K12+'25'!K12+'26'!K12</f>
        <v>157.44</v>
      </c>
      <c r="L12" s="329">
        <f>'22'!L12+'23'!L12+'24'!L12+'25'!L12+'26'!L12</f>
        <v>0</v>
      </c>
      <c r="M12" s="329">
        <f>'22'!M12+'23'!M12+'24'!M12+'25'!M12+'26'!M12</f>
        <v>3396.2799999999997</v>
      </c>
      <c r="N12" s="329">
        <f>'22'!N12+'23'!N12+'24'!N12+'25'!N12+'26'!N12</f>
        <v>0</v>
      </c>
      <c r="O12" s="329">
        <f>'22'!O12+'23'!O12+'24'!O12+'25'!O12+'26'!O12</f>
        <v>0</v>
      </c>
      <c r="P12" s="329">
        <f>'22'!P12+'23'!P12+'24'!P12+'25'!P12+'26'!P12</f>
        <v>0</v>
      </c>
      <c r="Q12" s="329">
        <f>'22'!Q12+'23'!Q12+'24'!Q12+'25'!Q12+'26'!Q12</f>
        <v>0</v>
      </c>
      <c r="R12" s="325">
        <f t="shared" si="0"/>
        <v>3762.08</v>
      </c>
    </row>
    <row r="13" spans="1:18" ht="20.100000000000001" customHeight="1" x14ac:dyDescent="0.3">
      <c r="A13" s="125" t="s">
        <v>169</v>
      </c>
      <c r="B13" s="329">
        <f>'22'!B13+'23'!B13+'24'!B13+'25'!B13+'26'!B13</f>
        <v>15523.739999999998</v>
      </c>
      <c r="C13" s="329">
        <f>'22'!C13+'23'!C13+'24'!C13+'25'!C13+'26'!C13</f>
        <v>26820.209999999995</v>
      </c>
      <c r="D13" s="329">
        <f>'22'!D13+'23'!D13+'24'!D13+'25'!D13+'26'!D13</f>
        <v>51428.779999999992</v>
      </c>
      <c r="E13" s="329">
        <f>'22'!E13+'23'!E13+'24'!E13+'25'!E13+'26'!E13</f>
        <v>30980.180000000004</v>
      </c>
      <c r="F13" s="329">
        <f>'22'!F13+'23'!F13+'24'!F13+'25'!F13+'26'!F13</f>
        <v>1809.6499999999999</v>
      </c>
      <c r="G13" s="329">
        <f>'22'!G13+'23'!G13+'24'!G13+'25'!G13+'26'!G13</f>
        <v>1853.1299999999999</v>
      </c>
      <c r="H13" s="329">
        <f>'22'!H13+'23'!H13+'24'!H13+'25'!H13+'26'!H13</f>
        <v>6394.0800000000008</v>
      </c>
      <c r="I13" s="329">
        <f>'22'!I13+'23'!I13+'24'!I13+'25'!I13+'26'!I13</f>
        <v>38440.379999999997</v>
      </c>
      <c r="J13" s="329">
        <f>'22'!J13+'23'!J13+'24'!J13+'25'!J13+'26'!J13</f>
        <v>51193.740000000005</v>
      </c>
      <c r="K13" s="329">
        <f>'22'!K13+'23'!K13+'24'!K13+'25'!K13+'26'!K13</f>
        <v>184822.30000000002</v>
      </c>
      <c r="L13" s="329">
        <f>'22'!L13+'23'!L13+'24'!L13+'25'!L13+'26'!L13</f>
        <v>0</v>
      </c>
      <c r="M13" s="329">
        <f>'22'!M13+'23'!M13+'24'!M13+'25'!M13+'26'!M13</f>
        <v>54860.34</v>
      </c>
      <c r="N13" s="329">
        <f>'22'!N13+'23'!N13+'24'!N13+'25'!N13+'26'!N13</f>
        <v>17379.959999999995</v>
      </c>
      <c r="O13" s="329">
        <f>'22'!O13+'23'!O13+'24'!O13+'25'!O13+'26'!O13</f>
        <v>0</v>
      </c>
      <c r="P13" s="329">
        <f>'22'!P13+'23'!P13+'24'!P13+'25'!P13+'26'!P13</f>
        <v>0</v>
      </c>
      <c r="Q13" s="329">
        <f>'22'!Q13+'23'!Q13+'24'!Q13+'25'!Q13+'26'!Q13</f>
        <v>1886.03</v>
      </c>
      <c r="R13" s="325">
        <f t="shared" si="0"/>
        <v>483392.52000000008</v>
      </c>
    </row>
    <row r="14" spans="1:18" ht="20.100000000000001" customHeight="1" x14ac:dyDescent="0.3">
      <c r="A14" s="125" t="s">
        <v>170</v>
      </c>
      <c r="B14" s="329">
        <f>'22'!B14+'23'!B14+'24'!B14+'25'!B14+'26'!B14</f>
        <v>51946.62</v>
      </c>
      <c r="C14" s="329">
        <f>'22'!C14+'23'!C14+'24'!C14+'25'!C14+'26'!C14</f>
        <v>115218.79999999999</v>
      </c>
      <c r="D14" s="329">
        <f>'22'!D14+'23'!D14+'24'!D14+'25'!D14+'26'!D14</f>
        <v>242307.33</v>
      </c>
      <c r="E14" s="329">
        <f>'22'!E14+'23'!E14+'24'!E14+'25'!E14+'26'!E14</f>
        <v>161549.25</v>
      </c>
      <c r="F14" s="329">
        <f>'22'!F14+'23'!F14+'24'!F14+'25'!F14+'26'!F14</f>
        <v>216148.58000000002</v>
      </c>
      <c r="G14" s="329">
        <f>'22'!G14+'23'!G14+'24'!G14+'25'!G14+'26'!G14</f>
        <v>505756.77999999997</v>
      </c>
      <c r="H14" s="329">
        <f>'22'!H14+'23'!H14+'24'!H14+'25'!H14+'26'!H14</f>
        <v>296548.84999999998</v>
      </c>
      <c r="I14" s="329">
        <f>'22'!I14+'23'!I14+'24'!I14+'25'!I14+'26'!I14</f>
        <v>294425.83</v>
      </c>
      <c r="J14" s="329">
        <f>'22'!J14+'23'!J14+'24'!J14+'25'!J14+'26'!J14</f>
        <v>140206.1</v>
      </c>
      <c r="K14" s="329">
        <f>'22'!K14+'23'!K14+'24'!K14+'25'!K14+'26'!K14</f>
        <v>334137.39</v>
      </c>
      <c r="L14" s="329">
        <f>'22'!L14+'23'!L14+'24'!L14+'25'!L14+'26'!L14</f>
        <v>200545.52</v>
      </c>
      <c r="M14" s="329">
        <f>'22'!M14+'23'!M14+'24'!M14+'25'!M14+'26'!M14</f>
        <v>97392.19</v>
      </c>
      <c r="N14" s="329">
        <f>'22'!N14+'23'!N14+'24'!N14+'25'!N14+'26'!N14</f>
        <v>233403.74</v>
      </c>
      <c r="O14" s="329">
        <f>'22'!O14+'23'!O14+'24'!O14+'25'!O14+'26'!O14</f>
        <v>37265.39</v>
      </c>
      <c r="P14" s="329">
        <f>'22'!P14+'23'!P14+'24'!P14+'25'!P14+'26'!P14</f>
        <v>41954.259999999995</v>
      </c>
      <c r="Q14" s="329">
        <f>'22'!Q14+'23'!Q14+'24'!Q14+'25'!Q14+'26'!Q14</f>
        <v>1879879.71</v>
      </c>
      <c r="R14" s="325">
        <f t="shared" si="0"/>
        <v>4848686.34</v>
      </c>
    </row>
    <row r="15" spans="1:18" ht="20.100000000000001" customHeight="1" x14ac:dyDescent="0.3">
      <c r="A15" s="125" t="s">
        <v>306</v>
      </c>
      <c r="B15" s="329">
        <f>'22'!B15+'23'!B15+'24'!B15+'25'!B15+'26'!B15</f>
        <v>66951.28</v>
      </c>
      <c r="C15" s="329">
        <f>'22'!C15+'23'!C15+'24'!C15+'25'!C15+'26'!C15</f>
        <v>477554.63000000006</v>
      </c>
      <c r="D15" s="329">
        <f>'22'!D15+'23'!D15+'24'!D15+'25'!D15+'26'!D15</f>
        <v>1921891.4200000002</v>
      </c>
      <c r="E15" s="329">
        <f>'22'!E15+'23'!E15+'24'!E15+'25'!E15+'26'!E15</f>
        <v>441529.32000000007</v>
      </c>
      <c r="F15" s="329">
        <f>'22'!F15+'23'!F15+'24'!F15+'25'!F15+'26'!F15</f>
        <v>312245.08</v>
      </c>
      <c r="G15" s="329">
        <f>'22'!G15+'23'!G15+'24'!G15+'25'!G15+'26'!G15</f>
        <v>222629.07999999996</v>
      </c>
      <c r="H15" s="329">
        <f>'22'!H15+'23'!H15+'24'!H15+'25'!H15+'26'!H15</f>
        <v>134578</v>
      </c>
      <c r="I15" s="329">
        <f>'22'!I15+'23'!I15+'24'!I15+'25'!I15+'26'!I15</f>
        <v>276582.79999999993</v>
      </c>
      <c r="J15" s="329">
        <f>'22'!J15+'23'!J15+'24'!J15+'25'!J15+'26'!J15</f>
        <v>80921.009999999995</v>
      </c>
      <c r="K15" s="329">
        <f>'22'!K15+'23'!K15+'24'!K15+'25'!K15+'26'!K15</f>
        <v>487711.81000000006</v>
      </c>
      <c r="L15" s="329">
        <f>'22'!L15+'23'!L15+'24'!L15+'25'!L15+'26'!L15</f>
        <v>216398</v>
      </c>
      <c r="M15" s="329">
        <f>'22'!M15+'23'!M15+'24'!M15+'25'!M15+'26'!M15</f>
        <v>120467.44</v>
      </c>
      <c r="N15" s="329">
        <f>'22'!N15+'23'!N15+'24'!N15+'25'!N15+'26'!N15</f>
        <v>502657.74999999994</v>
      </c>
      <c r="O15" s="329">
        <f>'22'!O15+'23'!O15+'24'!O15+'25'!O15+'26'!O15</f>
        <v>111315.65999999997</v>
      </c>
      <c r="P15" s="329">
        <f>'22'!P15+'23'!P15+'24'!P15+'25'!P15+'26'!P15</f>
        <v>87711.300000000017</v>
      </c>
      <c r="Q15" s="329">
        <f>'22'!Q15+'23'!Q15+'24'!Q15+'25'!Q15+'26'!Q15</f>
        <v>0</v>
      </c>
      <c r="R15" s="325">
        <f t="shared" si="0"/>
        <v>5461144.5800000001</v>
      </c>
    </row>
    <row r="16" spans="1:18" ht="20.100000000000001" customHeight="1" x14ac:dyDescent="0.3">
      <c r="A16" s="125" t="s">
        <v>307</v>
      </c>
      <c r="B16" s="329">
        <f>'22'!B16+'23'!B16+'24'!B16+'25'!B16+'26'!B16</f>
        <v>0</v>
      </c>
      <c r="C16" s="329">
        <f>'22'!C16+'23'!C16+'24'!C16+'25'!C16+'26'!C16</f>
        <v>0</v>
      </c>
      <c r="D16" s="329">
        <f>'22'!D16+'23'!D16+'24'!D16+'25'!D16+'26'!D16</f>
        <v>0</v>
      </c>
      <c r="E16" s="329">
        <f>'22'!E16+'23'!E16+'24'!E16+'25'!E16+'26'!E16</f>
        <v>0</v>
      </c>
      <c r="F16" s="329">
        <f>'22'!F16+'23'!F16+'24'!F16+'25'!F16+'26'!F16</f>
        <v>0</v>
      </c>
      <c r="G16" s="329">
        <f>'22'!G16+'23'!G16+'24'!G16+'25'!G16+'26'!G16</f>
        <v>0</v>
      </c>
      <c r="H16" s="329">
        <f>'22'!H16+'23'!H16+'24'!H16+'25'!H16+'26'!H16</f>
        <v>0</v>
      </c>
      <c r="I16" s="329">
        <f>'22'!I16+'23'!I16+'24'!I16+'25'!I16+'26'!I16</f>
        <v>0</v>
      </c>
      <c r="J16" s="329">
        <f>'22'!J16+'23'!J16+'24'!J16+'25'!J16+'26'!J16</f>
        <v>0</v>
      </c>
      <c r="K16" s="329">
        <f>'22'!K16+'23'!K16+'24'!K16+'25'!K16+'26'!K16</f>
        <v>0</v>
      </c>
      <c r="L16" s="329">
        <f>'22'!L16+'23'!L16+'24'!L16+'25'!L16+'26'!L16</f>
        <v>0</v>
      </c>
      <c r="M16" s="329">
        <f>'22'!M16+'23'!M16+'24'!M16+'25'!M16+'26'!M16</f>
        <v>0</v>
      </c>
      <c r="N16" s="329">
        <f>'22'!N16+'23'!N16+'24'!N16+'25'!N16+'26'!N16</f>
        <v>0</v>
      </c>
      <c r="O16" s="329">
        <f>'22'!O16+'23'!O16+'24'!O16+'25'!O16+'26'!O16</f>
        <v>0</v>
      </c>
      <c r="P16" s="329">
        <f>'22'!P16+'23'!P16+'24'!P16+'25'!P16+'26'!P16</f>
        <v>0</v>
      </c>
      <c r="Q16" s="329">
        <f>'22'!Q16+'23'!Q16+'24'!Q16+'25'!Q16+'26'!Q16</f>
        <v>0</v>
      </c>
      <c r="R16" s="325">
        <f t="shared" si="0"/>
        <v>0</v>
      </c>
    </row>
    <row r="17" spans="1:18" ht="20.100000000000001" customHeight="1" x14ac:dyDescent="0.3">
      <c r="A17" s="125" t="s">
        <v>177</v>
      </c>
      <c r="B17" s="329">
        <f>'22'!B17+'23'!B17+'24'!B17+'25'!B17+'26'!B17</f>
        <v>0</v>
      </c>
      <c r="C17" s="329">
        <f>'22'!C17+'23'!C17+'24'!C17+'25'!C17+'26'!C17</f>
        <v>35501.35</v>
      </c>
      <c r="D17" s="329">
        <f>'22'!D17+'23'!D17+'24'!D17+'25'!D17+'26'!D17</f>
        <v>4504.2999999999993</v>
      </c>
      <c r="E17" s="329">
        <f>'22'!E17+'23'!E17+'24'!E17+'25'!E17+'26'!E17</f>
        <v>53541.05000000001</v>
      </c>
      <c r="F17" s="329">
        <f>'22'!F17+'23'!F17+'24'!F17+'25'!F17+'26'!F17</f>
        <v>480</v>
      </c>
      <c r="G17" s="329">
        <f>'22'!G17+'23'!G17+'24'!G17+'25'!G17+'26'!G17</f>
        <v>19694.48</v>
      </c>
      <c r="H17" s="329">
        <f>'22'!H17+'23'!H17+'24'!H17+'25'!H17+'26'!H17</f>
        <v>10816.08</v>
      </c>
      <c r="I17" s="329">
        <f>'22'!I17+'23'!I17+'24'!I17+'25'!I17+'26'!I17</f>
        <v>0</v>
      </c>
      <c r="J17" s="329">
        <f>'22'!J17+'23'!J17+'24'!J17+'25'!J17+'26'!J17</f>
        <v>0</v>
      </c>
      <c r="K17" s="329">
        <f>'22'!K17+'23'!K17+'24'!K17+'25'!K17+'26'!K17</f>
        <v>0</v>
      </c>
      <c r="L17" s="329">
        <f>'22'!L17+'23'!L17+'24'!L17+'25'!L17+'26'!L17</f>
        <v>0</v>
      </c>
      <c r="M17" s="329">
        <f>'22'!M17+'23'!M17+'24'!M17+'25'!M17+'26'!M17</f>
        <v>0</v>
      </c>
      <c r="N17" s="329">
        <f>'22'!N17+'23'!N17+'24'!N17+'25'!N17+'26'!N17</f>
        <v>0</v>
      </c>
      <c r="O17" s="329">
        <f>'22'!O17+'23'!O17+'24'!O17+'25'!O17+'26'!O17</f>
        <v>0</v>
      </c>
      <c r="P17" s="329">
        <f>'22'!P17+'23'!P17+'24'!P17+'25'!P17+'26'!P17</f>
        <v>0</v>
      </c>
      <c r="Q17" s="329">
        <f>'22'!Q17+'23'!Q17+'24'!Q17+'25'!Q17+'26'!Q17</f>
        <v>41612.939999999995</v>
      </c>
      <c r="R17" s="325">
        <f t="shared" si="0"/>
        <v>166150.20000000001</v>
      </c>
    </row>
    <row r="18" spans="1:18" ht="20.100000000000001" customHeight="1" x14ac:dyDescent="0.3">
      <c r="A18" s="194" t="s">
        <v>390</v>
      </c>
      <c r="B18" s="329">
        <f>'22'!B18+'23'!B18+'24'!B18+'25'!B18+'26'!B18</f>
        <v>0</v>
      </c>
      <c r="C18" s="329">
        <f>'22'!C18+'23'!C18+'24'!C18+'25'!C18+'26'!C18</f>
        <v>0</v>
      </c>
      <c r="D18" s="329">
        <f>'22'!D18+'23'!D18+'24'!D18+'25'!D18+'26'!D18</f>
        <v>0</v>
      </c>
      <c r="E18" s="329">
        <f>'22'!E18+'23'!E18+'24'!E18+'25'!E18+'26'!E18</f>
        <v>0</v>
      </c>
      <c r="F18" s="329">
        <f>'22'!F18+'23'!F18+'24'!F18+'25'!F18+'26'!F18</f>
        <v>0</v>
      </c>
      <c r="G18" s="329">
        <f>'22'!G18+'23'!G18+'24'!G18+'25'!G18+'26'!G18</f>
        <v>0</v>
      </c>
      <c r="H18" s="329">
        <f>'22'!H18+'23'!H18+'24'!H18+'25'!H18+'26'!H18</f>
        <v>0</v>
      </c>
      <c r="I18" s="329">
        <f>'22'!I18+'23'!I18+'24'!I18+'25'!I18+'26'!I18</f>
        <v>0</v>
      </c>
      <c r="J18" s="329">
        <f>'22'!J18+'23'!J18+'24'!J18+'25'!J18+'26'!J18</f>
        <v>0</v>
      </c>
      <c r="K18" s="329">
        <f>'22'!K18+'23'!K18+'24'!K18+'25'!K18+'26'!K18</f>
        <v>0</v>
      </c>
      <c r="L18" s="329">
        <f>'22'!L18+'23'!L18+'24'!L18+'25'!L18+'26'!L18</f>
        <v>0</v>
      </c>
      <c r="M18" s="329">
        <f>'22'!M18+'23'!M18+'24'!M18+'25'!M18+'26'!M18</f>
        <v>0</v>
      </c>
      <c r="N18" s="329">
        <f>'22'!N18+'23'!N18+'24'!N18+'25'!N18+'26'!N18</f>
        <v>0</v>
      </c>
      <c r="O18" s="329">
        <f>'22'!O18+'23'!O18+'24'!O18+'25'!O18+'26'!O18</f>
        <v>0</v>
      </c>
      <c r="P18" s="329">
        <f>'22'!P18+'23'!P18+'24'!P18+'25'!P18+'26'!P18</f>
        <v>0</v>
      </c>
      <c r="Q18" s="329">
        <f>'22'!Q18+'23'!Q18+'24'!Q18+'25'!Q18+'26'!Q18</f>
        <v>0</v>
      </c>
      <c r="R18" s="325">
        <f t="shared" si="0"/>
        <v>0</v>
      </c>
    </row>
    <row r="19" spans="1:18" ht="20.100000000000001" customHeight="1" x14ac:dyDescent="0.25">
      <c r="A19" s="229" t="s">
        <v>22</v>
      </c>
      <c r="B19" s="325">
        <f>SUM(B5:B18)</f>
        <v>191087.41</v>
      </c>
      <c r="C19" s="325">
        <f t="shared" ref="C19:Q19" si="1">SUM(C5:C18)</f>
        <v>778700.59</v>
      </c>
      <c r="D19" s="325">
        <f t="shared" si="1"/>
        <v>2462405.5099999998</v>
      </c>
      <c r="E19" s="325">
        <f t="shared" si="1"/>
        <v>803723.06</v>
      </c>
      <c r="F19" s="325">
        <f t="shared" si="1"/>
        <v>778981.15999999992</v>
      </c>
      <c r="G19" s="325">
        <f t="shared" si="1"/>
        <v>1349298.79</v>
      </c>
      <c r="H19" s="325">
        <f t="shared" si="1"/>
        <v>733581.84</v>
      </c>
      <c r="I19" s="325">
        <f t="shared" si="1"/>
        <v>930248.83</v>
      </c>
      <c r="J19" s="325">
        <f t="shared" si="1"/>
        <v>409397.51</v>
      </c>
      <c r="K19" s="325">
        <f t="shared" si="1"/>
        <v>1524964.3400000003</v>
      </c>
      <c r="L19" s="325">
        <f t="shared" si="1"/>
        <v>712060.99999999988</v>
      </c>
      <c r="M19" s="325">
        <f t="shared" si="1"/>
        <v>391796.52999999997</v>
      </c>
      <c r="N19" s="325">
        <f t="shared" si="1"/>
        <v>1073256.74</v>
      </c>
      <c r="O19" s="325">
        <f t="shared" si="1"/>
        <v>185761.62999999998</v>
      </c>
      <c r="P19" s="325">
        <f t="shared" si="1"/>
        <v>208278.18</v>
      </c>
      <c r="Q19" s="325">
        <f t="shared" si="1"/>
        <v>4642378.5</v>
      </c>
      <c r="R19" s="325">
        <f t="shared" si="0"/>
        <v>17175921.620000001</v>
      </c>
    </row>
    <row r="20" spans="1:18" ht="13.5" customHeight="1" x14ac:dyDescent="0.25"/>
    <row r="21" spans="1:18" x14ac:dyDescent="0.25">
      <c r="M21" s="274"/>
    </row>
    <row r="24" spans="1:18" ht="17.25" x14ac:dyDescent="0.3">
      <c r="B24" s="443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</row>
    <row r="25" spans="1:18" ht="17.25" x14ac:dyDescent="0.3"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</row>
    <row r="26" spans="1:18" ht="17.25" x14ac:dyDescent="0.3">
      <c r="B26" s="443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</row>
    <row r="27" spans="1:18" ht="17.25" x14ac:dyDescent="0.3"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</row>
    <row r="28" spans="1:18" ht="17.25" x14ac:dyDescent="0.3">
      <c r="B28" s="443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</row>
    <row r="29" spans="1:18" ht="17.25" x14ac:dyDescent="0.3">
      <c r="B29" s="443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O264"/>
  <sheetViews>
    <sheetView zoomScale="95" zoomScaleNormal="95" workbookViewId="0">
      <selection activeCell="F31" sqref="F31"/>
    </sheetView>
  </sheetViews>
  <sheetFormatPr baseColWidth="10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465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20" customFormat="1" ht="20.100000000000001" customHeight="1" x14ac:dyDescent="0.25">
      <c r="A3" s="117" t="s">
        <v>191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2"/>
    </row>
    <row r="4" spans="1:15" s="120" customFormat="1" ht="20.100000000000001" customHeight="1" x14ac:dyDescent="0.25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35" t="s">
        <v>22</v>
      </c>
    </row>
    <row r="5" spans="1:15" s="120" customFormat="1" ht="20.100000000000001" customHeight="1" x14ac:dyDescent="0.25">
      <c r="A5" s="194" t="s">
        <v>162</v>
      </c>
      <c r="B5" s="331">
        <v>1988.6299999999999</v>
      </c>
      <c r="C5" s="331">
        <v>1599.24</v>
      </c>
      <c r="D5" s="331">
        <v>2004.98</v>
      </c>
      <c r="E5" s="331">
        <v>1821.08</v>
      </c>
      <c r="F5" s="331">
        <v>1796.3799999999999</v>
      </c>
      <c r="G5" s="331">
        <v>1919.0900000000001</v>
      </c>
      <c r="H5" s="331">
        <v>2167.73</v>
      </c>
      <c r="I5" s="331">
        <v>2226.2799999999997</v>
      </c>
      <c r="J5" s="331">
        <v>2179.91</v>
      </c>
      <c r="K5" s="331">
        <v>2262.31</v>
      </c>
      <c r="L5" s="331">
        <v>2345.54</v>
      </c>
      <c r="M5" s="331">
        <v>2500.87</v>
      </c>
      <c r="N5" s="332">
        <f t="shared" ref="N5:N19" si="0">SUM(B5:M5)</f>
        <v>24812.04</v>
      </c>
    </row>
    <row r="6" spans="1:15" s="120" customFormat="1" ht="20.100000000000001" customHeight="1" x14ac:dyDescent="0.25">
      <c r="A6" s="194" t="s">
        <v>163</v>
      </c>
      <c r="B6" s="331">
        <v>767.77</v>
      </c>
      <c r="C6" s="331">
        <v>632.87000000000012</v>
      </c>
      <c r="D6" s="331">
        <v>763.84999999999991</v>
      </c>
      <c r="E6" s="331">
        <v>723.5</v>
      </c>
      <c r="F6" s="331">
        <v>701.31000000000006</v>
      </c>
      <c r="G6" s="331">
        <v>739.22</v>
      </c>
      <c r="H6" s="331">
        <v>847.16</v>
      </c>
      <c r="I6" s="331">
        <v>898.64</v>
      </c>
      <c r="J6" s="331">
        <v>863.10000000000014</v>
      </c>
      <c r="K6" s="331">
        <v>946.93000000000006</v>
      </c>
      <c r="L6" s="331">
        <v>894.03</v>
      </c>
      <c r="M6" s="331">
        <v>948.56</v>
      </c>
      <c r="N6" s="332">
        <f t="shared" si="0"/>
        <v>9726.94</v>
      </c>
    </row>
    <row r="7" spans="1:15" s="120" customFormat="1" ht="20.100000000000001" customHeight="1" x14ac:dyDescent="0.25">
      <c r="A7" s="194" t="s">
        <v>164</v>
      </c>
      <c r="B7" s="331">
        <v>803.85</v>
      </c>
      <c r="C7" s="331">
        <v>632.54</v>
      </c>
      <c r="D7" s="331">
        <v>810.31</v>
      </c>
      <c r="E7" s="331">
        <v>722.18000000000006</v>
      </c>
      <c r="F7" s="331">
        <v>745.46999999999991</v>
      </c>
      <c r="G7" s="331">
        <v>789.68999999999994</v>
      </c>
      <c r="H7" s="331">
        <v>925.78</v>
      </c>
      <c r="I7" s="331">
        <v>926.38000000000011</v>
      </c>
      <c r="J7" s="331">
        <v>970.5</v>
      </c>
      <c r="K7" s="331">
        <v>962.29000000000008</v>
      </c>
      <c r="L7" s="331">
        <v>923.31</v>
      </c>
      <c r="M7" s="331">
        <v>1053.8800000000001</v>
      </c>
      <c r="N7" s="332">
        <f t="shared" si="0"/>
        <v>10266.18</v>
      </c>
    </row>
    <row r="8" spans="1:15" s="120" customFormat="1" ht="20.100000000000001" customHeight="1" x14ac:dyDescent="0.25">
      <c r="A8" s="125" t="s">
        <v>186</v>
      </c>
      <c r="B8" s="331">
        <v>2.4900000000000002</v>
      </c>
      <c r="C8" s="331">
        <v>2.93</v>
      </c>
      <c r="D8" s="331">
        <v>1.85</v>
      </c>
      <c r="E8" s="331">
        <v>0.85</v>
      </c>
      <c r="F8" s="331">
        <v>1.51</v>
      </c>
      <c r="G8" s="331">
        <v>1.56</v>
      </c>
      <c r="H8" s="331">
        <v>0.4</v>
      </c>
      <c r="I8" s="331">
        <v>4.17</v>
      </c>
      <c r="J8" s="331">
        <v>0.1</v>
      </c>
      <c r="K8" s="331">
        <v>1.7799999999999998</v>
      </c>
      <c r="L8" s="331">
        <v>0.31</v>
      </c>
      <c r="M8" s="331">
        <v>0.48</v>
      </c>
      <c r="N8" s="332">
        <f t="shared" si="0"/>
        <v>18.43</v>
      </c>
    </row>
    <row r="9" spans="1:15" s="120" customFormat="1" ht="20.100000000000001" customHeight="1" x14ac:dyDescent="0.25">
      <c r="A9" s="125" t="s">
        <v>165</v>
      </c>
      <c r="B9" s="331">
        <v>894.81</v>
      </c>
      <c r="C9" s="331">
        <v>783.49</v>
      </c>
      <c r="D9" s="331">
        <v>767.48</v>
      </c>
      <c r="E9" s="331">
        <v>501.31</v>
      </c>
      <c r="F9" s="331">
        <v>673</v>
      </c>
      <c r="G9" s="331">
        <v>662.09999999999991</v>
      </c>
      <c r="H9" s="331">
        <v>922.15</v>
      </c>
      <c r="I9" s="331">
        <v>1183.5300000000002</v>
      </c>
      <c r="J9" s="331">
        <v>1337.3500000000001</v>
      </c>
      <c r="K9" s="331">
        <v>1575.81</v>
      </c>
      <c r="L9" s="331">
        <v>1379.6100000000001</v>
      </c>
      <c r="M9" s="331">
        <v>1133.5400000000002</v>
      </c>
      <c r="N9" s="332">
        <f t="shared" si="0"/>
        <v>11814.18</v>
      </c>
    </row>
    <row r="10" spans="1:15" s="12" customFormat="1" ht="20.100000000000001" customHeight="1" x14ac:dyDescent="0.25">
      <c r="A10" s="125" t="s">
        <v>166</v>
      </c>
      <c r="B10" s="331"/>
      <c r="C10" s="331">
        <v>4</v>
      </c>
      <c r="D10" s="331"/>
      <c r="E10" s="331">
        <v>4</v>
      </c>
      <c r="F10" s="331"/>
      <c r="G10" s="331">
        <v>4</v>
      </c>
      <c r="H10" s="331">
        <v>4</v>
      </c>
      <c r="I10" s="331">
        <v>4</v>
      </c>
      <c r="J10" s="331"/>
      <c r="K10" s="331">
        <v>4</v>
      </c>
      <c r="L10" s="331"/>
      <c r="M10" s="331">
        <v>4</v>
      </c>
      <c r="N10" s="332">
        <f t="shared" si="0"/>
        <v>28</v>
      </c>
      <c r="O10" s="120"/>
    </row>
    <row r="11" spans="1:15" ht="20.100000000000001" customHeight="1" x14ac:dyDescent="0.25">
      <c r="A11" s="125" t="s">
        <v>167</v>
      </c>
      <c r="B11" s="331">
        <v>0</v>
      </c>
      <c r="C11" s="331">
        <v>0</v>
      </c>
      <c r="D11" s="331">
        <v>0</v>
      </c>
      <c r="E11" s="331">
        <v>0</v>
      </c>
      <c r="F11" s="331">
        <v>0</v>
      </c>
      <c r="G11" s="331">
        <v>0</v>
      </c>
      <c r="H11" s="331">
        <v>0</v>
      </c>
      <c r="I11" s="331">
        <v>0</v>
      </c>
      <c r="J11" s="331">
        <v>0</v>
      </c>
      <c r="K11" s="331"/>
      <c r="L11" s="331"/>
      <c r="M11" s="331"/>
      <c r="N11" s="332">
        <f t="shared" si="0"/>
        <v>0</v>
      </c>
      <c r="O11" s="119"/>
    </row>
    <row r="12" spans="1:15" s="12" customFormat="1" ht="20.100000000000001" customHeight="1" x14ac:dyDescent="0.25">
      <c r="A12" s="125" t="s">
        <v>168</v>
      </c>
      <c r="B12" s="331">
        <v>0</v>
      </c>
      <c r="C12" s="331">
        <v>0</v>
      </c>
      <c r="D12" s="331">
        <v>0</v>
      </c>
      <c r="E12" s="331">
        <v>0</v>
      </c>
      <c r="F12" s="331">
        <v>0</v>
      </c>
      <c r="G12" s="331">
        <v>0</v>
      </c>
      <c r="H12" s="331">
        <v>0</v>
      </c>
      <c r="I12" s="331">
        <v>0</v>
      </c>
      <c r="J12" s="331">
        <v>0</v>
      </c>
      <c r="K12" s="331"/>
      <c r="L12" s="331"/>
      <c r="M12" s="331"/>
      <c r="N12" s="332">
        <f t="shared" si="0"/>
        <v>0</v>
      </c>
      <c r="O12" s="120"/>
    </row>
    <row r="13" spans="1:15" s="12" customFormat="1" ht="20.100000000000001" customHeight="1" x14ac:dyDescent="0.25">
      <c r="A13" s="125" t="s">
        <v>169</v>
      </c>
      <c r="B13" s="331">
        <v>944.41</v>
      </c>
      <c r="C13" s="331">
        <v>1181.78</v>
      </c>
      <c r="D13" s="331">
        <v>2372.44</v>
      </c>
      <c r="E13" s="331">
        <v>1645.75</v>
      </c>
      <c r="F13" s="331">
        <v>1595.38</v>
      </c>
      <c r="G13" s="331">
        <v>1376.39</v>
      </c>
      <c r="H13" s="331">
        <v>1335.56</v>
      </c>
      <c r="I13" s="331">
        <v>761.94</v>
      </c>
      <c r="J13" s="331">
        <v>656.9</v>
      </c>
      <c r="K13" s="331">
        <v>1081.82</v>
      </c>
      <c r="L13" s="331">
        <v>1092.06</v>
      </c>
      <c r="M13" s="331">
        <v>1479.31</v>
      </c>
      <c r="N13" s="332">
        <f t="shared" si="0"/>
        <v>15523.739999999998</v>
      </c>
      <c r="O13" s="120"/>
    </row>
    <row r="14" spans="1:15" s="12" customFormat="1" ht="20.100000000000001" customHeight="1" x14ac:dyDescent="0.25">
      <c r="A14" s="125" t="s">
        <v>170</v>
      </c>
      <c r="B14" s="331">
        <v>3753.5099999999998</v>
      </c>
      <c r="C14" s="331">
        <v>3419.3100000000004</v>
      </c>
      <c r="D14" s="331">
        <v>4128.5599999999995</v>
      </c>
      <c r="E14" s="331">
        <v>3758.71</v>
      </c>
      <c r="F14" s="331">
        <v>3854.5299999999997</v>
      </c>
      <c r="G14" s="331">
        <v>4215.03</v>
      </c>
      <c r="H14" s="331">
        <v>4661.2299999999996</v>
      </c>
      <c r="I14" s="331">
        <v>4846.17</v>
      </c>
      <c r="J14" s="331">
        <v>4686.38</v>
      </c>
      <c r="K14" s="331">
        <v>4920.82</v>
      </c>
      <c r="L14" s="331">
        <v>5003.6499999999996</v>
      </c>
      <c r="M14" s="331">
        <v>4698.72</v>
      </c>
      <c r="N14" s="332">
        <f t="shared" si="0"/>
        <v>51946.619999999995</v>
      </c>
      <c r="O14" s="120"/>
    </row>
    <row r="15" spans="1:15" ht="20.100000000000001" customHeight="1" x14ac:dyDescent="0.25">
      <c r="A15" s="125" t="s">
        <v>306</v>
      </c>
      <c r="B15" s="331">
        <v>4554.24</v>
      </c>
      <c r="C15" s="331">
        <v>4489.8399999999992</v>
      </c>
      <c r="D15" s="331">
        <v>4965.76</v>
      </c>
      <c r="E15" s="331">
        <v>4731.6600000000008</v>
      </c>
      <c r="F15" s="331">
        <v>5355.51</v>
      </c>
      <c r="G15" s="331">
        <v>5551.71</v>
      </c>
      <c r="H15" s="331">
        <v>6339.05</v>
      </c>
      <c r="I15" s="331">
        <v>6064.25</v>
      </c>
      <c r="J15" s="331">
        <v>5590.84</v>
      </c>
      <c r="K15" s="331">
        <v>6488.33</v>
      </c>
      <c r="L15" s="331">
        <v>6615.12</v>
      </c>
      <c r="M15" s="331">
        <v>6204.9699999999993</v>
      </c>
      <c r="N15" s="332">
        <f t="shared" si="0"/>
        <v>66951.28</v>
      </c>
      <c r="O15" s="119"/>
    </row>
    <row r="16" spans="1:15" ht="20.100000000000001" customHeight="1" x14ac:dyDescent="0.25">
      <c r="A16" s="125" t="s">
        <v>307</v>
      </c>
      <c r="B16" s="331">
        <v>0</v>
      </c>
      <c r="C16" s="331">
        <v>0</v>
      </c>
      <c r="D16" s="331">
        <v>0</v>
      </c>
      <c r="E16" s="331">
        <v>0</v>
      </c>
      <c r="F16" s="331">
        <v>0</v>
      </c>
      <c r="G16" s="331">
        <v>0</v>
      </c>
      <c r="H16" s="331">
        <v>0</v>
      </c>
      <c r="I16" s="331">
        <v>0</v>
      </c>
      <c r="J16" s="331">
        <v>0</v>
      </c>
      <c r="K16" s="331"/>
      <c r="L16" s="331"/>
      <c r="M16" s="331"/>
      <c r="N16" s="332">
        <f t="shared" si="0"/>
        <v>0</v>
      </c>
      <c r="O16" s="119"/>
    </row>
    <row r="17" spans="1:15" ht="20.100000000000001" customHeight="1" x14ac:dyDescent="0.25">
      <c r="A17" s="125" t="s">
        <v>177</v>
      </c>
      <c r="B17" s="331">
        <v>0</v>
      </c>
      <c r="C17" s="331">
        <v>0</v>
      </c>
      <c r="D17" s="331">
        <v>0</v>
      </c>
      <c r="E17" s="331">
        <v>0</v>
      </c>
      <c r="F17" s="331">
        <v>0</v>
      </c>
      <c r="G17" s="331">
        <v>0</v>
      </c>
      <c r="H17" s="331">
        <v>0</v>
      </c>
      <c r="I17" s="331">
        <v>0</v>
      </c>
      <c r="J17" s="331">
        <v>0</v>
      </c>
      <c r="K17" s="331">
        <v>0</v>
      </c>
      <c r="L17" s="331">
        <v>0</v>
      </c>
      <c r="M17" s="331">
        <v>0</v>
      </c>
      <c r="N17" s="332">
        <f t="shared" si="0"/>
        <v>0</v>
      </c>
      <c r="O17" s="119"/>
    </row>
    <row r="18" spans="1:15" ht="20.100000000000001" customHeight="1" x14ac:dyDescent="0.25">
      <c r="A18" s="125" t="s">
        <v>390</v>
      </c>
      <c r="B18" s="331">
        <v>0</v>
      </c>
      <c r="C18" s="331">
        <v>0</v>
      </c>
      <c r="D18" s="331">
        <v>0</v>
      </c>
      <c r="E18" s="331">
        <v>0</v>
      </c>
      <c r="F18" s="331">
        <v>0</v>
      </c>
      <c r="G18" s="331">
        <v>0</v>
      </c>
      <c r="H18" s="331">
        <v>0</v>
      </c>
      <c r="I18" s="331">
        <v>0</v>
      </c>
      <c r="J18" s="331">
        <v>0</v>
      </c>
      <c r="K18" s="331">
        <v>0</v>
      </c>
      <c r="L18" s="331">
        <v>0</v>
      </c>
      <c r="M18" s="331">
        <v>0</v>
      </c>
      <c r="N18" s="332">
        <f t="shared" si="0"/>
        <v>0</v>
      </c>
      <c r="O18" s="119"/>
    </row>
    <row r="19" spans="1:15" ht="20.100000000000001" customHeight="1" x14ac:dyDescent="0.25">
      <c r="A19" s="228" t="s">
        <v>15</v>
      </c>
      <c r="B19" s="330">
        <f t="shared" ref="B19:M19" si="1">SUM(B5:B18)</f>
        <v>13709.71</v>
      </c>
      <c r="C19" s="330">
        <f t="shared" si="1"/>
        <v>12746</v>
      </c>
      <c r="D19" s="330">
        <f t="shared" si="1"/>
        <v>15815.23</v>
      </c>
      <c r="E19" s="330">
        <f t="shared" si="1"/>
        <v>13909.04</v>
      </c>
      <c r="F19" s="330">
        <f t="shared" si="1"/>
        <v>14723.09</v>
      </c>
      <c r="G19" s="330">
        <f t="shared" si="1"/>
        <v>15258.79</v>
      </c>
      <c r="H19" s="330">
        <f t="shared" si="1"/>
        <v>17203.060000000001</v>
      </c>
      <c r="I19" s="330">
        <f t="shared" si="1"/>
        <v>16915.36</v>
      </c>
      <c r="J19" s="330">
        <f t="shared" si="1"/>
        <v>16285.08</v>
      </c>
      <c r="K19" s="330">
        <f t="shared" si="1"/>
        <v>18244.089999999997</v>
      </c>
      <c r="L19" s="330">
        <f t="shared" si="1"/>
        <v>18253.629999999997</v>
      </c>
      <c r="M19" s="330">
        <f t="shared" si="1"/>
        <v>18024.330000000002</v>
      </c>
      <c r="N19" s="332">
        <f t="shared" si="0"/>
        <v>191087.41000000003</v>
      </c>
      <c r="O19" s="119"/>
    </row>
    <row r="20" spans="1:15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19"/>
    </row>
    <row r="21" spans="1:15" ht="20.100000000000001" customHeight="1" x14ac:dyDescent="0.25">
      <c r="A21" s="127" t="s">
        <v>192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19"/>
    </row>
    <row r="22" spans="1:15" ht="20.100000000000001" customHeight="1" x14ac:dyDescent="0.25">
      <c r="A22" s="48" t="s">
        <v>101</v>
      </c>
      <c r="B22" s="48" t="s">
        <v>2</v>
      </c>
      <c r="C22" s="48" t="s">
        <v>3</v>
      </c>
      <c r="D22" s="48" t="s">
        <v>4</v>
      </c>
      <c r="E22" s="48" t="s">
        <v>5</v>
      </c>
      <c r="F22" s="48" t="s">
        <v>6</v>
      </c>
      <c r="G22" s="48" t="s">
        <v>7</v>
      </c>
      <c r="H22" s="48" t="s">
        <v>8</v>
      </c>
      <c r="I22" s="48" t="s">
        <v>9</v>
      </c>
      <c r="J22" s="48" t="s">
        <v>10</v>
      </c>
      <c r="K22" s="48" t="s">
        <v>11</v>
      </c>
      <c r="L22" s="48" t="s">
        <v>12</v>
      </c>
      <c r="M22" s="48" t="s">
        <v>13</v>
      </c>
      <c r="N22" s="35" t="s">
        <v>22</v>
      </c>
      <c r="O22" s="119"/>
    </row>
    <row r="23" spans="1:15" ht="20.100000000000001" customHeight="1" x14ac:dyDescent="0.25">
      <c r="A23" s="194" t="s">
        <v>162</v>
      </c>
      <c r="B23" s="331">
        <v>2560.1</v>
      </c>
      <c r="C23" s="331">
        <v>2676.1200000000003</v>
      </c>
      <c r="D23" s="331">
        <v>3053.41</v>
      </c>
      <c r="E23" s="331">
        <v>2422.13</v>
      </c>
      <c r="F23" s="331">
        <v>2994.34</v>
      </c>
      <c r="G23" s="331">
        <v>3226.56</v>
      </c>
      <c r="H23" s="331">
        <v>3588.9799999999996</v>
      </c>
      <c r="I23" s="331">
        <v>3460.13</v>
      </c>
      <c r="J23" s="331">
        <v>3305.66</v>
      </c>
      <c r="K23" s="331">
        <v>3380.2400000000002</v>
      </c>
      <c r="L23" s="331">
        <v>3468.72</v>
      </c>
      <c r="M23" s="331">
        <v>3759.74</v>
      </c>
      <c r="N23" s="332">
        <f t="shared" ref="N23:N37" si="2">SUM(B23:M23)</f>
        <v>37896.130000000005</v>
      </c>
      <c r="O23" s="119"/>
    </row>
    <row r="24" spans="1:15" ht="20.100000000000001" customHeight="1" x14ac:dyDescent="0.25">
      <c r="A24" s="194" t="s">
        <v>163</v>
      </c>
      <c r="B24" s="331">
        <v>1353.04</v>
      </c>
      <c r="C24" s="331">
        <v>1441.25</v>
      </c>
      <c r="D24" s="331">
        <v>1644.8600000000001</v>
      </c>
      <c r="E24" s="331">
        <v>1285.96</v>
      </c>
      <c r="F24" s="331">
        <v>1667.6200000000001</v>
      </c>
      <c r="G24" s="331">
        <v>1766.3600000000001</v>
      </c>
      <c r="H24" s="331">
        <v>2058.7999999999997</v>
      </c>
      <c r="I24" s="331">
        <v>2414.7199999999998</v>
      </c>
      <c r="J24" s="331">
        <v>2330.85</v>
      </c>
      <c r="K24" s="331">
        <v>2701.87</v>
      </c>
      <c r="L24" s="331">
        <v>2601.2399999999998</v>
      </c>
      <c r="M24" s="331">
        <v>2770.79</v>
      </c>
      <c r="N24" s="332">
        <f t="shared" si="2"/>
        <v>24037.360000000001</v>
      </c>
      <c r="O24" s="119"/>
    </row>
    <row r="25" spans="1:15" ht="20.100000000000001" customHeight="1" x14ac:dyDescent="0.25">
      <c r="A25" s="194" t="s">
        <v>164</v>
      </c>
      <c r="B25" s="331">
        <v>1147.01</v>
      </c>
      <c r="C25" s="331">
        <v>1198.33</v>
      </c>
      <c r="D25" s="331">
        <v>1380.62</v>
      </c>
      <c r="E25" s="331">
        <v>1089.76</v>
      </c>
      <c r="F25" s="331">
        <v>1352.3600000000001</v>
      </c>
      <c r="G25" s="331">
        <v>1501.3400000000001</v>
      </c>
      <c r="H25" s="331">
        <v>1652.47</v>
      </c>
      <c r="I25" s="331">
        <v>1477.8000000000002</v>
      </c>
      <c r="J25" s="331">
        <v>1481.3999999999999</v>
      </c>
      <c r="K25" s="331">
        <v>1385.7700000000002</v>
      </c>
      <c r="L25" s="331">
        <v>1354.75</v>
      </c>
      <c r="M25" s="331">
        <v>1548.79</v>
      </c>
      <c r="N25" s="332">
        <f t="shared" si="2"/>
        <v>16570.399999999998</v>
      </c>
      <c r="O25" s="119"/>
    </row>
    <row r="26" spans="1:15" ht="20.100000000000001" customHeight="1" x14ac:dyDescent="0.25">
      <c r="A26" s="194" t="s">
        <v>186</v>
      </c>
      <c r="B26" s="331">
        <v>12.55</v>
      </c>
      <c r="C26" s="331">
        <v>10.53</v>
      </c>
      <c r="D26" s="331">
        <v>17.5</v>
      </c>
      <c r="E26" s="331">
        <v>50</v>
      </c>
      <c r="F26" s="331">
        <v>92.84</v>
      </c>
      <c r="G26" s="331">
        <v>75.45</v>
      </c>
      <c r="H26" s="331">
        <v>121.64</v>
      </c>
      <c r="I26" s="331">
        <v>59.980000000000004</v>
      </c>
      <c r="J26" s="331">
        <v>13.149999999999999</v>
      </c>
      <c r="K26" s="331">
        <v>42.29</v>
      </c>
      <c r="L26" s="331">
        <v>24.46</v>
      </c>
      <c r="M26" s="331">
        <v>21.95</v>
      </c>
      <c r="N26" s="332">
        <f t="shared" si="2"/>
        <v>542.34</v>
      </c>
      <c r="O26" s="119"/>
    </row>
    <row r="27" spans="1:15" ht="20.100000000000001" customHeight="1" x14ac:dyDescent="0.25">
      <c r="A27" s="194" t="s">
        <v>165</v>
      </c>
      <c r="B27" s="331">
        <v>3388.33</v>
      </c>
      <c r="C27" s="331">
        <v>3189.8999999999996</v>
      </c>
      <c r="D27" s="331">
        <v>3386.8</v>
      </c>
      <c r="E27" s="331">
        <v>2542.09</v>
      </c>
      <c r="F27" s="331">
        <v>2856.4900000000002</v>
      </c>
      <c r="G27" s="331">
        <v>3306.9399999999996</v>
      </c>
      <c r="H27" s="331">
        <v>3772.81</v>
      </c>
      <c r="I27" s="331">
        <v>4271.79</v>
      </c>
      <c r="J27" s="331">
        <v>4611.9799999999996</v>
      </c>
      <c r="K27" s="331">
        <v>4681.49</v>
      </c>
      <c r="L27" s="331">
        <v>4407.3500000000004</v>
      </c>
      <c r="M27" s="331">
        <v>4043.3999999999996</v>
      </c>
      <c r="N27" s="332">
        <f t="shared" si="2"/>
        <v>44459.37</v>
      </c>
      <c r="O27" s="119"/>
    </row>
    <row r="28" spans="1:15" ht="20.100000000000001" customHeight="1" x14ac:dyDescent="0.25">
      <c r="A28" s="194" t="s">
        <v>166</v>
      </c>
      <c r="B28" s="331"/>
      <c r="C28" s="331"/>
      <c r="D28" s="331"/>
      <c r="E28" s="331">
        <v>9</v>
      </c>
      <c r="F28" s="331">
        <v>12</v>
      </c>
      <c r="G28" s="331">
        <v>19</v>
      </c>
      <c r="H28" s="331">
        <v>18</v>
      </c>
      <c r="I28" s="331">
        <v>15</v>
      </c>
      <c r="J28" s="331">
        <v>14</v>
      </c>
      <c r="K28" s="331">
        <v>4</v>
      </c>
      <c r="L28" s="331"/>
      <c r="M28" s="331">
        <v>9</v>
      </c>
      <c r="N28" s="332">
        <f t="shared" si="2"/>
        <v>100</v>
      </c>
      <c r="O28" s="119"/>
    </row>
    <row r="29" spans="1:15" ht="20.100000000000001" customHeight="1" x14ac:dyDescent="0.25">
      <c r="A29" s="194" t="s">
        <v>167</v>
      </c>
      <c r="B29" s="331">
        <v>0</v>
      </c>
      <c r="C29" s="331">
        <v>0</v>
      </c>
      <c r="D29" s="331">
        <v>0</v>
      </c>
      <c r="E29" s="331">
        <v>0</v>
      </c>
      <c r="F29" s="331">
        <v>0</v>
      </c>
      <c r="G29" s="331">
        <v>0</v>
      </c>
      <c r="H29" s="331">
        <v>0</v>
      </c>
      <c r="I29" s="331">
        <v>0</v>
      </c>
      <c r="J29" s="331">
        <v>0</v>
      </c>
      <c r="K29" s="331"/>
      <c r="L29" s="331"/>
      <c r="M29" s="331"/>
      <c r="N29" s="332">
        <f t="shared" si="2"/>
        <v>0</v>
      </c>
      <c r="O29" s="119"/>
    </row>
    <row r="30" spans="1:15" ht="20.100000000000001" customHeight="1" x14ac:dyDescent="0.25">
      <c r="A30" s="194" t="s">
        <v>168</v>
      </c>
      <c r="B30" s="331">
        <v>0</v>
      </c>
      <c r="C30" s="331">
        <v>0</v>
      </c>
      <c r="D30" s="331">
        <v>0</v>
      </c>
      <c r="E30" s="331">
        <v>0</v>
      </c>
      <c r="F30" s="331">
        <v>0</v>
      </c>
      <c r="G30" s="331">
        <v>0</v>
      </c>
      <c r="H30" s="331">
        <v>0</v>
      </c>
      <c r="I30" s="331">
        <v>0</v>
      </c>
      <c r="J30" s="331">
        <v>0</v>
      </c>
      <c r="K30" s="331"/>
      <c r="L30" s="331"/>
      <c r="M30" s="331"/>
      <c r="N30" s="332">
        <f t="shared" si="2"/>
        <v>0</v>
      </c>
      <c r="O30" s="119"/>
    </row>
    <row r="31" spans="1:15" ht="20.100000000000001" customHeight="1" x14ac:dyDescent="0.25">
      <c r="A31" s="194" t="s">
        <v>169</v>
      </c>
      <c r="B31" s="331">
        <v>1991.23</v>
      </c>
      <c r="C31" s="331">
        <v>1745.72</v>
      </c>
      <c r="D31" s="331">
        <v>2253.6799999999998</v>
      </c>
      <c r="E31" s="331">
        <v>3170.72</v>
      </c>
      <c r="F31" s="331">
        <v>2821.9700000000003</v>
      </c>
      <c r="G31" s="331">
        <v>2086.14</v>
      </c>
      <c r="H31" s="331">
        <v>2674.54</v>
      </c>
      <c r="I31" s="331">
        <v>1175.29</v>
      </c>
      <c r="J31" s="331">
        <v>1499.97</v>
      </c>
      <c r="K31" s="331">
        <v>2478.69</v>
      </c>
      <c r="L31" s="331">
        <v>2728.19</v>
      </c>
      <c r="M31" s="331">
        <v>2194.0700000000002</v>
      </c>
      <c r="N31" s="332">
        <f t="shared" si="2"/>
        <v>26820.21</v>
      </c>
      <c r="O31" s="119"/>
    </row>
    <row r="32" spans="1:15" ht="20.100000000000001" customHeight="1" x14ac:dyDescent="0.25">
      <c r="A32" s="125" t="s">
        <v>170</v>
      </c>
      <c r="B32" s="331">
        <v>8439.74</v>
      </c>
      <c r="C32" s="331">
        <v>8340.27</v>
      </c>
      <c r="D32" s="331">
        <v>9499.93</v>
      </c>
      <c r="E32" s="331">
        <v>8486.5400000000009</v>
      </c>
      <c r="F32" s="331">
        <v>9015.23</v>
      </c>
      <c r="G32" s="331">
        <v>9309.4199999999983</v>
      </c>
      <c r="H32" s="331">
        <v>10246.759999999998</v>
      </c>
      <c r="I32" s="331">
        <v>10454.82</v>
      </c>
      <c r="J32" s="331">
        <v>10009.029999999999</v>
      </c>
      <c r="K32" s="331">
        <v>10412.23</v>
      </c>
      <c r="L32" s="331">
        <v>10527.279999999999</v>
      </c>
      <c r="M32" s="331">
        <v>10477.549999999999</v>
      </c>
      <c r="N32" s="332">
        <f t="shared" si="2"/>
        <v>115218.79999999999</v>
      </c>
      <c r="O32" s="119"/>
    </row>
    <row r="33" spans="1:15" ht="20.100000000000001" customHeight="1" x14ac:dyDescent="0.25">
      <c r="A33" s="125" t="s">
        <v>306</v>
      </c>
      <c r="B33" s="331">
        <v>31680.57</v>
      </c>
      <c r="C33" s="331">
        <v>29174.120000000003</v>
      </c>
      <c r="D33" s="331">
        <v>33582.19</v>
      </c>
      <c r="E33" s="331">
        <v>32024.629999999997</v>
      </c>
      <c r="F33" s="331">
        <v>33122.799999999996</v>
      </c>
      <c r="G33" s="331">
        <v>32752.269999999997</v>
      </c>
      <c r="H33" s="331">
        <v>42518.850000000006</v>
      </c>
      <c r="I33" s="331">
        <v>50067.96</v>
      </c>
      <c r="J33" s="331">
        <v>46794.880000000005</v>
      </c>
      <c r="K33" s="331">
        <v>58176.22</v>
      </c>
      <c r="L33" s="331">
        <v>54079.740000000005</v>
      </c>
      <c r="M33" s="331">
        <v>33580.399999999994</v>
      </c>
      <c r="N33" s="332">
        <f t="shared" si="2"/>
        <v>477554.63</v>
      </c>
      <c r="O33" s="119"/>
    </row>
    <row r="34" spans="1:15" ht="20.100000000000001" customHeight="1" x14ac:dyDescent="0.25">
      <c r="A34" s="125" t="s">
        <v>307</v>
      </c>
      <c r="B34" s="331">
        <v>0</v>
      </c>
      <c r="C34" s="331">
        <v>0</v>
      </c>
      <c r="D34" s="331">
        <v>0</v>
      </c>
      <c r="E34" s="331">
        <v>0</v>
      </c>
      <c r="F34" s="331">
        <v>0</v>
      </c>
      <c r="G34" s="331">
        <v>0</v>
      </c>
      <c r="H34" s="331">
        <v>0</v>
      </c>
      <c r="I34" s="331">
        <v>0</v>
      </c>
      <c r="J34" s="331">
        <v>0</v>
      </c>
      <c r="K34" s="331"/>
      <c r="L34" s="331"/>
      <c r="M34" s="331"/>
      <c r="N34" s="332">
        <f t="shared" si="2"/>
        <v>0</v>
      </c>
      <c r="O34" s="119"/>
    </row>
    <row r="35" spans="1:15" ht="20.100000000000001" customHeight="1" x14ac:dyDescent="0.25">
      <c r="A35" s="194" t="s">
        <v>177</v>
      </c>
      <c r="B35" s="331">
        <v>2541.19</v>
      </c>
      <c r="C35" s="331">
        <v>2546.2799999999997</v>
      </c>
      <c r="D35" s="331">
        <v>2940.8799999999997</v>
      </c>
      <c r="E35" s="331">
        <v>2889.96</v>
      </c>
      <c r="F35" s="331">
        <v>3011.97</v>
      </c>
      <c r="G35" s="331">
        <v>3111.96</v>
      </c>
      <c r="H35" s="331">
        <v>2879.71</v>
      </c>
      <c r="I35" s="331">
        <v>2940.13</v>
      </c>
      <c r="J35" s="331">
        <v>3062.94</v>
      </c>
      <c r="K35" s="331">
        <v>3278.4900000000002</v>
      </c>
      <c r="L35" s="331">
        <v>3253.23</v>
      </c>
      <c r="M35" s="331">
        <v>3044.61</v>
      </c>
      <c r="N35" s="332">
        <f t="shared" si="2"/>
        <v>35501.35</v>
      </c>
      <c r="O35" s="119"/>
    </row>
    <row r="36" spans="1:15" ht="20.100000000000001" customHeight="1" x14ac:dyDescent="0.25">
      <c r="A36" s="125" t="s">
        <v>390</v>
      </c>
      <c r="B36" s="331">
        <v>0</v>
      </c>
      <c r="C36" s="331">
        <v>0</v>
      </c>
      <c r="D36" s="331">
        <v>0</v>
      </c>
      <c r="E36" s="331">
        <v>0</v>
      </c>
      <c r="F36" s="331">
        <v>0</v>
      </c>
      <c r="G36" s="331">
        <v>0</v>
      </c>
      <c r="H36" s="331">
        <v>0</v>
      </c>
      <c r="I36" s="331">
        <v>0</v>
      </c>
      <c r="J36" s="331">
        <v>0</v>
      </c>
      <c r="K36" s="331">
        <v>0</v>
      </c>
      <c r="L36" s="331">
        <v>0</v>
      </c>
      <c r="M36" s="331">
        <v>0</v>
      </c>
      <c r="N36" s="332">
        <f t="shared" si="2"/>
        <v>0</v>
      </c>
      <c r="O36" s="119"/>
    </row>
    <row r="37" spans="1:15" ht="20.100000000000001" customHeight="1" x14ac:dyDescent="0.25">
      <c r="A37" s="228" t="s">
        <v>15</v>
      </c>
      <c r="B37" s="330">
        <f t="shared" ref="B37:M37" si="3">SUM(B23:B36)</f>
        <v>53113.760000000002</v>
      </c>
      <c r="C37" s="330">
        <f t="shared" si="3"/>
        <v>50322.520000000004</v>
      </c>
      <c r="D37" s="330">
        <f t="shared" si="3"/>
        <v>57759.87</v>
      </c>
      <c r="E37" s="330">
        <f t="shared" si="3"/>
        <v>53970.79</v>
      </c>
      <c r="F37" s="330">
        <f t="shared" si="3"/>
        <v>56947.619999999995</v>
      </c>
      <c r="G37" s="330">
        <f t="shared" si="3"/>
        <v>57155.439999999995</v>
      </c>
      <c r="H37" s="330">
        <f t="shared" si="3"/>
        <v>69532.560000000012</v>
      </c>
      <c r="I37" s="330">
        <f t="shared" si="3"/>
        <v>76337.62</v>
      </c>
      <c r="J37" s="330">
        <f t="shared" si="3"/>
        <v>73123.86</v>
      </c>
      <c r="K37" s="330">
        <f t="shared" si="3"/>
        <v>86541.290000000008</v>
      </c>
      <c r="L37" s="330">
        <f t="shared" si="3"/>
        <v>82444.960000000006</v>
      </c>
      <c r="M37" s="330">
        <f t="shared" si="3"/>
        <v>61450.299999999988</v>
      </c>
      <c r="N37" s="330">
        <f t="shared" si="2"/>
        <v>778700.59000000008</v>
      </c>
      <c r="O37" s="119"/>
    </row>
    <row r="38" spans="1:15" ht="12.75" customHeight="1" x14ac:dyDescent="0.25">
      <c r="A38" s="118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8"/>
      <c r="M38" s="198"/>
      <c r="N38" s="197"/>
      <c r="O38" s="119"/>
    </row>
    <row r="39" spans="1:15" ht="12.75" customHeight="1" x14ac:dyDescent="0.25">
      <c r="O39" s="119"/>
    </row>
    <row r="40" spans="1:15" ht="16.5" customHeight="1" x14ac:dyDescent="0.25"/>
    <row r="41" spans="1:15" ht="16.5" customHeight="1" x14ac:dyDescent="0.25"/>
    <row r="42" spans="1:15" ht="16.5" customHeight="1" x14ac:dyDescent="0.25"/>
    <row r="43" spans="1:15" ht="16.5" customHeight="1" x14ac:dyDescent="0.25"/>
    <row r="44" spans="1:15" ht="16.5" customHeight="1" x14ac:dyDescent="0.25"/>
    <row r="45" spans="1:15" ht="16.5" customHeight="1" x14ac:dyDescent="0.25"/>
    <row r="46" spans="1:15" ht="16.5" customHeight="1" x14ac:dyDescent="0.25"/>
    <row r="47" spans="1:15" ht="16.5" customHeight="1" x14ac:dyDescent="0.25"/>
    <row r="48" spans="1:15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51"/>
  <sheetViews>
    <sheetView topLeftCell="A7" zoomScale="115" zoomScaleNormal="115" workbookViewId="0">
      <selection activeCell="F31" sqref="F31"/>
    </sheetView>
  </sheetViews>
  <sheetFormatPr baseColWidth="10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80" customFormat="1" ht="12.75" x14ac:dyDescent="0.2">
      <c r="A8" s="288" t="s">
        <v>81</v>
      </c>
      <c r="B8" s="66"/>
      <c r="C8" s="66"/>
      <c r="D8" s="66"/>
      <c r="E8" s="66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3" t="s">
        <v>82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282" t="s">
        <v>83</v>
      </c>
      <c r="C12" s="289" t="s">
        <v>84</v>
      </c>
      <c r="D12" s="290" t="s">
        <v>15</v>
      </c>
      <c r="E12" s="4"/>
    </row>
    <row r="13" spans="1:5" x14ac:dyDescent="0.25">
      <c r="A13" s="4"/>
      <c r="B13" s="283" t="s">
        <v>85</v>
      </c>
      <c r="C13" s="291" t="s">
        <v>86</v>
      </c>
      <c r="D13" s="292"/>
      <c r="E13" s="4"/>
    </row>
    <row r="14" spans="1:5" x14ac:dyDescent="0.25">
      <c r="A14" s="4"/>
      <c r="B14" s="611">
        <f>+'11'!D24</f>
        <v>306385.90899999999</v>
      </c>
      <c r="C14" s="614">
        <f>+'11'!H47</f>
        <v>17175921.620000001</v>
      </c>
      <c r="D14" s="617">
        <f>SUM(B14:C16)</f>
        <v>17482307.528999999</v>
      </c>
      <c r="E14" s="4"/>
    </row>
    <row r="15" spans="1:5" x14ac:dyDescent="0.25">
      <c r="A15" s="4"/>
      <c r="B15" s="612"/>
      <c r="C15" s="615"/>
      <c r="D15" s="618"/>
      <c r="E15" s="474"/>
    </row>
    <row r="16" spans="1:5" ht="14.25" thickBot="1" x14ac:dyDescent="0.3">
      <c r="A16" s="4"/>
      <c r="B16" s="613"/>
      <c r="C16" s="616"/>
      <c r="D16" s="619"/>
      <c r="E16" s="4"/>
    </row>
    <row r="17" spans="1:8" x14ac:dyDescent="0.25">
      <c r="A17" s="4"/>
      <c r="B17" s="4"/>
      <c r="C17" s="4"/>
      <c r="D17" s="4"/>
      <c r="E17" s="4"/>
    </row>
    <row r="18" spans="1:8" x14ac:dyDescent="0.25">
      <c r="A18" s="4"/>
      <c r="B18" s="4"/>
      <c r="C18" s="4"/>
      <c r="D18" s="4"/>
      <c r="E18" s="4"/>
      <c r="G18" s="119"/>
      <c r="H18" s="119"/>
    </row>
    <row r="19" spans="1:8" s="80" customFormat="1" ht="12.75" x14ac:dyDescent="0.2">
      <c r="A19" s="66"/>
      <c r="B19" s="288" t="s">
        <v>319</v>
      </c>
      <c r="C19" s="66"/>
      <c r="D19" s="66"/>
      <c r="E19" s="66"/>
      <c r="G19" s="145"/>
      <c r="H19" s="145"/>
    </row>
    <row r="20" spans="1:8" ht="14.25" thickBot="1" x14ac:dyDescent="0.3">
      <c r="A20" s="4"/>
      <c r="B20" s="4"/>
      <c r="C20" s="4"/>
      <c r="D20" s="4"/>
      <c r="E20" s="4"/>
      <c r="G20" s="119"/>
      <c r="H20" s="119"/>
    </row>
    <row r="21" spans="1:8" x14ac:dyDescent="0.25">
      <c r="A21" s="4"/>
      <c r="B21" s="294" t="s">
        <v>83</v>
      </c>
      <c r="C21" s="295" t="s">
        <v>87</v>
      </c>
      <c r="D21" s="296" t="s">
        <v>15</v>
      </c>
      <c r="E21" s="4"/>
      <c r="G21" s="119"/>
      <c r="H21" s="119"/>
    </row>
    <row r="22" spans="1:8" x14ac:dyDescent="0.25">
      <c r="A22" s="4"/>
      <c r="B22" s="297"/>
      <c r="C22" s="298"/>
      <c r="D22" s="299"/>
      <c r="E22" s="4"/>
      <c r="G22" s="119"/>
      <c r="H22" s="119"/>
    </row>
    <row r="23" spans="1:8" x14ac:dyDescent="0.25">
      <c r="A23" s="4"/>
      <c r="B23" s="598">
        <f>+'35'!E24</f>
        <v>1414574.814</v>
      </c>
      <c r="C23" s="293"/>
      <c r="D23" s="599">
        <f>+B23+C23</f>
        <v>1414574.814</v>
      </c>
      <c r="E23" s="4"/>
      <c r="G23" s="119"/>
      <c r="H23" s="119"/>
    </row>
    <row r="24" spans="1:8" x14ac:dyDescent="0.25">
      <c r="A24" s="4"/>
      <c r="B24" s="300"/>
      <c r="C24" s="301"/>
      <c r="D24" s="302"/>
      <c r="E24" s="4"/>
      <c r="G24" s="120"/>
      <c r="H24" s="119"/>
    </row>
    <row r="25" spans="1:8" ht="14.25" thickBot="1" x14ac:dyDescent="0.3">
      <c r="A25" s="4"/>
      <c r="B25" s="303"/>
      <c r="C25" s="304"/>
      <c r="D25" s="305"/>
      <c r="E25" s="4"/>
      <c r="G25" s="119"/>
      <c r="H25" s="119"/>
    </row>
    <row r="26" spans="1:8" x14ac:dyDescent="0.25">
      <c r="A26" s="4"/>
      <c r="B26" s="4"/>
      <c r="C26" s="4"/>
      <c r="D26" s="4"/>
      <c r="E26" s="4"/>
    </row>
    <row r="27" spans="1:8" x14ac:dyDescent="0.25">
      <c r="A27" s="4"/>
      <c r="B27" s="4" t="s">
        <v>320</v>
      </c>
      <c r="C27" s="4"/>
      <c r="D27" s="4"/>
      <c r="E27" s="4"/>
    </row>
    <row r="28" spans="1:8" x14ac:dyDescent="0.25">
      <c r="A28" s="4"/>
      <c r="B28" s="4"/>
      <c r="C28" s="4"/>
      <c r="D28" s="4"/>
      <c r="E28" s="4"/>
    </row>
    <row r="29" spans="1:8" s="80" customFormat="1" ht="12.75" x14ac:dyDescent="0.2">
      <c r="A29" s="66"/>
      <c r="B29" s="288" t="s">
        <v>88</v>
      </c>
      <c r="C29" s="66"/>
      <c r="D29" s="66"/>
      <c r="E29" s="66"/>
    </row>
    <row r="30" spans="1:8" ht="14.25" thickBot="1" x14ac:dyDescent="0.3">
      <c r="A30" s="4"/>
      <c r="B30" s="4"/>
      <c r="C30" s="4"/>
      <c r="D30" s="4"/>
      <c r="E30" s="4"/>
    </row>
    <row r="31" spans="1:8" x14ac:dyDescent="0.25">
      <c r="A31" s="4"/>
      <c r="B31" s="306" t="s">
        <v>89</v>
      </c>
      <c r="C31" s="295" t="s">
        <v>326</v>
      </c>
      <c r="D31" s="307" t="s">
        <v>90</v>
      </c>
      <c r="E31" s="4"/>
    </row>
    <row r="32" spans="1:8" x14ac:dyDescent="0.25">
      <c r="A32" s="4"/>
      <c r="B32" s="308"/>
      <c r="C32" s="309"/>
      <c r="D32" s="310"/>
      <c r="E32" s="4"/>
    </row>
    <row r="33" spans="1:6" x14ac:dyDescent="0.25">
      <c r="A33" s="4"/>
      <c r="B33" s="600">
        <f>'34_2'!N19</f>
        <v>17482307.528999999</v>
      </c>
      <c r="C33" s="293">
        <f>+SUM('42_3'!E6:E12)/0.55+SUM('42_3'!E13:E17)/0.508</f>
        <v>2659325.3813171061</v>
      </c>
      <c r="D33" s="601">
        <f>+B33+C33</f>
        <v>20141632.910317104</v>
      </c>
      <c r="E33" s="474"/>
    </row>
    <row r="34" spans="1:6" ht="14.25" thickBot="1" x14ac:dyDescent="0.3">
      <c r="A34" s="4"/>
      <c r="B34" s="303"/>
      <c r="C34" s="311"/>
      <c r="D34" s="305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327</v>
      </c>
      <c r="C36" s="4"/>
      <c r="D36" s="4"/>
      <c r="E36" s="4"/>
      <c r="F36" s="20"/>
    </row>
    <row r="37" spans="1:6" x14ac:dyDescent="0.25">
      <c r="A37" s="4"/>
      <c r="B37" s="3" t="s">
        <v>321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80" customFormat="1" ht="12.75" x14ac:dyDescent="0.2">
      <c r="A39" s="288" t="s">
        <v>153</v>
      </c>
      <c r="B39" s="66"/>
      <c r="C39" s="66"/>
      <c r="D39" s="66"/>
      <c r="E39" s="66"/>
    </row>
    <row r="40" spans="1:6" ht="14.25" thickBot="1" x14ac:dyDescent="0.3"/>
    <row r="41" spans="1:6" x14ac:dyDescent="0.25">
      <c r="B41" s="306" t="s">
        <v>154</v>
      </c>
      <c r="C41" s="296" t="s">
        <v>66</v>
      </c>
    </row>
    <row r="42" spans="1:6" x14ac:dyDescent="0.25">
      <c r="B42" s="297"/>
      <c r="C42" s="312"/>
    </row>
    <row r="43" spans="1:6" x14ac:dyDescent="0.25">
      <c r="B43" s="549">
        <f>+'43'!C19</f>
        <v>0</v>
      </c>
      <c r="C43" s="548">
        <f>'48'!J19</f>
        <v>1572674.1217122001</v>
      </c>
      <c r="D43" s="185"/>
    </row>
    <row r="44" spans="1:6" ht="14.25" thickBot="1" x14ac:dyDescent="0.3">
      <c r="B44" s="303"/>
      <c r="C44" s="313"/>
    </row>
    <row r="46" spans="1:6" x14ac:dyDescent="0.25">
      <c r="B46" s="12"/>
    </row>
    <row r="51" spans="3:3" x14ac:dyDescent="0.25">
      <c r="C51" s="166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A1:O111"/>
  <sheetViews>
    <sheetView zoomScale="71" zoomScaleNormal="71" workbookViewId="0">
      <selection activeCell="F31" sqref="F31"/>
    </sheetView>
  </sheetViews>
  <sheetFormatPr baseColWidth="10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5" width="11.42578125" style="28"/>
    <col min="16" max="16384" width="11.42578125" style="8"/>
  </cols>
  <sheetData>
    <row r="1" spans="1:15" x14ac:dyDescent="0.25">
      <c r="A1" s="20" t="s">
        <v>464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ht="20.100000000000001" customHeight="1" x14ac:dyDescent="0.25">
      <c r="A3" s="117" t="s">
        <v>193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ht="20.100000000000001" customHeight="1" x14ac:dyDescent="0.25">
      <c r="A4" s="48" t="s">
        <v>101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35" t="s">
        <v>13</v>
      </c>
      <c r="N4" s="35" t="s">
        <v>22</v>
      </c>
    </row>
    <row r="5" spans="1:15" ht="20.100000000000001" customHeight="1" x14ac:dyDescent="0.25">
      <c r="A5" s="125" t="s">
        <v>162</v>
      </c>
      <c r="B5" s="318">
        <v>6134.75</v>
      </c>
      <c r="C5" s="318">
        <v>5701.34</v>
      </c>
      <c r="D5" s="318">
        <v>6699</v>
      </c>
      <c r="E5" s="318">
        <v>5326.27</v>
      </c>
      <c r="F5" s="318">
        <v>6900.13</v>
      </c>
      <c r="G5" s="318">
        <v>7021.68</v>
      </c>
      <c r="H5" s="318">
        <v>7450.1399999999994</v>
      </c>
      <c r="I5" s="318">
        <v>7575.41</v>
      </c>
      <c r="J5" s="318">
        <v>7466.4299999999994</v>
      </c>
      <c r="K5" s="318">
        <v>8012.6999999999989</v>
      </c>
      <c r="L5" s="318">
        <v>8105.8</v>
      </c>
      <c r="M5" s="318">
        <v>8901.2200000000012</v>
      </c>
      <c r="N5" s="333">
        <f t="shared" ref="N5:N19" si="0">SUM(B5:M5)</f>
        <v>85294.87000000001</v>
      </c>
      <c r="O5" s="184"/>
    </row>
    <row r="6" spans="1:15" ht="20.100000000000001" customHeight="1" x14ac:dyDescent="0.25">
      <c r="A6" s="125" t="s">
        <v>163</v>
      </c>
      <c r="B6" s="318">
        <v>3173.94</v>
      </c>
      <c r="C6" s="318">
        <v>2808.02</v>
      </c>
      <c r="D6" s="318">
        <v>3272.08</v>
      </c>
      <c r="E6" s="318">
        <v>2578.2799999999997</v>
      </c>
      <c r="F6" s="318">
        <v>3532.64</v>
      </c>
      <c r="G6" s="318">
        <v>3731.2299999999996</v>
      </c>
      <c r="H6" s="318">
        <v>3988.18</v>
      </c>
      <c r="I6" s="318">
        <v>4086.26</v>
      </c>
      <c r="J6" s="318">
        <v>4017.41</v>
      </c>
      <c r="K6" s="318">
        <v>4240.09</v>
      </c>
      <c r="L6" s="318">
        <v>3959.33</v>
      </c>
      <c r="M6" s="318">
        <v>4392.76</v>
      </c>
      <c r="N6" s="333">
        <f t="shared" si="0"/>
        <v>43780.22</v>
      </c>
      <c r="O6" s="184"/>
    </row>
    <row r="7" spans="1:15" ht="20.100000000000001" customHeight="1" x14ac:dyDescent="0.25">
      <c r="A7" s="125" t="s">
        <v>164</v>
      </c>
      <c r="B7" s="318">
        <v>1975.71</v>
      </c>
      <c r="C7" s="318">
        <v>1856.75</v>
      </c>
      <c r="D7" s="318">
        <v>2269.5500000000002</v>
      </c>
      <c r="E7" s="318">
        <v>1693.29</v>
      </c>
      <c r="F7" s="318">
        <v>2336.91</v>
      </c>
      <c r="G7" s="318">
        <v>2419.79</v>
      </c>
      <c r="H7" s="318">
        <v>2587.1099999999997</v>
      </c>
      <c r="I7" s="318">
        <v>2528.6</v>
      </c>
      <c r="J7" s="318">
        <v>2575.7999999999997</v>
      </c>
      <c r="K7" s="318">
        <v>2668.45</v>
      </c>
      <c r="L7" s="318">
        <v>2576.79</v>
      </c>
      <c r="M7" s="318">
        <v>2871.58</v>
      </c>
      <c r="N7" s="333">
        <f t="shared" si="0"/>
        <v>28360.33</v>
      </c>
      <c r="O7" s="184"/>
    </row>
    <row r="8" spans="1:15" ht="20.100000000000001" customHeight="1" x14ac:dyDescent="0.25">
      <c r="A8" s="125" t="s">
        <v>186</v>
      </c>
      <c r="B8" s="318">
        <v>14.14</v>
      </c>
      <c r="C8" s="318">
        <v>5.96</v>
      </c>
      <c r="D8" s="318">
        <v>6.96</v>
      </c>
      <c r="E8" s="318">
        <v>4.41</v>
      </c>
      <c r="F8" s="318">
        <v>5.22</v>
      </c>
      <c r="G8" s="318">
        <v>12.36</v>
      </c>
      <c r="H8" s="318">
        <v>13.23</v>
      </c>
      <c r="I8" s="318">
        <v>8.7200000000000006</v>
      </c>
      <c r="J8" s="318">
        <v>9.56</v>
      </c>
      <c r="K8" s="318">
        <v>10.9</v>
      </c>
      <c r="L8" s="318">
        <v>12.48</v>
      </c>
      <c r="M8" s="318">
        <v>10.74</v>
      </c>
      <c r="N8" s="333">
        <f t="shared" si="0"/>
        <v>114.68</v>
      </c>
      <c r="O8" s="184"/>
    </row>
    <row r="9" spans="1:15" ht="20.100000000000001" customHeight="1" x14ac:dyDescent="0.25">
      <c r="A9" s="125" t="s">
        <v>165</v>
      </c>
      <c r="B9" s="318">
        <v>5798.71</v>
      </c>
      <c r="C9" s="318">
        <v>5787.52</v>
      </c>
      <c r="D9" s="318">
        <v>6174.55</v>
      </c>
      <c r="E9" s="318">
        <v>5364.74</v>
      </c>
      <c r="F9" s="318">
        <v>6321.92</v>
      </c>
      <c r="G9" s="318">
        <v>6518.3600000000006</v>
      </c>
      <c r="H9" s="318">
        <v>7598.79</v>
      </c>
      <c r="I9" s="318">
        <v>8391.8000000000011</v>
      </c>
      <c r="J9" s="318">
        <v>9499.4600000000009</v>
      </c>
      <c r="K9" s="318">
        <v>8774.24</v>
      </c>
      <c r="L9" s="318">
        <v>8421.34</v>
      </c>
      <c r="M9" s="318">
        <v>5806.36</v>
      </c>
      <c r="N9" s="333">
        <f t="shared" si="0"/>
        <v>84457.79</v>
      </c>
      <c r="O9" s="184"/>
    </row>
    <row r="10" spans="1:15" ht="20.100000000000001" customHeight="1" x14ac:dyDescent="0.25">
      <c r="A10" s="125" t="s">
        <v>166</v>
      </c>
      <c r="B10" s="318">
        <v>1.76</v>
      </c>
      <c r="C10" s="318">
        <v>10.51</v>
      </c>
      <c r="D10" s="318">
        <v>14.88</v>
      </c>
      <c r="E10" s="119">
        <v>21.1</v>
      </c>
      <c r="F10" s="318">
        <v>41.75</v>
      </c>
      <c r="G10" s="318">
        <v>55.74</v>
      </c>
      <c r="H10" s="318">
        <v>37.1</v>
      </c>
      <c r="I10" s="318">
        <v>47.349999999999994</v>
      </c>
      <c r="J10" s="318">
        <v>9.6199999999999992</v>
      </c>
      <c r="K10" s="318">
        <v>11.87</v>
      </c>
      <c r="L10" s="318">
        <v>7.9</v>
      </c>
      <c r="M10" s="318">
        <v>6.21</v>
      </c>
      <c r="N10" s="333">
        <f t="shared" si="0"/>
        <v>265.78999999999996</v>
      </c>
      <c r="O10" s="184"/>
    </row>
    <row r="11" spans="1:15" ht="20.100000000000001" customHeight="1" x14ac:dyDescent="0.25">
      <c r="A11" s="125" t="s">
        <v>167</v>
      </c>
      <c r="B11" s="318">
        <v>0</v>
      </c>
      <c r="C11" s="318">
        <v>0</v>
      </c>
      <c r="D11" s="318">
        <v>0</v>
      </c>
      <c r="E11" s="318">
        <v>0</v>
      </c>
      <c r="F11" s="318">
        <v>0</v>
      </c>
      <c r="G11" s="318">
        <v>0</v>
      </c>
      <c r="H11" s="318">
        <v>0</v>
      </c>
      <c r="I11" s="318">
        <v>0</v>
      </c>
      <c r="J11" s="318">
        <v>0</v>
      </c>
      <c r="K11" s="318"/>
      <c r="L11" s="318"/>
      <c r="M11" s="318"/>
      <c r="N11" s="333">
        <f t="shared" si="0"/>
        <v>0</v>
      </c>
      <c r="O11" s="184"/>
    </row>
    <row r="12" spans="1:15" ht="20.100000000000001" customHeight="1" x14ac:dyDescent="0.25">
      <c r="A12" s="125" t="s">
        <v>168</v>
      </c>
      <c r="B12" s="318">
        <v>0</v>
      </c>
      <c r="C12" s="318">
        <v>0</v>
      </c>
      <c r="D12" s="318">
        <v>0</v>
      </c>
      <c r="E12" s="318">
        <v>0</v>
      </c>
      <c r="F12" s="318">
        <v>0</v>
      </c>
      <c r="G12" s="318">
        <v>0</v>
      </c>
      <c r="H12" s="318">
        <v>0</v>
      </c>
      <c r="I12" s="318">
        <v>0</v>
      </c>
      <c r="J12" s="318">
        <v>0</v>
      </c>
      <c r="K12" s="318"/>
      <c r="L12" s="318"/>
      <c r="M12" s="318"/>
      <c r="N12" s="333">
        <f t="shared" si="0"/>
        <v>0</v>
      </c>
      <c r="O12" s="184"/>
    </row>
    <row r="13" spans="1:15" ht="20.100000000000001" customHeight="1" x14ac:dyDescent="0.25">
      <c r="A13" s="125" t="s">
        <v>169</v>
      </c>
      <c r="B13" s="318">
        <v>2908.31</v>
      </c>
      <c r="C13" s="318">
        <v>3186.8599999999997</v>
      </c>
      <c r="D13" s="318">
        <v>4446.07</v>
      </c>
      <c r="E13" s="318">
        <v>4199.95</v>
      </c>
      <c r="F13" s="318">
        <v>4238.01</v>
      </c>
      <c r="G13" s="318">
        <v>5948.5</v>
      </c>
      <c r="H13" s="318">
        <v>5330.32</v>
      </c>
      <c r="I13" s="318">
        <v>4000.89</v>
      </c>
      <c r="J13" s="318">
        <v>3168.49</v>
      </c>
      <c r="K13" s="318">
        <v>5320.32</v>
      </c>
      <c r="L13" s="318">
        <v>4821.54</v>
      </c>
      <c r="M13" s="318">
        <v>3859.52</v>
      </c>
      <c r="N13" s="333">
        <f t="shared" si="0"/>
        <v>51428.779999999992</v>
      </c>
      <c r="O13" s="184"/>
    </row>
    <row r="14" spans="1:15" ht="20.100000000000001" customHeight="1" x14ac:dyDescent="0.25">
      <c r="A14" s="125" t="s">
        <v>170</v>
      </c>
      <c r="B14" s="318">
        <v>18726</v>
      </c>
      <c r="C14" s="318">
        <v>18503.120000000003</v>
      </c>
      <c r="D14" s="318">
        <v>20563.39</v>
      </c>
      <c r="E14" s="318">
        <v>19294.489999999998</v>
      </c>
      <c r="F14" s="318">
        <v>19969.900000000001</v>
      </c>
      <c r="G14" s="318">
        <v>20412.97</v>
      </c>
      <c r="H14" s="318">
        <v>21527.15</v>
      </c>
      <c r="I14" s="318">
        <v>20913.2</v>
      </c>
      <c r="J14" s="318">
        <v>19798.93</v>
      </c>
      <c r="K14" s="318">
        <v>20713.32</v>
      </c>
      <c r="L14" s="318">
        <v>21379.8</v>
      </c>
      <c r="M14" s="318">
        <v>20505.059999999998</v>
      </c>
      <c r="N14" s="333">
        <f t="shared" si="0"/>
        <v>242307.33</v>
      </c>
      <c r="O14" s="184"/>
    </row>
    <row r="15" spans="1:15" ht="20.100000000000001" customHeight="1" x14ac:dyDescent="0.25">
      <c r="A15" s="125" t="s">
        <v>306</v>
      </c>
      <c r="B15" s="318">
        <v>144231.31</v>
      </c>
      <c r="C15" s="318">
        <v>150151.83000000002</v>
      </c>
      <c r="D15" s="318">
        <v>160626.37</v>
      </c>
      <c r="E15" s="318">
        <v>148253.03999999998</v>
      </c>
      <c r="F15" s="318">
        <v>150761.65</v>
      </c>
      <c r="G15" s="318">
        <v>156188.29</v>
      </c>
      <c r="H15" s="318">
        <v>172715.44</v>
      </c>
      <c r="I15" s="318">
        <v>180575.06</v>
      </c>
      <c r="J15" s="318">
        <v>157553.81</v>
      </c>
      <c r="K15" s="318">
        <v>169316.22999999998</v>
      </c>
      <c r="L15" s="318">
        <v>163665.66</v>
      </c>
      <c r="M15" s="318">
        <v>167852.72999999998</v>
      </c>
      <c r="N15" s="333">
        <f t="shared" si="0"/>
        <v>1921891.4200000002</v>
      </c>
      <c r="O15" s="184"/>
    </row>
    <row r="16" spans="1:15" ht="20.100000000000001" customHeight="1" x14ac:dyDescent="0.25">
      <c r="A16" s="12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/>
      <c r="L16" s="318"/>
      <c r="M16" s="318"/>
      <c r="N16" s="333">
        <f t="shared" si="0"/>
        <v>0</v>
      </c>
      <c r="O16" s="184"/>
    </row>
    <row r="17" spans="1:15" ht="20.100000000000001" customHeight="1" x14ac:dyDescent="0.25">
      <c r="A17" s="125" t="s">
        <v>177</v>
      </c>
      <c r="B17" s="318">
        <v>348.11</v>
      </c>
      <c r="C17" s="318">
        <v>414.18</v>
      </c>
      <c r="D17" s="318">
        <v>426.16</v>
      </c>
      <c r="E17" s="318">
        <v>436.11</v>
      </c>
      <c r="F17" s="318">
        <v>425.15</v>
      </c>
      <c r="G17" s="318">
        <v>362.12</v>
      </c>
      <c r="H17" s="318">
        <v>298.14</v>
      </c>
      <c r="I17" s="318">
        <v>330.18</v>
      </c>
      <c r="J17" s="318">
        <v>366.31</v>
      </c>
      <c r="K17" s="318">
        <v>367.1</v>
      </c>
      <c r="L17" s="318">
        <v>366.37</v>
      </c>
      <c r="M17" s="318">
        <v>364.37</v>
      </c>
      <c r="N17" s="333">
        <f t="shared" si="0"/>
        <v>4504.2999999999993</v>
      </c>
      <c r="O17" s="184"/>
    </row>
    <row r="18" spans="1:15" ht="20.100000000000001" customHeight="1" x14ac:dyDescent="0.25">
      <c r="A18" s="125" t="s">
        <v>390</v>
      </c>
      <c r="B18" s="331">
        <v>0</v>
      </c>
      <c r="C18" s="331">
        <v>0</v>
      </c>
      <c r="D18" s="331">
        <v>0</v>
      </c>
      <c r="E18" s="331">
        <v>0</v>
      </c>
      <c r="F18" s="331">
        <v>0</v>
      </c>
      <c r="G18" s="331">
        <v>0</v>
      </c>
      <c r="H18" s="331">
        <v>0</v>
      </c>
      <c r="I18" s="331">
        <v>0</v>
      </c>
      <c r="J18" s="331">
        <v>0</v>
      </c>
      <c r="K18" s="331">
        <v>0</v>
      </c>
      <c r="L18" s="331">
        <v>0</v>
      </c>
      <c r="M18" s="331">
        <v>0</v>
      </c>
      <c r="N18" s="333">
        <f t="shared" si="0"/>
        <v>0</v>
      </c>
      <c r="O18" s="184"/>
    </row>
    <row r="19" spans="1:15" ht="20.100000000000001" customHeight="1" x14ac:dyDescent="0.25">
      <c r="A19" s="231" t="s">
        <v>15</v>
      </c>
      <c r="B19" s="317">
        <f t="shared" ref="B19:M19" si="1">SUM(B5:B18)</f>
        <v>183312.74</v>
      </c>
      <c r="C19" s="317">
        <f t="shared" si="1"/>
        <v>188426.09000000003</v>
      </c>
      <c r="D19" s="317">
        <f t="shared" si="1"/>
        <v>204499.00999999998</v>
      </c>
      <c r="E19" s="317">
        <f t="shared" si="1"/>
        <v>187171.67999999996</v>
      </c>
      <c r="F19" s="317">
        <f t="shared" si="1"/>
        <v>194533.28</v>
      </c>
      <c r="G19" s="317">
        <f t="shared" si="1"/>
        <v>202671.04</v>
      </c>
      <c r="H19" s="317">
        <f t="shared" si="1"/>
        <v>221545.60000000003</v>
      </c>
      <c r="I19" s="317">
        <f t="shared" si="1"/>
        <v>228457.46999999997</v>
      </c>
      <c r="J19" s="317">
        <f t="shared" si="1"/>
        <v>204465.82</v>
      </c>
      <c r="K19" s="317">
        <f t="shared" si="1"/>
        <v>219435.22</v>
      </c>
      <c r="L19" s="317">
        <f t="shared" si="1"/>
        <v>213317.01</v>
      </c>
      <c r="M19" s="317">
        <f t="shared" si="1"/>
        <v>214570.55</v>
      </c>
      <c r="N19" s="333">
        <f t="shared" si="0"/>
        <v>2462405.5099999998</v>
      </c>
      <c r="O19" s="184"/>
    </row>
    <row r="20" spans="1:15" ht="20.100000000000001" customHeight="1" x14ac:dyDescent="0.25">
      <c r="A20" s="11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58"/>
      <c r="O20" s="184"/>
    </row>
    <row r="21" spans="1:15" ht="20.100000000000001" customHeight="1" x14ac:dyDescent="0.25">
      <c r="A21" s="11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58"/>
      <c r="O21" s="184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84"/>
    </row>
    <row r="23" spans="1:15" ht="20.100000000000001" customHeight="1" x14ac:dyDescent="0.25">
      <c r="A23" s="117" t="s">
        <v>194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84"/>
    </row>
    <row r="24" spans="1:15" ht="20.100000000000001" customHeight="1" x14ac:dyDescent="0.25">
      <c r="A24" s="35" t="s">
        <v>101</v>
      </c>
      <c r="B24" s="35" t="s">
        <v>2</v>
      </c>
      <c r="C24" s="35" t="s">
        <v>3</v>
      </c>
      <c r="D24" s="35" t="s">
        <v>4</v>
      </c>
      <c r="E24" s="35" t="s">
        <v>5</v>
      </c>
      <c r="F24" s="35" t="s">
        <v>6</v>
      </c>
      <c r="G24" s="35" t="s">
        <v>7</v>
      </c>
      <c r="H24" s="35" t="s">
        <v>8</v>
      </c>
      <c r="I24" s="35" t="s">
        <v>9</v>
      </c>
      <c r="J24" s="35" t="s">
        <v>10</v>
      </c>
      <c r="K24" s="35" t="s">
        <v>11</v>
      </c>
      <c r="L24" s="35" t="s">
        <v>12</v>
      </c>
      <c r="M24" s="35" t="s">
        <v>13</v>
      </c>
      <c r="N24" s="35" t="s">
        <v>22</v>
      </c>
      <c r="O24" s="184"/>
    </row>
    <row r="25" spans="1:15" ht="20.100000000000001" customHeight="1" x14ac:dyDescent="0.25">
      <c r="A25" s="125" t="s">
        <v>162</v>
      </c>
      <c r="B25" s="318">
        <v>5544.4400000000005</v>
      </c>
      <c r="C25" s="318">
        <v>4738.55</v>
      </c>
      <c r="D25" s="318">
        <v>4650.99</v>
      </c>
      <c r="E25" s="318">
        <v>3494.32</v>
      </c>
      <c r="F25" s="318">
        <v>4480.33</v>
      </c>
      <c r="G25" s="318">
        <v>4544.83</v>
      </c>
      <c r="H25" s="318">
        <v>5130.72</v>
      </c>
      <c r="I25" s="318">
        <v>5094.6399999999994</v>
      </c>
      <c r="J25" s="318">
        <v>5241.0600000000004</v>
      </c>
      <c r="K25" s="318">
        <v>5330.49</v>
      </c>
      <c r="L25" s="318">
        <v>5255.43</v>
      </c>
      <c r="M25" s="318">
        <v>5825.9400000000005</v>
      </c>
      <c r="N25" s="333">
        <f t="shared" ref="N25:N39" si="2">SUM(B25:M25)</f>
        <v>59331.740000000005</v>
      </c>
    </row>
    <row r="26" spans="1:15" ht="20.100000000000001" customHeight="1" x14ac:dyDescent="0.25">
      <c r="A26" s="125" t="s">
        <v>163</v>
      </c>
      <c r="B26" s="318">
        <v>1928.8</v>
      </c>
      <c r="C26" s="318">
        <v>1687.4600000000003</v>
      </c>
      <c r="D26" s="318">
        <v>1632.4</v>
      </c>
      <c r="E26" s="318">
        <v>1187.73</v>
      </c>
      <c r="F26" s="318">
        <v>1427.24</v>
      </c>
      <c r="G26" s="318">
        <v>1438.33</v>
      </c>
      <c r="H26" s="318">
        <v>1772.04</v>
      </c>
      <c r="I26" s="318">
        <v>1869.8799999999999</v>
      </c>
      <c r="J26" s="318">
        <v>1954.45</v>
      </c>
      <c r="K26" s="318">
        <v>2012.47</v>
      </c>
      <c r="L26" s="318">
        <v>1818.6100000000001</v>
      </c>
      <c r="M26" s="318">
        <v>2186.67</v>
      </c>
      <c r="N26" s="333">
        <f t="shared" si="2"/>
        <v>20916.080000000002</v>
      </c>
      <c r="O26" s="184"/>
    </row>
    <row r="27" spans="1:15" ht="20.100000000000001" customHeight="1" x14ac:dyDescent="0.25">
      <c r="A27" s="125" t="s">
        <v>164</v>
      </c>
      <c r="B27" s="318">
        <v>1610.47</v>
      </c>
      <c r="C27" s="318">
        <v>1361.41</v>
      </c>
      <c r="D27" s="318">
        <v>1377.34</v>
      </c>
      <c r="E27" s="318">
        <v>924.40000000000009</v>
      </c>
      <c r="F27" s="318">
        <v>1327.6799999999998</v>
      </c>
      <c r="G27" s="318">
        <v>1437.5500000000002</v>
      </c>
      <c r="H27" s="318">
        <v>1554.9299999999998</v>
      </c>
      <c r="I27" s="318">
        <v>1494.39</v>
      </c>
      <c r="J27" s="318">
        <v>1706.48</v>
      </c>
      <c r="K27" s="318">
        <v>1581.55</v>
      </c>
      <c r="L27" s="318">
        <v>1500.14</v>
      </c>
      <c r="M27" s="318">
        <v>1683.62</v>
      </c>
      <c r="N27" s="333">
        <f t="shared" si="2"/>
        <v>17559.96</v>
      </c>
      <c r="O27" s="184"/>
    </row>
    <row r="28" spans="1:15" ht="20.100000000000001" customHeight="1" x14ac:dyDescent="0.25">
      <c r="A28" s="125" t="s">
        <v>186</v>
      </c>
      <c r="B28" s="318">
        <v>4.8899999999999997</v>
      </c>
      <c r="C28" s="318">
        <v>6.12</v>
      </c>
      <c r="D28" s="318">
        <v>5.97</v>
      </c>
      <c r="E28" s="318">
        <v>9.08</v>
      </c>
      <c r="F28" s="318">
        <v>4.5</v>
      </c>
      <c r="G28" s="318">
        <v>2.56</v>
      </c>
      <c r="H28" s="318">
        <v>3.88</v>
      </c>
      <c r="I28" s="318">
        <v>10.77</v>
      </c>
      <c r="J28" s="318">
        <v>3.96</v>
      </c>
      <c r="K28" s="318">
        <v>3.6799999999999997</v>
      </c>
      <c r="L28" s="318">
        <v>4.58</v>
      </c>
      <c r="M28" s="318">
        <v>0.11</v>
      </c>
      <c r="N28" s="333">
        <f t="shared" si="2"/>
        <v>60.100000000000009</v>
      </c>
      <c r="O28" s="184"/>
    </row>
    <row r="29" spans="1:15" ht="20.100000000000001" customHeight="1" x14ac:dyDescent="0.25">
      <c r="A29" s="125" t="s">
        <v>165</v>
      </c>
      <c r="B29" s="318">
        <v>13.06</v>
      </c>
      <c r="C29" s="318">
        <v>16.490000000000002</v>
      </c>
      <c r="D29" s="318">
        <v>20.36</v>
      </c>
      <c r="E29" s="318">
        <v>11.96</v>
      </c>
      <c r="F29" s="318">
        <v>19.05</v>
      </c>
      <c r="G29" s="318">
        <v>34.96</v>
      </c>
      <c r="H29" s="318">
        <v>27.63</v>
      </c>
      <c r="I29" s="318">
        <v>92.93</v>
      </c>
      <c r="J29" s="318">
        <v>44.510000000000005</v>
      </c>
      <c r="K29" s="318">
        <v>25.55</v>
      </c>
      <c r="L29" s="318">
        <v>30.82</v>
      </c>
      <c r="M29" s="318">
        <v>59.44</v>
      </c>
      <c r="N29" s="333">
        <f t="shared" si="2"/>
        <v>396.76</v>
      </c>
    </row>
    <row r="30" spans="1:15" ht="20.100000000000001" customHeight="1" x14ac:dyDescent="0.25">
      <c r="A30" s="125" t="s">
        <v>166</v>
      </c>
      <c r="B30" s="318">
        <v>1.06</v>
      </c>
      <c r="C30" s="318">
        <v>4.8</v>
      </c>
      <c r="D30" s="318">
        <v>5.26</v>
      </c>
      <c r="E30" s="318">
        <v>10.65</v>
      </c>
      <c r="F30" s="318">
        <v>29.01</v>
      </c>
      <c r="G30" s="318">
        <v>57.83</v>
      </c>
      <c r="H30" s="318">
        <v>55.2</v>
      </c>
      <c r="I30" s="318">
        <v>31.009999999999998</v>
      </c>
      <c r="J30" s="318">
        <v>5.31</v>
      </c>
      <c r="K30" s="318">
        <v>4.88</v>
      </c>
      <c r="L30" s="318">
        <v>8.6199999999999992</v>
      </c>
      <c r="M30" s="318">
        <v>0.53</v>
      </c>
      <c r="N30" s="333">
        <f t="shared" si="2"/>
        <v>214.16</v>
      </c>
    </row>
    <row r="31" spans="1:15" ht="20.100000000000001" customHeight="1" x14ac:dyDescent="0.25">
      <c r="A31" s="125" t="s">
        <v>167</v>
      </c>
      <c r="B31" s="318">
        <v>2313.9499999999998</v>
      </c>
      <c r="C31" s="318">
        <v>770.94</v>
      </c>
      <c r="D31" s="318">
        <v>2367.67</v>
      </c>
      <c r="E31" s="318">
        <v>736</v>
      </c>
      <c r="F31" s="318">
        <v>998.69</v>
      </c>
      <c r="G31" s="318">
        <v>492.05</v>
      </c>
      <c r="H31" s="318">
        <v>1656.1</v>
      </c>
      <c r="I31" s="318">
        <v>2424.92</v>
      </c>
      <c r="J31" s="318">
        <v>2205.37</v>
      </c>
      <c r="K31" s="318"/>
      <c r="L31" s="318">
        <v>1478.79</v>
      </c>
      <c r="M31" s="318">
        <v>2199.98</v>
      </c>
      <c r="N31" s="333">
        <f t="shared" si="2"/>
        <v>17644.46</v>
      </c>
    </row>
    <row r="32" spans="1:15" ht="20.100000000000001" customHeight="1" x14ac:dyDescent="0.25">
      <c r="A32" s="125" t="s">
        <v>168</v>
      </c>
      <c r="B32" s="318">
        <v>0</v>
      </c>
      <c r="C32" s="318">
        <v>0</v>
      </c>
      <c r="D32" s="318">
        <v>0</v>
      </c>
      <c r="E32" s="318">
        <v>0</v>
      </c>
      <c r="F32" s="318">
        <v>0</v>
      </c>
      <c r="G32" s="318">
        <v>0</v>
      </c>
      <c r="H32" s="318">
        <v>0</v>
      </c>
      <c r="I32" s="318">
        <v>0</v>
      </c>
      <c r="J32" s="318">
        <v>0</v>
      </c>
      <c r="K32" s="318"/>
      <c r="L32" s="318"/>
      <c r="M32" s="318"/>
      <c r="N32" s="333">
        <f t="shared" si="2"/>
        <v>0</v>
      </c>
    </row>
    <row r="33" spans="1:14" ht="20.100000000000001" customHeight="1" x14ac:dyDescent="0.25">
      <c r="A33" s="125" t="s">
        <v>169</v>
      </c>
      <c r="B33" s="318">
        <v>2245.0100000000002</v>
      </c>
      <c r="C33" s="318">
        <v>2472.9499999999998</v>
      </c>
      <c r="D33" s="318">
        <v>3265.36</v>
      </c>
      <c r="E33" s="318">
        <v>2408.52</v>
      </c>
      <c r="F33" s="318">
        <v>2595.54</v>
      </c>
      <c r="G33" s="318">
        <v>2609.88</v>
      </c>
      <c r="H33" s="318">
        <v>1720</v>
      </c>
      <c r="I33" s="318">
        <v>2581.11</v>
      </c>
      <c r="J33" s="318">
        <v>2747.09</v>
      </c>
      <c r="K33" s="318">
        <v>2800.54</v>
      </c>
      <c r="L33" s="318">
        <v>2585.98</v>
      </c>
      <c r="M33" s="318">
        <v>2948.2</v>
      </c>
      <c r="N33" s="333">
        <f t="shared" si="2"/>
        <v>30980.180000000004</v>
      </c>
    </row>
    <row r="34" spans="1:14" ht="20.100000000000001" customHeight="1" x14ac:dyDescent="0.25">
      <c r="A34" s="125" t="s">
        <v>170</v>
      </c>
      <c r="B34" s="318">
        <v>13076.25</v>
      </c>
      <c r="C34" s="318">
        <v>12265.689999999999</v>
      </c>
      <c r="D34" s="318">
        <v>14177.669999999998</v>
      </c>
      <c r="E34" s="318">
        <v>12315.72</v>
      </c>
      <c r="F34" s="318">
        <v>12607.75</v>
      </c>
      <c r="G34" s="318">
        <v>12943.19</v>
      </c>
      <c r="H34" s="318">
        <v>13556.32</v>
      </c>
      <c r="I34" s="318">
        <v>13793.320000000002</v>
      </c>
      <c r="J34" s="318">
        <v>13377.11</v>
      </c>
      <c r="K34" s="318">
        <v>14396.62</v>
      </c>
      <c r="L34" s="318">
        <v>14370.779999999999</v>
      </c>
      <c r="M34" s="318">
        <v>14668.83</v>
      </c>
      <c r="N34" s="333">
        <f t="shared" si="2"/>
        <v>161549.25</v>
      </c>
    </row>
    <row r="35" spans="1:14" ht="20.100000000000001" customHeight="1" x14ac:dyDescent="0.25">
      <c r="A35" s="125" t="s">
        <v>306</v>
      </c>
      <c r="B35" s="318">
        <v>36414.850000000006</v>
      </c>
      <c r="C35" s="318">
        <v>34760.080000000002</v>
      </c>
      <c r="D35" s="318">
        <v>37712.94</v>
      </c>
      <c r="E35" s="318">
        <v>37669.840000000004</v>
      </c>
      <c r="F35" s="318">
        <v>33137.75</v>
      </c>
      <c r="G35" s="318">
        <v>33183.630000000005</v>
      </c>
      <c r="H35" s="318">
        <v>37014.83</v>
      </c>
      <c r="I35" s="318">
        <v>38576.1</v>
      </c>
      <c r="J35" s="318">
        <v>33896.009999999995</v>
      </c>
      <c r="K35" s="318">
        <v>36419.769999999997</v>
      </c>
      <c r="L35" s="318">
        <v>40569.5</v>
      </c>
      <c r="M35" s="318">
        <v>42174.02</v>
      </c>
      <c r="N35" s="333">
        <f t="shared" si="2"/>
        <v>441529.32000000007</v>
      </c>
    </row>
    <row r="36" spans="1:14" ht="20.100000000000001" customHeight="1" x14ac:dyDescent="0.25">
      <c r="A36" s="125" t="s">
        <v>307</v>
      </c>
      <c r="B36" s="318">
        <v>0</v>
      </c>
      <c r="C36" s="318">
        <v>0</v>
      </c>
      <c r="D36" s="318">
        <v>0</v>
      </c>
      <c r="E36" s="318">
        <v>0</v>
      </c>
      <c r="F36" s="318">
        <v>0</v>
      </c>
      <c r="G36" s="318">
        <v>0</v>
      </c>
      <c r="H36" s="318">
        <v>0</v>
      </c>
      <c r="I36" s="318">
        <v>0</v>
      </c>
      <c r="J36" s="318">
        <v>0</v>
      </c>
      <c r="K36" s="318"/>
      <c r="L36" s="318"/>
      <c r="M36" s="318"/>
      <c r="N36" s="333">
        <f t="shared" si="2"/>
        <v>0</v>
      </c>
    </row>
    <row r="37" spans="1:14" ht="20.100000000000001" customHeight="1" x14ac:dyDescent="0.25">
      <c r="A37" s="125" t="s">
        <v>177</v>
      </c>
      <c r="B37" s="318">
        <v>1391.53</v>
      </c>
      <c r="C37" s="318">
        <v>1704.26</v>
      </c>
      <c r="D37" s="318">
        <v>1995.96</v>
      </c>
      <c r="E37" s="318">
        <v>1838.75</v>
      </c>
      <c r="F37" s="318">
        <v>6791.86</v>
      </c>
      <c r="G37" s="318">
        <v>5819.71</v>
      </c>
      <c r="H37" s="318">
        <v>7052.9400000000005</v>
      </c>
      <c r="I37" s="318">
        <v>4750.0199999999995</v>
      </c>
      <c r="J37" s="318">
        <v>6838.48</v>
      </c>
      <c r="K37" s="318">
        <v>8806.5</v>
      </c>
      <c r="L37" s="318">
        <v>3170.4</v>
      </c>
      <c r="M37" s="318">
        <v>3380.6400000000003</v>
      </c>
      <c r="N37" s="333">
        <f t="shared" si="2"/>
        <v>53541.05</v>
      </c>
    </row>
    <row r="38" spans="1:14" ht="15" x14ac:dyDescent="0.25">
      <c r="A38" s="125" t="s">
        <v>390</v>
      </c>
      <c r="B38" s="331">
        <v>0</v>
      </c>
      <c r="C38" s="331">
        <v>0</v>
      </c>
      <c r="D38" s="331">
        <v>0</v>
      </c>
      <c r="E38" s="331">
        <v>0</v>
      </c>
      <c r="F38" s="331">
        <v>0</v>
      </c>
      <c r="G38" s="331">
        <v>0</v>
      </c>
      <c r="H38" s="331">
        <v>0</v>
      </c>
      <c r="I38" s="331">
        <v>0</v>
      </c>
      <c r="J38" s="331">
        <v>0</v>
      </c>
      <c r="K38" s="331">
        <v>0</v>
      </c>
      <c r="L38" s="331">
        <v>0</v>
      </c>
      <c r="M38" s="331">
        <v>0</v>
      </c>
      <c r="N38" s="333">
        <f t="shared" si="2"/>
        <v>0</v>
      </c>
    </row>
    <row r="39" spans="1:14" ht="15" x14ac:dyDescent="0.25">
      <c r="A39" s="231" t="s">
        <v>15</v>
      </c>
      <c r="B39" s="315">
        <f t="shared" ref="B39:M39" si="3">SUM(B25:B38)</f>
        <v>64544.310000000005</v>
      </c>
      <c r="C39" s="315">
        <f t="shared" si="3"/>
        <v>59788.750000000007</v>
      </c>
      <c r="D39" s="315">
        <f t="shared" si="3"/>
        <v>67211.92</v>
      </c>
      <c r="E39" s="315">
        <f t="shared" si="3"/>
        <v>60606.97</v>
      </c>
      <c r="F39" s="315">
        <f t="shared" si="3"/>
        <v>63419.4</v>
      </c>
      <c r="G39" s="315">
        <f t="shared" si="3"/>
        <v>62564.520000000004</v>
      </c>
      <c r="H39" s="315">
        <f t="shared" si="3"/>
        <v>69544.59</v>
      </c>
      <c r="I39" s="315">
        <f t="shared" si="3"/>
        <v>70719.090000000011</v>
      </c>
      <c r="J39" s="315">
        <f t="shared" si="3"/>
        <v>68019.829999999987</v>
      </c>
      <c r="K39" s="315">
        <f t="shared" si="3"/>
        <v>71382.049999999988</v>
      </c>
      <c r="L39" s="315">
        <f t="shared" si="3"/>
        <v>70793.649999999994</v>
      </c>
      <c r="M39" s="315">
        <f t="shared" si="3"/>
        <v>75127.98</v>
      </c>
      <c r="N39" s="333">
        <f t="shared" si="2"/>
        <v>803723.06000000017</v>
      </c>
    </row>
    <row r="40" spans="1:14" x14ac:dyDescent="0.25">
      <c r="A40" s="11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  <row r="41" spans="1:14" x14ac:dyDescent="0.25">
      <c r="A41" s="11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1:14" x14ac:dyDescent="0.25">
      <c r="A42" s="11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A1:O39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464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195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83"/>
    </row>
    <row r="4" spans="1:14" ht="20.100000000000001" customHeight="1" x14ac:dyDescent="0.25">
      <c r="A4" s="35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18">
        <v>13742.85</v>
      </c>
      <c r="C5" s="318">
        <v>12945.91</v>
      </c>
      <c r="D5" s="318">
        <v>9960.630000000001</v>
      </c>
      <c r="E5" s="318">
        <v>8226.1</v>
      </c>
      <c r="F5" s="318">
        <v>11157.130000000001</v>
      </c>
      <c r="G5" s="318">
        <v>10792.130000000001</v>
      </c>
      <c r="H5" s="318">
        <v>13075.57</v>
      </c>
      <c r="I5" s="318">
        <v>12957.82</v>
      </c>
      <c r="J5" s="318">
        <v>14423.04</v>
      </c>
      <c r="K5" s="318">
        <v>14212.18</v>
      </c>
      <c r="L5" s="334">
        <v>14105.86</v>
      </c>
      <c r="M5" s="334">
        <v>15547.77</v>
      </c>
      <c r="N5" s="335">
        <f t="shared" ref="N5:N19" si="0">SUM(B5:M5)</f>
        <v>151146.99000000002</v>
      </c>
    </row>
    <row r="6" spans="1:14" ht="20.100000000000001" customHeight="1" x14ac:dyDescent="0.25">
      <c r="A6" s="125" t="s">
        <v>163</v>
      </c>
      <c r="B6" s="318">
        <v>4913.5499999999993</v>
      </c>
      <c r="C6" s="318">
        <v>4447.01</v>
      </c>
      <c r="D6" s="318">
        <v>3253.3599999999997</v>
      </c>
      <c r="E6" s="318">
        <v>2779.79</v>
      </c>
      <c r="F6" s="318">
        <v>3718.95</v>
      </c>
      <c r="G6" s="318">
        <v>3467.98</v>
      </c>
      <c r="H6" s="318">
        <v>4298.79</v>
      </c>
      <c r="I6" s="318">
        <v>4200.8500000000004</v>
      </c>
      <c r="J6" s="318">
        <v>4380.0300000000007</v>
      </c>
      <c r="K6" s="318">
        <v>4513.83</v>
      </c>
      <c r="L6" s="334">
        <v>4292.7899999999991</v>
      </c>
      <c r="M6" s="334">
        <v>4747.0499999999993</v>
      </c>
      <c r="N6" s="335">
        <f t="shared" si="0"/>
        <v>49013.979999999996</v>
      </c>
    </row>
    <row r="7" spans="1:14" ht="20.100000000000001" customHeight="1" x14ac:dyDescent="0.25">
      <c r="A7" s="125" t="s">
        <v>164</v>
      </c>
      <c r="B7" s="318">
        <v>3836.49</v>
      </c>
      <c r="C7" s="318">
        <v>3756.84</v>
      </c>
      <c r="D7" s="318">
        <v>2884.38</v>
      </c>
      <c r="E7" s="318">
        <v>2153.34</v>
      </c>
      <c r="F7" s="318">
        <v>3244.8300000000004</v>
      </c>
      <c r="G7" s="318">
        <v>3204.4500000000003</v>
      </c>
      <c r="H7" s="318">
        <v>4007.06</v>
      </c>
      <c r="I7" s="318">
        <v>3942.7999999999997</v>
      </c>
      <c r="J7" s="318">
        <v>4816.1299999999992</v>
      </c>
      <c r="K7" s="318">
        <v>4433.6100000000006</v>
      </c>
      <c r="L7" s="334">
        <v>4203.25</v>
      </c>
      <c r="M7" s="334">
        <v>4648.79</v>
      </c>
      <c r="N7" s="335">
        <f t="shared" si="0"/>
        <v>45131.97</v>
      </c>
    </row>
    <row r="8" spans="1:14" ht="20.100000000000001" customHeight="1" x14ac:dyDescent="0.25">
      <c r="A8" s="125" t="s">
        <v>186</v>
      </c>
      <c r="B8" s="318">
        <v>10</v>
      </c>
      <c r="C8" s="318">
        <v>15</v>
      </c>
      <c r="D8" s="318">
        <v>10</v>
      </c>
      <c r="E8" s="318">
        <v>10</v>
      </c>
      <c r="F8" s="318"/>
      <c r="G8" s="318">
        <v>10</v>
      </c>
      <c r="H8" s="318">
        <v>5</v>
      </c>
      <c r="I8" s="318">
        <v>15</v>
      </c>
      <c r="J8" s="318"/>
      <c r="K8" s="318">
        <v>24.990000000000002</v>
      </c>
      <c r="L8" s="334">
        <v>10</v>
      </c>
      <c r="M8" s="334"/>
      <c r="N8" s="335">
        <f t="shared" si="0"/>
        <v>109.99000000000001</v>
      </c>
    </row>
    <row r="9" spans="1:14" ht="20.100000000000001" customHeight="1" x14ac:dyDescent="0.25">
      <c r="A9" s="125" t="s">
        <v>165</v>
      </c>
      <c r="B9" s="318">
        <v>165.85</v>
      </c>
      <c r="C9" s="318">
        <v>130.47</v>
      </c>
      <c r="D9" s="318">
        <v>105.21</v>
      </c>
      <c r="E9" s="318">
        <v>65.290000000000006</v>
      </c>
      <c r="F9" s="318">
        <v>62.17</v>
      </c>
      <c r="G9" s="318">
        <v>84.91</v>
      </c>
      <c r="H9" s="318">
        <v>100.38</v>
      </c>
      <c r="I9" s="318">
        <v>57.900000000000006</v>
      </c>
      <c r="J9" s="318">
        <v>138.63999999999999</v>
      </c>
      <c r="K9" s="318">
        <v>121.65</v>
      </c>
      <c r="L9" s="334">
        <v>156.19</v>
      </c>
      <c r="M9" s="334">
        <v>98.38</v>
      </c>
      <c r="N9" s="335">
        <f t="shared" si="0"/>
        <v>1287.04</v>
      </c>
    </row>
    <row r="10" spans="1:14" ht="20.100000000000001" customHeight="1" x14ac:dyDescent="0.25">
      <c r="A10" s="125" t="s">
        <v>166</v>
      </c>
      <c r="B10" s="318">
        <v>27.06</v>
      </c>
      <c r="C10" s="318">
        <v>40</v>
      </c>
      <c r="D10" s="318">
        <v>42.03</v>
      </c>
      <c r="E10" s="318">
        <v>85.95</v>
      </c>
      <c r="F10" s="318">
        <v>159.41000000000003</v>
      </c>
      <c r="G10" s="318">
        <v>319.35000000000002</v>
      </c>
      <c r="H10" s="318">
        <v>315.8</v>
      </c>
      <c r="I10" s="318">
        <v>217.72</v>
      </c>
      <c r="J10" s="318">
        <v>92.670000000000016</v>
      </c>
      <c r="K10" s="318">
        <v>35.56</v>
      </c>
      <c r="L10" s="334">
        <v>36.549999999999997</v>
      </c>
      <c r="M10" s="334">
        <v>17.13</v>
      </c>
      <c r="N10" s="335">
        <f t="shared" si="0"/>
        <v>1389.2300000000002</v>
      </c>
    </row>
    <row r="11" spans="1:14" ht="20.100000000000001" customHeight="1" x14ac:dyDescent="0.25">
      <c r="A11" s="125" t="s">
        <v>167</v>
      </c>
      <c r="B11" s="318"/>
      <c r="C11" s="318"/>
      <c r="D11" s="318"/>
      <c r="E11" s="318"/>
      <c r="F11" s="318"/>
      <c r="G11" s="318"/>
      <c r="H11" s="318"/>
      <c r="I11" s="318">
        <v>135.19999999999999</v>
      </c>
      <c r="J11" s="318"/>
      <c r="K11" s="318"/>
      <c r="L11" s="334"/>
      <c r="M11" s="334">
        <v>27.87</v>
      </c>
      <c r="N11" s="335">
        <f t="shared" si="0"/>
        <v>163.07</v>
      </c>
    </row>
    <row r="12" spans="1:14" ht="20.100000000000001" customHeight="1" x14ac:dyDescent="0.25">
      <c r="A12" s="125" t="s">
        <v>168</v>
      </c>
      <c r="B12" s="318"/>
      <c r="C12" s="318">
        <v>26.59</v>
      </c>
      <c r="D12" s="318"/>
      <c r="E12" s="318"/>
      <c r="F12" s="318"/>
      <c r="G12" s="318"/>
      <c r="H12" s="318">
        <v>28.99</v>
      </c>
      <c r="I12" s="318"/>
      <c r="J12" s="318"/>
      <c r="K12" s="318"/>
      <c r="L12" s="334"/>
      <c r="M12" s="334"/>
      <c r="N12" s="335">
        <f t="shared" si="0"/>
        <v>55.58</v>
      </c>
    </row>
    <row r="13" spans="1:14" ht="20.100000000000001" customHeight="1" x14ac:dyDescent="0.25">
      <c r="A13" s="125" t="s">
        <v>169</v>
      </c>
      <c r="B13" s="318">
        <v>166.52</v>
      </c>
      <c r="C13" s="318">
        <v>302.93</v>
      </c>
      <c r="D13" s="318">
        <v>247.72</v>
      </c>
      <c r="E13" s="318">
        <v>355.54</v>
      </c>
      <c r="F13" s="318">
        <v>301.02</v>
      </c>
      <c r="G13" s="318">
        <v>162.37</v>
      </c>
      <c r="H13" s="318">
        <v>219.02</v>
      </c>
      <c r="I13" s="318"/>
      <c r="J13" s="318"/>
      <c r="K13" s="318"/>
      <c r="L13" s="334"/>
      <c r="M13" s="334">
        <v>54.53</v>
      </c>
      <c r="N13" s="335">
        <f t="shared" si="0"/>
        <v>1809.6499999999999</v>
      </c>
    </row>
    <row r="14" spans="1:14" ht="20.100000000000001" customHeight="1" x14ac:dyDescent="0.25">
      <c r="A14" s="125" t="s">
        <v>170</v>
      </c>
      <c r="B14" s="318">
        <v>17476.3</v>
      </c>
      <c r="C14" s="318">
        <v>16968.260000000002</v>
      </c>
      <c r="D14" s="318">
        <v>17348.22</v>
      </c>
      <c r="E14" s="318">
        <v>15102.91</v>
      </c>
      <c r="F14" s="318">
        <v>16796.059999999998</v>
      </c>
      <c r="G14" s="318">
        <v>16783.29</v>
      </c>
      <c r="H14" s="318">
        <v>18299.98</v>
      </c>
      <c r="I14" s="318">
        <v>20595.34</v>
      </c>
      <c r="J14" s="318">
        <v>18976.730000000003</v>
      </c>
      <c r="K14" s="318">
        <v>18925.620000000003</v>
      </c>
      <c r="L14" s="334">
        <v>19141.21</v>
      </c>
      <c r="M14" s="334">
        <v>19734.66</v>
      </c>
      <c r="N14" s="335">
        <f t="shared" si="0"/>
        <v>216148.58000000002</v>
      </c>
    </row>
    <row r="15" spans="1:14" ht="20.100000000000001" customHeight="1" x14ac:dyDescent="0.25">
      <c r="A15" s="125" t="s">
        <v>306</v>
      </c>
      <c r="B15" s="318">
        <v>26306.43</v>
      </c>
      <c r="C15" s="318">
        <v>25192.16</v>
      </c>
      <c r="D15" s="318">
        <v>25506.52</v>
      </c>
      <c r="E15" s="318">
        <v>24298.5</v>
      </c>
      <c r="F15" s="318">
        <v>26022.74</v>
      </c>
      <c r="G15" s="318">
        <v>24432.9</v>
      </c>
      <c r="H15" s="318">
        <v>27403.32</v>
      </c>
      <c r="I15" s="318">
        <v>27344.75</v>
      </c>
      <c r="J15" s="318">
        <v>24944.35</v>
      </c>
      <c r="K15" s="318">
        <v>26166.58</v>
      </c>
      <c r="L15" s="334">
        <v>26434.199999999997</v>
      </c>
      <c r="M15" s="334">
        <v>28192.63</v>
      </c>
      <c r="N15" s="335">
        <f t="shared" si="0"/>
        <v>312245.08</v>
      </c>
    </row>
    <row r="16" spans="1:14" ht="20.100000000000001" customHeight="1" x14ac:dyDescent="0.25">
      <c r="A16" s="12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/>
      <c r="L16" s="334"/>
      <c r="M16" s="334"/>
      <c r="N16" s="335">
        <f t="shared" si="0"/>
        <v>0</v>
      </c>
    </row>
    <row r="17" spans="1:15" ht="20.100000000000001" customHeight="1" x14ac:dyDescent="0.25">
      <c r="A17" s="125" t="s">
        <v>177</v>
      </c>
      <c r="B17" s="318"/>
      <c r="C17" s="318">
        <v>30</v>
      </c>
      <c r="D17" s="318">
        <v>60</v>
      </c>
      <c r="E17" s="318">
        <v>45</v>
      </c>
      <c r="F17" s="318"/>
      <c r="G17" s="318"/>
      <c r="H17" s="318"/>
      <c r="I17" s="318"/>
      <c r="J17" s="318">
        <v>30</v>
      </c>
      <c r="K17" s="318">
        <v>90</v>
      </c>
      <c r="L17" s="334">
        <v>120</v>
      </c>
      <c r="M17" s="334">
        <v>105</v>
      </c>
      <c r="N17" s="335">
        <f t="shared" si="0"/>
        <v>480</v>
      </c>
    </row>
    <row r="18" spans="1:15" ht="20.100000000000001" customHeight="1" x14ac:dyDescent="0.25">
      <c r="A18" s="125" t="s">
        <v>390</v>
      </c>
      <c r="B18" s="331">
        <v>0</v>
      </c>
      <c r="C18" s="331">
        <v>0</v>
      </c>
      <c r="D18" s="331">
        <v>0</v>
      </c>
      <c r="E18" s="331">
        <v>0</v>
      </c>
      <c r="F18" s="331">
        <v>0</v>
      </c>
      <c r="G18" s="331">
        <v>0</v>
      </c>
      <c r="H18" s="331">
        <v>0</v>
      </c>
      <c r="I18" s="331">
        <v>0</v>
      </c>
      <c r="J18" s="331">
        <v>0</v>
      </c>
      <c r="K18" s="331">
        <v>0</v>
      </c>
      <c r="L18" s="331">
        <v>0</v>
      </c>
      <c r="M18" s="331">
        <v>0</v>
      </c>
      <c r="N18" s="335">
        <f t="shared" si="0"/>
        <v>0</v>
      </c>
    </row>
    <row r="19" spans="1:15" ht="20.100000000000001" customHeight="1" x14ac:dyDescent="0.25">
      <c r="A19" s="231" t="s">
        <v>15</v>
      </c>
      <c r="B19" s="336">
        <f t="shared" ref="B19:M19" si="1">SUM(B5:B18)</f>
        <v>66645.049999999988</v>
      </c>
      <c r="C19" s="336">
        <f t="shared" si="1"/>
        <v>63855.17</v>
      </c>
      <c r="D19" s="336">
        <f t="shared" si="1"/>
        <v>59418.070000000007</v>
      </c>
      <c r="E19" s="336">
        <f t="shared" si="1"/>
        <v>53122.42</v>
      </c>
      <c r="F19" s="336">
        <f t="shared" si="1"/>
        <v>61462.31</v>
      </c>
      <c r="G19" s="336">
        <f t="shared" si="1"/>
        <v>59257.38</v>
      </c>
      <c r="H19" s="336">
        <f t="shared" si="1"/>
        <v>67753.91</v>
      </c>
      <c r="I19" s="336">
        <f t="shared" si="1"/>
        <v>69467.38</v>
      </c>
      <c r="J19" s="336">
        <f t="shared" si="1"/>
        <v>67801.59</v>
      </c>
      <c r="K19" s="336">
        <f t="shared" si="1"/>
        <v>68524.020000000019</v>
      </c>
      <c r="L19" s="336">
        <f t="shared" si="1"/>
        <v>68500.049999999988</v>
      </c>
      <c r="M19" s="336">
        <f t="shared" si="1"/>
        <v>73173.81</v>
      </c>
      <c r="N19" s="335">
        <f t="shared" si="0"/>
        <v>778981.15999999992</v>
      </c>
    </row>
    <row r="20" spans="1:15" ht="20.100000000000001" customHeight="1" x14ac:dyDescent="0.25">
      <c r="A20" s="11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58"/>
    </row>
    <row r="21" spans="1:15" s="28" customFormat="1" ht="20.100000000000001" customHeight="1" x14ac:dyDescent="0.25">
      <c r="A21" s="11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58"/>
    </row>
    <row r="22" spans="1:15" s="28" customFormat="1" ht="20.100000000000001" customHeight="1" x14ac:dyDescent="0.25">
      <c r="A22" s="117" t="s">
        <v>196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</row>
    <row r="23" spans="1:15" s="28" customFormat="1" ht="20.100000000000001" customHeight="1" x14ac:dyDescent="0.25">
      <c r="A23" s="35" t="s">
        <v>101</v>
      </c>
      <c r="B23" s="35" t="s">
        <v>2</v>
      </c>
      <c r="C23" s="35" t="s">
        <v>3</v>
      </c>
      <c r="D23" s="35" t="s">
        <v>4</v>
      </c>
      <c r="E23" s="35" t="s">
        <v>5</v>
      </c>
      <c r="F23" s="35" t="s">
        <v>6</v>
      </c>
      <c r="G23" s="35" t="s">
        <v>7</v>
      </c>
      <c r="H23" s="35" t="s">
        <v>8</v>
      </c>
      <c r="I23" s="35" t="s">
        <v>9</v>
      </c>
      <c r="J23" s="35" t="s">
        <v>10</v>
      </c>
      <c r="K23" s="35" t="s">
        <v>11</v>
      </c>
      <c r="L23" s="35" t="s">
        <v>12</v>
      </c>
      <c r="M23" s="35" t="s">
        <v>13</v>
      </c>
      <c r="N23" s="35" t="s">
        <v>22</v>
      </c>
    </row>
    <row r="24" spans="1:15" s="28" customFormat="1" ht="20.100000000000001" customHeight="1" x14ac:dyDescent="0.25">
      <c r="A24" s="125" t="s">
        <v>162</v>
      </c>
      <c r="B24" s="606">
        <v>25980.001</v>
      </c>
      <c r="C24" s="606">
        <v>26739.244999999999</v>
      </c>
      <c r="D24" s="606">
        <v>23611.579000000002</v>
      </c>
      <c r="E24" s="606">
        <v>17281.761999999999</v>
      </c>
      <c r="F24" s="606">
        <v>23445.370999999999</v>
      </c>
      <c r="G24" s="606">
        <v>23722.447</v>
      </c>
      <c r="H24" s="606">
        <v>28316.59</v>
      </c>
      <c r="I24" s="606">
        <v>28679.72</v>
      </c>
      <c r="J24" s="606">
        <v>29279.78</v>
      </c>
      <c r="K24" s="606">
        <v>30874.41</v>
      </c>
      <c r="L24" s="606">
        <v>30266.289999999997</v>
      </c>
      <c r="M24" s="606">
        <v>33881.980000000003</v>
      </c>
      <c r="N24" s="337">
        <f>SUM(B24:M24)</f>
        <v>322079.17499999999</v>
      </c>
    </row>
    <row r="25" spans="1:15" s="28" customFormat="1" ht="20.100000000000001" customHeight="1" x14ac:dyDescent="0.25">
      <c r="A25" s="125" t="s">
        <v>163</v>
      </c>
      <c r="B25" s="606">
        <v>10426.16</v>
      </c>
      <c r="C25" s="606">
        <v>10997.64</v>
      </c>
      <c r="D25" s="606">
        <v>9239.4200000000019</v>
      </c>
      <c r="E25" s="606">
        <v>6842.99</v>
      </c>
      <c r="F25" s="606">
        <v>9477.83</v>
      </c>
      <c r="G25" s="606">
        <v>9436.7800000000007</v>
      </c>
      <c r="H25" s="606">
        <v>11528.01</v>
      </c>
      <c r="I25" s="606">
        <v>11543.35</v>
      </c>
      <c r="J25" s="606">
        <v>11633.449999999999</v>
      </c>
      <c r="K25" s="606">
        <v>12456.380000000001</v>
      </c>
      <c r="L25" s="606">
        <v>11757.42</v>
      </c>
      <c r="M25" s="606">
        <v>12581.460000000003</v>
      </c>
      <c r="N25" s="337">
        <f t="shared" ref="N25:N38" si="2">SUM(B25:M25)</f>
        <v>127920.89000000001</v>
      </c>
    </row>
    <row r="26" spans="1:15" s="28" customFormat="1" ht="20.100000000000001" customHeight="1" x14ac:dyDescent="0.25">
      <c r="A26" s="125" t="s">
        <v>164</v>
      </c>
      <c r="B26" s="606">
        <v>6690.6170000000002</v>
      </c>
      <c r="C26" s="606">
        <v>7867.7369999999992</v>
      </c>
      <c r="D26" s="606">
        <v>7414.6579999999994</v>
      </c>
      <c r="E26" s="606">
        <v>6533.366</v>
      </c>
      <c r="F26" s="606">
        <v>4022.7450000000003</v>
      </c>
      <c r="G26" s="606">
        <v>4184.6130000000003</v>
      </c>
      <c r="H26" s="606">
        <v>5158.6100000000006</v>
      </c>
      <c r="I26" s="606">
        <v>5207.6000000000004</v>
      </c>
      <c r="J26" s="606">
        <v>5570</v>
      </c>
      <c r="K26" s="606">
        <v>5498.3600000000006</v>
      </c>
      <c r="L26" s="606">
        <v>5208.71</v>
      </c>
      <c r="M26" s="606">
        <v>6082.25</v>
      </c>
      <c r="N26" s="337">
        <f t="shared" si="2"/>
        <v>69439.266000000003</v>
      </c>
    </row>
    <row r="27" spans="1:15" s="28" customFormat="1" ht="20.100000000000001" customHeight="1" x14ac:dyDescent="0.25">
      <c r="A27" s="125" t="s">
        <v>186</v>
      </c>
      <c r="B27" s="606">
        <v>41.17</v>
      </c>
      <c r="C27" s="606">
        <v>13.96</v>
      </c>
      <c r="D27" s="606">
        <v>62.03</v>
      </c>
      <c r="E27" s="606">
        <v>10</v>
      </c>
      <c r="F27" s="606">
        <v>7.74</v>
      </c>
      <c r="G27" s="606">
        <v>25.759999999999998</v>
      </c>
      <c r="H27" s="606">
        <v>25.28</v>
      </c>
      <c r="I27" s="606">
        <v>33.730000000000004</v>
      </c>
      <c r="J27" s="606">
        <v>49</v>
      </c>
      <c r="K27" s="606">
        <v>46.1</v>
      </c>
      <c r="L27" s="606">
        <v>47.96</v>
      </c>
      <c r="M27" s="606">
        <v>50.08</v>
      </c>
      <c r="N27" s="337">
        <f t="shared" si="2"/>
        <v>412.81</v>
      </c>
    </row>
    <row r="28" spans="1:15" s="28" customFormat="1" ht="20.100000000000001" customHeight="1" x14ac:dyDescent="0.25">
      <c r="A28" s="125" t="s">
        <v>165</v>
      </c>
      <c r="B28" s="606">
        <v>116.04600000000001</v>
      </c>
      <c r="C28" s="606">
        <v>20.92</v>
      </c>
      <c r="D28" s="606">
        <v>63.274999999999999</v>
      </c>
      <c r="E28" s="606">
        <v>37.628</v>
      </c>
      <c r="F28" s="606">
        <v>78.87299999999999</v>
      </c>
      <c r="G28" s="606">
        <v>208.90299999999999</v>
      </c>
      <c r="H28" s="606">
        <v>40.185000000000002</v>
      </c>
      <c r="I28" s="606">
        <v>89.04</v>
      </c>
      <c r="J28" s="606">
        <v>58.902000000000001</v>
      </c>
      <c r="K28" s="606">
        <v>20</v>
      </c>
      <c r="L28" s="606">
        <v>96.738</v>
      </c>
      <c r="M28" s="606">
        <v>118.872</v>
      </c>
      <c r="N28" s="337">
        <f t="shared" si="2"/>
        <v>949.38199999999995</v>
      </c>
    </row>
    <row r="29" spans="1:15" s="28" customFormat="1" ht="20.100000000000001" customHeight="1" x14ac:dyDescent="0.25">
      <c r="A29" s="125" t="s">
        <v>166</v>
      </c>
      <c r="B29" s="606">
        <v>79.600000000000009</v>
      </c>
      <c r="C29" s="606">
        <v>41.27</v>
      </c>
      <c r="D29" s="606">
        <v>211.98</v>
      </c>
      <c r="E29" s="606">
        <v>679.56000000000006</v>
      </c>
      <c r="F29" s="606">
        <v>1110.1300000000001</v>
      </c>
      <c r="G29" s="606">
        <v>1925.2400000000002</v>
      </c>
      <c r="H29" s="606">
        <v>2323.21</v>
      </c>
      <c r="I29" s="606">
        <v>1897.86</v>
      </c>
      <c r="J29" s="606">
        <v>834.13</v>
      </c>
      <c r="K29" s="606">
        <v>228.19</v>
      </c>
      <c r="L29" s="606">
        <v>115.72</v>
      </c>
      <c r="M29" s="606">
        <v>37.86</v>
      </c>
      <c r="N29" s="337">
        <f t="shared" si="2"/>
        <v>9484.75</v>
      </c>
    </row>
    <row r="30" spans="1:15" s="28" customFormat="1" ht="20.100000000000001" customHeight="1" x14ac:dyDescent="0.25">
      <c r="A30" s="125" t="s">
        <v>167</v>
      </c>
      <c r="B30" s="606">
        <v>13010.478999999999</v>
      </c>
      <c r="C30" s="606">
        <v>10177.767</v>
      </c>
      <c r="D30" s="606">
        <v>9918.0859999999993</v>
      </c>
      <c r="E30" s="606">
        <v>15449.518</v>
      </c>
      <c r="F30" s="606">
        <v>6221.058</v>
      </c>
      <c r="G30" s="606">
        <v>10145.254999999999</v>
      </c>
      <c r="H30" s="606">
        <v>7772.79</v>
      </c>
      <c r="I30" s="606">
        <v>10429.759</v>
      </c>
      <c r="J30" s="606">
        <v>8090.4269999999997</v>
      </c>
      <c r="K30" s="606">
        <v>9636.7250000000004</v>
      </c>
      <c r="L30" s="606">
        <v>11563.989999999998</v>
      </c>
      <c r="M30" s="606">
        <v>5034.7519999999995</v>
      </c>
      <c r="N30" s="337">
        <f t="shared" si="2"/>
        <v>117450.60599999999</v>
      </c>
      <c r="O30" s="135"/>
    </row>
    <row r="31" spans="1:15" s="28" customFormat="1" ht="20.100000000000001" customHeight="1" x14ac:dyDescent="0.25">
      <c r="A31" s="125" t="s">
        <v>168</v>
      </c>
      <c r="B31" s="606"/>
      <c r="C31" s="606"/>
      <c r="D31" s="606"/>
      <c r="E31" s="606"/>
      <c r="F31" s="606">
        <v>26.97</v>
      </c>
      <c r="G31" s="606">
        <v>27.33</v>
      </c>
      <c r="H31" s="606">
        <v>24.61</v>
      </c>
      <c r="I31" s="606"/>
      <c r="J31" s="606">
        <v>24.39</v>
      </c>
      <c r="K31" s="606"/>
      <c r="L31" s="606"/>
      <c r="M31" s="606">
        <v>49.48</v>
      </c>
      <c r="N31" s="337">
        <f t="shared" si="2"/>
        <v>152.78</v>
      </c>
    </row>
    <row r="32" spans="1:15" s="28" customFormat="1" ht="20.100000000000001" customHeight="1" x14ac:dyDescent="0.25">
      <c r="A32" s="125" t="s">
        <v>169</v>
      </c>
      <c r="B32" s="606">
        <v>148.71</v>
      </c>
      <c r="C32" s="606">
        <v>70.02</v>
      </c>
      <c r="D32" s="606">
        <v>95.02</v>
      </c>
      <c r="E32" s="606">
        <v>115.13</v>
      </c>
      <c r="F32" s="606">
        <v>92.3</v>
      </c>
      <c r="G32" s="606">
        <v>119.85</v>
      </c>
      <c r="H32" s="606">
        <v>162.47999999999999</v>
      </c>
      <c r="I32" s="606">
        <v>209.58</v>
      </c>
      <c r="J32" s="606">
        <v>312.08999999999997</v>
      </c>
      <c r="K32" s="606">
        <v>133.82</v>
      </c>
      <c r="L32" s="606">
        <v>186.31</v>
      </c>
      <c r="M32" s="606">
        <v>232.89699999999999</v>
      </c>
      <c r="N32" s="337">
        <f t="shared" si="2"/>
        <v>1878.2069999999999</v>
      </c>
    </row>
    <row r="33" spans="1:14" s="28" customFormat="1" ht="20.100000000000001" customHeight="1" x14ac:dyDescent="0.25">
      <c r="A33" s="125" t="s">
        <v>170</v>
      </c>
      <c r="B33" s="606">
        <v>43728.936999999998</v>
      </c>
      <c r="C33" s="606">
        <v>44783.558000000005</v>
      </c>
      <c r="D33" s="606">
        <v>47876.003999999994</v>
      </c>
      <c r="E33" s="606">
        <v>40608.623999999996</v>
      </c>
      <c r="F33" s="606">
        <v>41627.435000000005</v>
      </c>
      <c r="G33" s="606">
        <v>39831.436000000002</v>
      </c>
      <c r="H33" s="606">
        <v>48011.991000000002</v>
      </c>
      <c r="I33" s="606">
        <v>52273.925999999992</v>
      </c>
      <c r="J33" s="606">
        <v>41503.003000000004</v>
      </c>
      <c r="K33" s="606">
        <v>45341.104999999996</v>
      </c>
      <c r="L33" s="606">
        <v>49119.547999999995</v>
      </c>
      <c r="M33" s="606">
        <v>55980.767999999996</v>
      </c>
      <c r="N33" s="337">
        <f t="shared" si="2"/>
        <v>550686.33499999996</v>
      </c>
    </row>
    <row r="34" spans="1:14" s="28" customFormat="1" ht="20.100000000000001" customHeight="1" x14ac:dyDescent="0.25">
      <c r="A34" s="125" t="s">
        <v>306</v>
      </c>
      <c r="B34" s="606">
        <v>28582.65</v>
      </c>
      <c r="C34" s="606">
        <v>30180.184999999998</v>
      </c>
      <c r="D34" s="606">
        <v>32482.896000000001</v>
      </c>
      <c r="E34" s="606">
        <v>30891.768999999997</v>
      </c>
      <c r="F34" s="606">
        <v>18754.521000000001</v>
      </c>
      <c r="G34" s="606">
        <v>18752.96</v>
      </c>
      <c r="H34" s="606">
        <v>23501.817000000003</v>
      </c>
      <c r="I34" s="606">
        <v>19446.015000000003</v>
      </c>
      <c r="J34" s="606">
        <v>17560.508000000002</v>
      </c>
      <c r="K34" s="606">
        <v>18316.966</v>
      </c>
      <c r="L34" s="606">
        <v>19340.11</v>
      </c>
      <c r="M34" s="606">
        <v>20704.378000000001</v>
      </c>
      <c r="N34" s="337">
        <f t="shared" si="2"/>
        <v>278514.77500000002</v>
      </c>
    </row>
    <row r="35" spans="1:14" s="28" customFormat="1" ht="20.100000000000001" customHeight="1" x14ac:dyDescent="0.25">
      <c r="A35" s="125" t="s">
        <v>307</v>
      </c>
      <c r="B35" s="606">
        <v>0</v>
      </c>
      <c r="C35" s="606">
        <v>0</v>
      </c>
      <c r="D35" s="606">
        <v>0</v>
      </c>
      <c r="E35" s="606">
        <v>0</v>
      </c>
      <c r="F35" s="606">
        <v>0</v>
      </c>
      <c r="G35" s="606">
        <v>0</v>
      </c>
      <c r="H35" s="606">
        <v>0</v>
      </c>
      <c r="I35" s="606">
        <v>0</v>
      </c>
      <c r="J35" s="606">
        <v>0</v>
      </c>
      <c r="K35" s="606"/>
      <c r="L35" s="606"/>
      <c r="M35" s="606"/>
      <c r="N35" s="337">
        <f t="shared" si="2"/>
        <v>0</v>
      </c>
    </row>
    <row r="36" spans="1:14" s="28" customFormat="1" ht="20.100000000000001" customHeight="1" x14ac:dyDescent="0.25">
      <c r="A36" s="125" t="s">
        <v>177</v>
      </c>
      <c r="B36" s="606">
        <v>349.48</v>
      </c>
      <c r="C36" s="606">
        <v>442.66</v>
      </c>
      <c r="D36" s="606">
        <v>513</v>
      </c>
      <c r="E36" s="606">
        <v>701.56</v>
      </c>
      <c r="F36" s="606">
        <v>4692.9399999999996</v>
      </c>
      <c r="G36" s="606">
        <v>3839.46</v>
      </c>
      <c r="H36" s="606">
        <v>4059.2599999999998</v>
      </c>
      <c r="I36" s="606">
        <v>1889.48</v>
      </c>
      <c r="J36" s="606">
        <v>3104.82</v>
      </c>
      <c r="K36" s="606">
        <v>101.82</v>
      </c>
      <c r="L36" s="606"/>
      <c r="M36" s="606"/>
      <c r="N36" s="337">
        <f t="shared" si="2"/>
        <v>19694.48</v>
      </c>
    </row>
    <row r="37" spans="1:14" ht="15" x14ac:dyDescent="0.25">
      <c r="A37" s="125" t="s">
        <v>390</v>
      </c>
      <c r="B37" s="606">
        <v>215.583</v>
      </c>
      <c r="C37" s="606"/>
      <c r="D37" s="606">
        <v>136.44800000000001</v>
      </c>
      <c r="E37" s="606">
        <v>899.79499999999996</v>
      </c>
      <c r="F37" s="606"/>
      <c r="G37" s="606">
        <v>4.1669999999999998</v>
      </c>
      <c r="H37" s="606"/>
      <c r="I37" s="606">
        <v>263.08499999999998</v>
      </c>
      <c r="J37" s="606"/>
      <c r="K37" s="606">
        <v>125.15300000000001</v>
      </c>
      <c r="L37" s="606"/>
      <c r="M37" s="606">
        <v>353.37400000000002</v>
      </c>
      <c r="N37" s="337">
        <f t="shared" si="2"/>
        <v>1997.605</v>
      </c>
    </row>
    <row r="38" spans="1:14" ht="15" x14ac:dyDescent="0.25">
      <c r="A38" s="231" t="s">
        <v>15</v>
      </c>
      <c r="B38" s="459">
        <f>SUM(B24:B37)</f>
        <v>129369.43299999999</v>
      </c>
      <c r="C38" s="459">
        <f t="shared" ref="C38:M38" si="3">SUM(C24:C37)</f>
        <v>131334.962</v>
      </c>
      <c r="D38" s="459">
        <f t="shared" si="3"/>
        <v>131624.39600000001</v>
      </c>
      <c r="E38" s="459">
        <f t="shared" si="3"/>
        <v>120051.702</v>
      </c>
      <c r="F38" s="459">
        <f t="shared" si="3"/>
        <v>109557.913</v>
      </c>
      <c r="G38" s="459">
        <f t="shared" si="3"/>
        <v>112224.201</v>
      </c>
      <c r="H38" s="459">
        <f t="shared" si="3"/>
        <v>130924.833</v>
      </c>
      <c r="I38" s="459">
        <f t="shared" si="3"/>
        <v>131963.14499999999</v>
      </c>
      <c r="J38" s="459">
        <f t="shared" si="3"/>
        <v>118020.5</v>
      </c>
      <c r="K38" s="459">
        <f t="shared" si="3"/>
        <v>122779.02900000001</v>
      </c>
      <c r="L38" s="459">
        <f t="shared" si="3"/>
        <v>127702.79599999999</v>
      </c>
      <c r="M38" s="459">
        <f t="shared" si="3"/>
        <v>135108.15100000001</v>
      </c>
      <c r="N38" s="337">
        <f t="shared" si="2"/>
        <v>1500661.0610000002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N37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464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5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4" ht="20.100000000000001" customHeight="1" x14ac:dyDescent="0.25">
      <c r="A5" s="125" t="s">
        <v>162</v>
      </c>
      <c r="B5" s="318">
        <v>14716.811000000002</v>
      </c>
      <c r="C5" s="318">
        <v>13277.982</v>
      </c>
      <c r="D5" s="318">
        <v>12818.243999999999</v>
      </c>
      <c r="E5" s="318">
        <v>9475.7569999999996</v>
      </c>
      <c r="F5" s="318">
        <v>12939.16</v>
      </c>
      <c r="G5" s="318">
        <v>12761.48</v>
      </c>
      <c r="H5" s="318">
        <v>15747.82</v>
      </c>
      <c r="I5" s="318">
        <v>15590.15</v>
      </c>
      <c r="J5" s="318">
        <v>15729.14</v>
      </c>
      <c r="K5" s="318">
        <v>16665.559999999998</v>
      </c>
      <c r="L5" s="318">
        <v>16794.41</v>
      </c>
      <c r="M5" s="318">
        <v>18403.650000000001</v>
      </c>
      <c r="N5" s="338">
        <f>SUM(B5:M5)</f>
        <v>174920.16399999999</v>
      </c>
    </row>
    <row r="6" spans="1:14" ht="20.100000000000001" customHeight="1" x14ac:dyDescent="0.25">
      <c r="A6" s="125" t="s">
        <v>163</v>
      </c>
      <c r="B6" s="318">
        <v>5053.6900000000005</v>
      </c>
      <c r="C6" s="318">
        <v>4677.5599999999995</v>
      </c>
      <c r="D6" s="318">
        <v>4117.62</v>
      </c>
      <c r="E6" s="318">
        <v>3118.97</v>
      </c>
      <c r="F6" s="318">
        <v>4215.17</v>
      </c>
      <c r="G6" s="318">
        <v>4108.92</v>
      </c>
      <c r="H6" s="318">
        <v>5223.4399999999996</v>
      </c>
      <c r="I6" s="318">
        <v>4967.82</v>
      </c>
      <c r="J6" s="318">
        <v>4976.6000000000004</v>
      </c>
      <c r="K6" s="318">
        <v>4821.6499999999996</v>
      </c>
      <c r="L6" s="318">
        <v>4244.25</v>
      </c>
      <c r="M6" s="318">
        <v>4419.05</v>
      </c>
      <c r="N6" s="338">
        <f t="shared" ref="N6:N19" si="0">SUM(B6:M6)</f>
        <v>53944.740000000005</v>
      </c>
    </row>
    <row r="7" spans="1:14" ht="20.100000000000001" customHeight="1" x14ac:dyDescent="0.25">
      <c r="A7" s="125" t="s">
        <v>164</v>
      </c>
      <c r="B7" s="318">
        <v>3131.3230000000003</v>
      </c>
      <c r="C7" s="318">
        <v>2918.2699999999995</v>
      </c>
      <c r="D7" s="318">
        <v>2894.8790000000004</v>
      </c>
      <c r="E7" s="318">
        <v>1931.2909999999997</v>
      </c>
      <c r="F7" s="318">
        <v>2909.29</v>
      </c>
      <c r="G7" s="318">
        <v>2902.6600000000003</v>
      </c>
      <c r="H7" s="318">
        <v>3475.9300000000003</v>
      </c>
      <c r="I7" s="318">
        <v>3469.73</v>
      </c>
      <c r="J7" s="318">
        <v>3893.6600000000003</v>
      </c>
      <c r="K7" s="318">
        <v>4011.46</v>
      </c>
      <c r="L7" s="318">
        <v>3896.02</v>
      </c>
      <c r="M7" s="318">
        <v>4601.6900000000005</v>
      </c>
      <c r="N7" s="338">
        <f t="shared" si="0"/>
        <v>40036.203000000001</v>
      </c>
    </row>
    <row r="8" spans="1:14" ht="20.100000000000001" customHeight="1" x14ac:dyDescent="0.25">
      <c r="A8" s="125" t="s">
        <v>186</v>
      </c>
      <c r="B8" s="318">
        <v>10</v>
      </c>
      <c r="C8" s="318">
        <v>16</v>
      </c>
      <c r="D8" s="318">
        <v>4</v>
      </c>
      <c r="E8" s="318"/>
      <c r="F8" s="318"/>
      <c r="G8" s="318">
        <v>9</v>
      </c>
      <c r="H8" s="318">
        <v>24.98</v>
      </c>
      <c r="I8" s="318">
        <v>18</v>
      </c>
      <c r="J8" s="318">
        <v>21</v>
      </c>
      <c r="K8" s="318">
        <v>15.99</v>
      </c>
      <c r="L8" s="318">
        <v>15</v>
      </c>
      <c r="M8" s="318">
        <v>48.35</v>
      </c>
      <c r="N8" s="338">
        <f t="shared" si="0"/>
        <v>182.32</v>
      </c>
    </row>
    <row r="9" spans="1:14" ht="20.100000000000001" customHeight="1" x14ac:dyDescent="0.25">
      <c r="A9" s="125" t="s">
        <v>165</v>
      </c>
      <c r="B9" s="318">
        <v>206.01</v>
      </c>
      <c r="C9" s="318">
        <v>125</v>
      </c>
      <c r="D9" s="318">
        <v>63</v>
      </c>
      <c r="E9" s="318">
        <v>90</v>
      </c>
      <c r="F9" s="318">
        <v>5</v>
      </c>
      <c r="G9" s="318">
        <v>89</v>
      </c>
      <c r="H9" s="318">
        <v>100</v>
      </c>
      <c r="I9" s="318">
        <v>71</v>
      </c>
      <c r="J9" s="318">
        <v>130</v>
      </c>
      <c r="K9" s="318">
        <v>53.980000000000004</v>
      </c>
      <c r="L9" s="318">
        <v>129</v>
      </c>
      <c r="M9" s="318">
        <v>174.03</v>
      </c>
      <c r="N9" s="338">
        <f t="shared" si="0"/>
        <v>1236.02</v>
      </c>
    </row>
    <row r="10" spans="1:14" ht="20.100000000000001" customHeight="1" x14ac:dyDescent="0.25">
      <c r="A10" s="125" t="s">
        <v>166</v>
      </c>
      <c r="B10" s="318">
        <v>136.74</v>
      </c>
      <c r="C10" s="318">
        <v>141.47</v>
      </c>
      <c r="D10" s="318">
        <v>202.13</v>
      </c>
      <c r="E10" s="318">
        <v>685.93000000000006</v>
      </c>
      <c r="F10" s="318">
        <v>2355.5699999999997</v>
      </c>
      <c r="G10" s="318">
        <v>3431.3999999999996</v>
      </c>
      <c r="H10" s="318">
        <v>3645.62</v>
      </c>
      <c r="I10" s="318">
        <v>3162.2200000000003</v>
      </c>
      <c r="J10" s="318">
        <v>1276.26</v>
      </c>
      <c r="K10" s="318">
        <v>277.54000000000002</v>
      </c>
      <c r="L10" s="318">
        <v>108.27000000000001</v>
      </c>
      <c r="M10" s="318">
        <v>101.36</v>
      </c>
      <c r="N10" s="338">
        <f t="shared" si="0"/>
        <v>15524.510000000004</v>
      </c>
    </row>
    <row r="11" spans="1:14" ht="20.100000000000001" customHeight="1" x14ac:dyDescent="0.25">
      <c r="A11" s="125" t="s">
        <v>167</v>
      </c>
      <c r="B11" s="318">
        <v>26.11</v>
      </c>
      <c r="C11" s="318">
        <v>39.119999999999997</v>
      </c>
      <c r="D11" s="318">
        <v>34.520000000000003</v>
      </c>
      <c r="E11" s="318">
        <v>12.72</v>
      </c>
      <c r="F11" s="318">
        <v>12.28</v>
      </c>
      <c r="G11" s="318">
        <v>9.11</v>
      </c>
      <c r="H11" s="318"/>
      <c r="I11" s="318">
        <v>9.26</v>
      </c>
      <c r="J11" s="318">
        <v>13.42</v>
      </c>
      <c r="K11" s="318">
        <v>23.06</v>
      </c>
      <c r="L11" s="318">
        <v>36.18</v>
      </c>
      <c r="M11" s="318">
        <v>13.47</v>
      </c>
      <c r="N11" s="338">
        <f t="shared" si="0"/>
        <v>229.25</v>
      </c>
    </row>
    <row r="12" spans="1:14" ht="20.100000000000001" customHeight="1" x14ac:dyDescent="0.25">
      <c r="A12" s="125" t="s">
        <v>168</v>
      </c>
      <c r="B12" s="318">
        <v>0</v>
      </c>
      <c r="C12" s="318">
        <v>0</v>
      </c>
      <c r="D12" s="318">
        <v>0</v>
      </c>
      <c r="E12" s="318">
        <v>0</v>
      </c>
      <c r="F12" s="318">
        <v>0</v>
      </c>
      <c r="G12" s="318">
        <v>0</v>
      </c>
      <c r="H12" s="318">
        <v>0</v>
      </c>
      <c r="I12" s="318">
        <v>0</v>
      </c>
      <c r="J12" s="318">
        <v>0</v>
      </c>
      <c r="K12" s="318">
        <v>0</v>
      </c>
      <c r="L12" s="318"/>
      <c r="M12" s="318"/>
      <c r="N12" s="338">
        <f t="shared" si="0"/>
        <v>0</v>
      </c>
    </row>
    <row r="13" spans="1:14" ht="20.100000000000001" customHeight="1" x14ac:dyDescent="0.25">
      <c r="A13" s="125" t="s">
        <v>169</v>
      </c>
      <c r="B13" s="318">
        <v>193.4</v>
      </c>
      <c r="C13" s="318">
        <v>411.75</v>
      </c>
      <c r="D13" s="318">
        <v>303.33999999999997</v>
      </c>
      <c r="E13" s="318">
        <v>276.17</v>
      </c>
      <c r="F13" s="318">
        <v>434.06</v>
      </c>
      <c r="G13" s="318">
        <v>457.55</v>
      </c>
      <c r="H13" s="318">
        <v>1490.33</v>
      </c>
      <c r="I13" s="318">
        <v>1514.32</v>
      </c>
      <c r="J13" s="318">
        <v>356.5</v>
      </c>
      <c r="K13" s="318">
        <v>301.88</v>
      </c>
      <c r="L13" s="318">
        <v>328.48</v>
      </c>
      <c r="M13" s="318">
        <v>326.3</v>
      </c>
      <c r="N13" s="338">
        <f t="shared" si="0"/>
        <v>6394.0800000000008</v>
      </c>
    </row>
    <row r="14" spans="1:14" ht="20.100000000000001" customHeight="1" x14ac:dyDescent="0.25">
      <c r="A14" s="125" t="s">
        <v>170</v>
      </c>
      <c r="B14" s="318">
        <v>24038.410000000003</v>
      </c>
      <c r="C14" s="318">
        <v>27552.55</v>
      </c>
      <c r="D14" s="318">
        <v>27101.960000000003</v>
      </c>
      <c r="E14" s="318">
        <v>22652.66</v>
      </c>
      <c r="F14" s="318">
        <v>23503.86</v>
      </c>
      <c r="G14" s="318">
        <v>20127.240000000002</v>
      </c>
      <c r="H14" s="318">
        <v>27359.159999999996</v>
      </c>
      <c r="I14" s="318">
        <v>29583</v>
      </c>
      <c r="J14" s="318">
        <v>20941.48</v>
      </c>
      <c r="K14" s="318">
        <v>22869.07</v>
      </c>
      <c r="L14" s="318">
        <v>24216.129999999997</v>
      </c>
      <c r="M14" s="318">
        <v>26603.329999999998</v>
      </c>
      <c r="N14" s="338">
        <f t="shared" si="0"/>
        <v>296548.85000000003</v>
      </c>
    </row>
    <row r="15" spans="1:14" ht="20.100000000000001" customHeight="1" x14ac:dyDescent="0.25">
      <c r="A15" s="125" t="s">
        <v>306</v>
      </c>
      <c r="B15" s="318">
        <v>11193.608</v>
      </c>
      <c r="C15" s="318">
        <v>12737.194</v>
      </c>
      <c r="D15" s="318">
        <v>13997.618</v>
      </c>
      <c r="E15" s="318">
        <v>11729.331999999999</v>
      </c>
      <c r="F15" s="318">
        <v>11142.153</v>
      </c>
      <c r="G15" s="318">
        <v>11937.767</v>
      </c>
      <c r="H15" s="318">
        <v>15454.802</v>
      </c>
      <c r="I15" s="318">
        <v>13069.248</v>
      </c>
      <c r="J15" s="318">
        <v>11630.32</v>
      </c>
      <c r="K15" s="318">
        <v>12243.557999999999</v>
      </c>
      <c r="L15" s="318">
        <v>12075.106</v>
      </c>
      <c r="M15" s="318">
        <v>13293.944</v>
      </c>
      <c r="N15" s="338">
        <f t="shared" si="0"/>
        <v>150504.65</v>
      </c>
    </row>
    <row r="16" spans="1:14" ht="20.100000000000001" customHeight="1" x14ac:dyDescent="0.25">
      <c r="A16" s="125" t="s">
        <v>307</v>
      </c>
      <c r="B16" s="318">
        <v>0</v>
      </c>
      <c r="C16" s="318">
        <v>0</v>
      </c>
      <c r="D16" s="318">
        <v>0</v>
      </c>
      <c r="E16" s="318">
        <v>0</v>
      </c>
      <c r="F16" s="318">
        <v>0</v>
      </c>
      <c r="G16" s="318">
        <v>0</v>
      </c>
      <c r="H16" s="318">
        <v>0</v>
      </c>
      <c r="I16" s="318">
        <v>0</v>
      </c>
      <c r="J16" s="318">
        <v>0</v>
      </c>
      <c r="K16" s="318"/>
      <c r="L16" s="318"/>
      <c r="M16" s="318"/>
      <c r="N16" s="338">
        <f t="shared" si="0"/>
        <v>0</v>
      </c>
    </row>
    <row r="17" spans="1:14" ht="20.100000000000001" customHeight="1" x14ac:dyDescent="0.25">
      <c r="A17" s="125" t="s">
        <v>177</v>
      </c>
      <c r="B17" s="318"/>
      <c r="C17" s="318"/>
      <c r="D17" s="318"/>
      <c r="E17" s="318"/>
      <c r="F17" s="318"/>
      <c r="G17" s="318">
        <v>1909.6799999999998</v>
      </c>
      <c r="H17" s="318">
        <v>2736.27</v>
      </c>
      <c r="I17" s="318">
        <v>2636.5299999999997</v>
      </c>
      <c r="J17" s="318">
        <v>2615.77</v>
      </c>
      <c r="K17" s="318">
        <v>917.83</v>
      </c>
      <c r="L17" s="318"/>
      <c r="M17" s="318"/>
      <c r="N17" s="338">
        <f t="shared" si="0"/>
        <v>10816.08</v>
      </c>
    </row>
    <row r="18" spans="1:14" ht="20.100000000000001" customHeight="1" x14ac:dyDescent="0.25">
      <c r="A18" s="125" t="s">
        <v>390</v>
      </c>
      <c r="B18" s="318">
        <v>0</v>
      </c>
      <c r="C18" s="318">
        <v>0</v>
      </c>
      <c r="D18" s="318">
        <v>0</v>
      </c>
      <c r="E18" s="318">
        <v>0</v>
      </c>
      <c r="F18" s="318">
        <v>0</v>
      </c>
      <c r="G18" s="318">
        <v>0</v>
      </c>
      <c r="H18" s="318">
        <v>0</v>
      </c>
      <c r="I18" s="318">
        <v>0</v>
      </c>
      <c r="J18" s="318">
        <v>0</v>
      </c>
      <c r="K18" s="318">
        <v>0</v>
      </c>
      <c r="L18" s="318">
        <v>0</v>
      </c>
      <c r="M18" s="318">
        <v>0</v>
      </c>
      <c r="N18" s="338">
        <f t="shared" si="0"/>
        <v>0</v>
      </c>
    </row>
    <row r="19" spans="1:14" ht="20.100000000000001" customHeight="1" x14ac:dyDescent="0.25">
      <c r="A19" s="231" t="s">
        <v>15</v>
      </c>
      <c r="B19" s="339">
        <f>SUM(B5:B18)</f>
        <v>58706.102000000006</v>
      </c>
      <c r="C19" s="339">
        <f t="shared" ref="C19:M19" si="1">SUM(C5:C18)</f>
        <v>61896.896000000008</v>
      </c>
      <c r="D19" s="339">
        <f t="shared" si="1"/>
        <v>61537.311000000002</v>
      </c>
      <c r="E19" s="339">
        <f t="shared" si="1"/>
        <v>49972.83</v>
      </c>
      <c r="F19" s="339">
        <f t="shared" si="1"/>
        <v>57516.542999999998</v>
      </c>
      <c r="G19" s="339">
        <f t="shared" si="1"/>
        <v>57743.807000000001</v>
      </c>
      <c r="H19" s="339">
        <f t="shared" si="1"/>
        <v>75258.351999999999</v>
      </c>
      <c r="I19" s="339">
        <f t="shared" si="1"/>
        <v>74091.277999999991</v>
      </c>
      <c r="J19" s="339">
        <f t="shared" si="1"/>
        <v>61584.149999999994</v>
      </c>
      <c r="K19" s="339">
        <f t="shared" si="1"/>
        <v>62201.578000000001</v>
      </c>
      <c r="L19" s="339">
        <f t="shared" si="1"/>
        <v>61842.845999999998</v>
      </c>
      <c r="M19" s="339">
        <f t="shared" si="1"/>
        <v>67985.173999999999</v>
      </c>
      <c r="N19" s="338">
        <f t="shared" si="0"/>
        <v>750336.86700000009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17" t="s">
        <v>198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35" t="s">
        <v>101</v>
      </c>
      <c r="B22" s="35" t="s">
        <v>2</v>
      </c>
      <c r="C22" s="35" t="s">
        <v>3</v>
      </c>
      <c r="D22" s="35" t="s">
        <v>4</v>
      </c>
      <c r="E22" s="35" t="s">
        <v>5</v>
      </c>
      <c r="F22" s="35" t="s">
        <v>6</v>
      </c>
      <c r="G22" s="35" t="s">
        <v>7</v>
      </c>
      <c r="H22" s="35" t="s">
        <v>8</v>
      </c>
      <c r="I22" s="35" t="s">
        <v>9</v>
      </c>
      <c r="J22" s="35" t="s">
        <v>10</v>
      </c>
      <c r="K22" s="35" t="s">
        <v>11</v>
      </c>
      <c r="L22" s="35" t="s">
        <v>12</v>
      </c>
      <c r="M22" s="35" t="s">
        <v>13</v>
      </c>
      <c r="N22" s="35" t="s">
        <v>22</v>
      </c>
    </row>
    <row r="23" spans="1:14" ht="20.100000000000001" customHeight="1" x14ac:dyDescent="0.25">
      <c r="A23" s="125" t="s">
        <v>162</v>
      </c>
      <c r="B23" s="606">
        <v>19501.89</v>
      </c>
      <c r="C23" s="606">
        <v>15638.264999999999</v>
      </c>
      <c r="D23" s="606">
        <v>15803.735000000001</v>
      </c>
      <c r="E23" s="606">
        <v>12348.928999999998</v>
      </c>
      <c r="F23" s="606">
        <v>14929.11</v>
      </c>
      <c r="G23" s="606">
        <v>14882.91</v>
      </c>
      <c r="H23" s="606">
        <v>15967.137999999999</v>
      </c>
      <c r="I23" s="606">
        <v>15772.184999999999</v>
      </c>
      <c r="J23" s="606">
        <v>16522.731</v>
      </c>
      <c r="K23" s="606">
        <v>17753.97</v>
      </c>
      <c r="L23" s="606">
        <v>17625.896000000001</v>
      </c>
      <c r="M23" s="606">
        <v>19511.709000000003</v>
      </c>
      <c r="N23" s="343">
        <f>SUM(B23:M23)</f>
        <v>196258.46800000002</v>
      </c>
    </row>
    <row r="24" spans="1:14" ht="20.100000000000001" customHeight="1" x14ac:dyDescent="0.25">
      <c r="A24" s="125" t="s">
        <v>163</v>
      </c>
      <c r="B24" s="606">
        <v>8555.77</v>
      </c>
      <c r="C24" s="606">
        <v>7311.9499999999989</v>
      </c>
      <c r="D24" s="606">
        <v>6537.9</v>
      </c>
      <c r="E24" s="606">
        <v>4940.78</v>
      </c>
      <c r="F24" s="606">
        <v>6857.58</v>
      </c>
      <c r="G24" s="606">
        <v>6562.7800000000007</v>
      </c>
      <c r="H24" s="606">
        <v>8390.02</v>
      </c>
      <c r="I24" s="606">
        <v>7780.2699999999995</v>
      </c>
      <c r="J24" s="606">
        <v>8071.2599999999993</v>
      </c>
      <c r="K24" s="606">
        <v>8183.59</v>
      </c>
      <c r="L24" s="606">
        <v>7609.43</v>
      </c>
      <c r="M24" s="606">
        <v>8390.68</v>
      </c>
      <c r="N24" s="343">
        <f t="shared" ref="N24:N37" si="2">SUM(B24:M24)</f>
        <v>89192.00999999998</v>
      </c>
    </row>
    <row r="25" spans="1:14" ht="20.100000000000001" customHeight="1" x14ac:dyDescent="0.25">
      <c r="A25" s="125" t="s">
        <v>164</v>
      </c>
      <c r="B25" s="606">
        <v>3148.4290000000001</v>
      </c>
      <c r="C25" s="606">
        <v>3013.625</v>
      </c>
      <c r="D25" s="606">
        <v>3176.6670000000004</v>
      </c>
      <c r="E25" s="606">
        <v>2323.2939999999999</v>
      </c>
      <c r="F25" s="606">
        <v>3012.81</v>
      </c>
      <c r="G25" s="606">
        <v>3039.51</v>
      </c>
      <c r="H25" s="606">
        <v>3178.4380000000001</v>
      </c>
      <c r="I25" s="606">
        <v>3151.0650000000001</v>
      </c>
      <c r="J25" s="606">
        <v>3676.2480000000005</v>
      </c>
      <c r="K25" s="606">
        <v>3794.32</v>
      </c>
      <c r="L25" s="606">
        <v>3479.33</v>
      </c>
      <c r="M25" s="606">
        <v>3938.7829999999999</v>
      </c>
      <c r="N25" s="343">
        <f t="shared" si="2"/>
        <v>38932.519</v>
      </c>
    </row>
    <row r="26" spans="1:14" ht="20.100000000000001" customHeight="1" x14ac:dyDescent="0.25">
      <c r="A26" s="125" t="s">
        <v>186</v>
      </c>
      <c r="B26" s="606">
        <v>18</v>
      </c>
      <c r="C26" s="606"/>
      <c r="D26" s="606">
        <v>19</v>
      </c>
      <c r="E26" s="606">
        <v>6</v>
      </c>
      <c r="F26" s="606">
        <v>7</v>
      </c>
      <c r="G26" s="606"/>
      <c r="H26" s="606">
        <v>12</v>
      </c>
      <c r="I26" s="606">
        <v>10</v>
      </c>
      <c r="J26" s="606">
        <v>11</v>
      </c>
      <c r="K26" s="606">
        <v>14.99</v>
      </c>
      <c r="L26" s="606">
        <v>24</v>
      </c>
      <c r="M26" s="606">
        <v>15.47</v>
      </c>
      <c r="N26" s="343">
        <f t="shared" si="2"/>
        <v>137.46</v>
      </c>
    </row>
    <row r="27" spans="1:14" ht="20.100000000000001" customHeight="1" x14ac:dyDescent="0.25">
      <c r="A27" s="125" t="s">
        <v>165</v>
      </c>
      <c r="B27" s="606">
        <v>403.03</v>
      </c>
      <c r="C27" s="606">
        <v>78</v>
      </c>
      <c r="D27" s="606">
        <v>22</v>
      </c>
      <c r="E27" s="606">
        <v>16</v>
      </c>
      <c r="F27" s="606">
        <v>5</v>
      </c>
      <c r="G27" s="606">
        <v>5</v>
      </c>
      <c r="H27" s="606">
        <v>40.980000000000004</v>
      </c>
      <c r="I27" s="606">
        <v>5</v>
      </c>
      <c r="J27" s="606">
        <v>16</v>
      </c>
      <c r="K27" s="606">
        <v>95.93</v>
      </c>
      <c r="L27" s="606">
        <v>66.989999999999995</v>
      </c>
      <c r="M27" s="606">
        <v>159.37</v>
      </c>
      <c r="N27" s="343">
        <f t="shared" si="2"/>
        <v>913.30000000000007</v>
      </c>
    </row>
    <row r="28" spans="1:14" ht="20.100000000000001" customHeight="1" x14ac:dyDescent="0.25">
      <c r="A28" s="125" t="s">
        <v>166</v>
      </c>
      <c r="B28" s="606">
        <v>11.35</v>
      </c>
      <c r="C28" s="606">
        <v>19.96</v>
      </c>
      <c r="D28" s="606">
        <v>183.17000000000002</v>
      </c>
      <c r="E28" s="606">
        <v>970.90100000000007</v>
      </c>
      <c r="F28" s="606">
        <v>2462.0699999999997</v>
      </c>
      <c r="G28" s="606">
        <v>2887.54</v>
      </c>
      <c r="H28" s="606">
        <v>3165.84</v>
      </c>
      <c r="I28" s="606">
        <v>2356.54</v>
      </c>
      <c r="J28" s="606">
        <v>982.75</v>
      </c>
      <c r="K28" s="606">
        <v>263.89999999999998</v>
      </c>
      <c r="L28" s="606">
        <v>28.200000000000003</v>
      </c>
      <c r="M28" s="606">
        <v>6.99</v>
      </c>
      <c r="N28" s="343">
        <f t="shared" si="2"/>
        <v>13339.210999999999</v>
      </c>
    </row>
    <row r="29" spans="1:14" ht="20.100000000000001" customHeight="1" x14ac:dyDescent="0.25">
      <c r="A29" s="125" t="s">
        <v>167</v>
      </c>
      <c r="B29" s="606"/>
      <c r="C29" s="606">
        <v>55.09</v>
      </c>
      <c r="D29" s="606">
        <v>27.43</v>
      </c>
      <c r="E29" s="606"/>
      <c r="F29" s="606"/>
      <c r="G29" s="606"/>
      <c r="H29" s="606">
        <v>27.64</v>
      </c>
      <c r="I29" s="606">
        <v>27.19</v>
      </c>
      <c r="J29" s="606"/>
      <c r="K29" s="606"/>
      <c r="L29" s="606"/>
      <c r="M29" s="606"/>
      <c r="N29" s="343">
        <f t="shared" si="2"/>
        <v>137.35000000000002</v>
      </c>
    </row>
    <row r="30" spans="1:14" ht="20.100000000000001" customHeight="1" x14ac:dyDescent="0.25">
      <c r="A30" s="125" t="s">
        <v>168</v>
      </c>
      <c r="B30" s="606">
        <v>0</v>
      </c>
      <c r="C30" s="606">
        <v>0</v>
      </c>
      <c r="D30" s="606">
        <v>0</v>
      </c>
      <c r="E30" s="606">
        <v>0</v>
      </c>
      <c r="F30" s="606">
        <v>0</v>
      </c>
      <c r="G30" s="606">
        <v>0</v>
      </c>
      <c r="H30" s="606">
        <v>0</v>
      </c>
      <c r="I30" s="606">
        <v>0</v>
      </c>
      <c r="J30" s="606">
        <v>0</v>
      </c>
      <c r="K30" s="606"/>
      <c r="L30" s="606"/>
      <c r="M30" s="606"/>
      <c r="N30" s="343">
        <f t="shared" si="2"/>
        <v>0</v>
      </c>
    </row>
    <row r="31" spans="1:14" ht="20.100000000000001" customHeight="1" x14ac:dyDescent="0.25">
      <c r="A31" s="125" t="s">
        <v>169</v>
      </c>
      <c r="B31" s="606">
        <v>3144.1800000000003</v>
      </c>
      <c r="C31" s="606">
        <v>3056.37</v>
      </c>
      <c r="D31" s="606">
        <v>4618.83</v>
      </c>
      <c r="E31" s="606">
        <v>4211.59</v>
      </c>
      <c r="F31" s="606">
        <v>2733.55</v>
      </c>
      <c r="G31" s="606">
        <v>3523.65</v>
      </c>
      <c r="H31" s="606">
        <v>3131.66</v>
      </c>
      <c r="I31" s="606">
        <v>3266.01</v>
      </c>
      <c r="J31" s="606">
        <v>3192.7000000000003</v>
      </c>
      <c r="K31" s="606">
        <v>2693.76</v>
      </c>
      <c r="L31" s="606">
        <v>2456.12</v>
      </c>
      <c r="M31" s="606">
        <v>2411.96</v>
      </c>
      <c r="N31" s="343">
        <f t="shared" si="2"/>
        <v>38440.380000000005</v>
      </c>
    </row>
    <row r="32" spans="1:14" ht="20.100000000000001" customHeight="1" x14ac:dyDescent="0.25">
      <c r="A32" s="125" t="s">
        <v>170</v>
      </c>
      <c r="B32" s="606">
        <v>23248.78</v>
      </c>
      <c r="C32" s="606">
        <v>22688.67</v>
      </c>
      <c r="D32" s="606">
        <v>26407.77</v>
      </c>
      <c r="E32" s="606">
        <v>23509.940000000002</v>
      </c>
      <c r="F32" s="606">
        <v>22926.57</v>
      </c>
      <c r="G32" s="606">
        <v>22233.15</v>
      </c>
      <c r="H32" s="606">
        <v>24784.32</v>
      </c>
      <c r="I32" s="606">
        <v>24491.5</v>
      </c>
      <c r="J32" s="606">
        <v>24659.15</v>
      </c>
      <c r="K32" s="606">
        <v>25718.5</v>
      </c>
      <c r="L32" s="606">
        <v>26402.04</v>
      </c>
      <c r="M32" s="606">
        <v>27355.439999999999</v>
      </c>
      <c r="N32" s="343">
        <f t="shared" si="2"/>
        <v>294425.83</v>
      </c>
    </row>
    <row r="33" spans="1:14" ht="20.100000000000001" customHeight="1" x14ac:dyDescent="0.25">
      <c r="A33" s="125" t="s">
        <v>306</v>
      </c>
      <c r="B33" s="606">
        <v>35069.127999999997</v>
      </c>
      <c r="C33" s="606">
        <v>25116.612000000001</v>
      </c>
      <c r="D33" s="606">
        <v>29328.761000000002</v>
      </c>
      <c r="E33" s="606">
        <v>26608.661</v>
      </c>
      <c r="F33" s="606">
        <v>24330.800999999999</v>
      </c>
      <c r="G33" s="606">
        <v>23906.756999999998</v>
      </c>
      <c r="H33" s="606">
        <v>23093.771000000001</v>
      </c>
      <c r="I33" s="606">
        <v>22248.806</v>
      </c>
      <c r="J33" s="606">
        <v>22248.455000000002</v>
      </c>
      <c r="K33" s="606">
        <v>23672.36</v>
      </c>
      <c r="L33" s="606">
        <v>23941.339</v>
      </c>
      <c r="M33" s="606">
        <v>25586.249</v>
      </c>
      <c r="N33" s="343">
        <f t="shared" si="2"/>
        <v>305151.7</v>
      </c>
    </row>
    <row r="34" spans="1:14" ht="20.100000000000001" customHeight="1" x14ac:dyDescent="0.25">
      <c r="A34" s="125" t="s">
        <v>307</v>
      </c>
      <c r="B34" s="606">
        <v>0</v>
      </c>
      <c r="C34" s="606">
        <v>0</v>
      </c>
      <c r="D34" s="606">
        <v>0</v>
      </c>
      <c r="E34" s="606">
        <v>0</v>
      </c>
      <c r="F34" s="606">
        <v>0</v>
      </c>
      <c r="G34" s="606">
        <v>0</v>
      </c>
      <c r="H34" s="606">
        <v>0</v>
      </c>
      <c r="I34" s="606">
        <v>0</v>
      </c>
      <c r="J34" s="606">
        <v>0</v>
      </c>
      <c r="K34" s="606"/>
      <c r="L34" s="606"/>
      <c r="M34" s="606"/>
      <c r="N34" s="343">
        <f t="shared" si="2"/>
        <v>0</v>
      </c>
    </row>
    <row r="35" spans="1:14" ht="20.100000000000001" customHeight="1" x14ac:dyDescent="0.25">
      <c r="A35" s="125" t="s">
        <v>177</v>
      </c>
      <c r="B35" s="606">
        <v>0</v>
      </c>
      <c r="C35" s="606">
        <v>0</v>
      </c>
      <c r="D35" s="606">
        <v>0</v>
      </c>
      <c r="E35" s="606">
        <v>0</v>
      </c>
      <c r="F35" s="606">
        <v>0</v>
      </c>
      <c r="G35" s="606">
        <v>0</v>
      </c>
      <c r="H35" s="606">
        <v>0</v>
      </c>
      <c r="I35" s="606">
        <v>0</v>
      </c>
      <c r="J35" s="606">
        <v>0</v>
      </c>
      <c r="K35" s="606">
        <v>0</v>
      </c>
      <c r="L35" s="606">
        <v>0</v>
      </c>
      <c r="M35" s="606">
        <v>0</v>
      </c>
      <c r="N35" s="343">
        <f t="shared" si="2"/>
        <v>0</v>
      </c>
    </row>
    <row r="36" spans="1:14" ht="15" x14ac:dyDescent="0.25">
      <c r="A36" s="125" t="s">
        <v>390</v>
      </c>
      <c r="B36" s="318">
        <v>0</v>
      </c>
      <c r="C36" s="318">
        <v>0</v>
      </c>
      <c r="D36" s="318">
        <v>0</v>
      </c>
      <c r="E36" s="318">
        <v>0</v>
      </c>
      <c r="F36" s="318">
        <v>0</v>
      </c>
      <c r="G36" s="318">
        <v>0</v>
      </c>
      <c r="H36" s="318">
        <v>0</v>
      </c>
      <c r="I36" s="318">
        <v>0</v>
      </c>
      <c r="J36" s="318">
        <v>0</v>
      </c>
      <c r="K36" s="318">
        <v>0</v>
      </c>
      <c r="L36" s="318">
        <v>0</v>
      </c>
      <c r="M36" s="318">
        <v>0</v>
      </c>
      <c r="N36" s="343">
        <f t="shared" si="2"/>
        <v>0</v>
      </c>
    </row>
    <row r="37" spans="1:14" ht="15" x14ac:dyDescent="0.25">
      <c r="A37" s="231" t="s">
        <v>15</v>
      </c>
      <c r="B37" s="535">
        <f>SUM(B23:B36)</f>
        <v>93100.557000000001</v>
      </c>
      <c r="C37" s="535">
        <f t="shared" ref="C37:M37" si="3">SUM(C23:C36)</f>
        <v>76978.541999999987</v>
      </c>
      <c r="D37" s="535">
        <f t="shared" si="3"/>
        <v>86125.263000000006</v>
      </c>
      <c r="E37" s="535">
        <f t="shared" si="3"/>
        <v>74936.095000000001</v>
      </c>
      <c r="F37" s="535">
        <f t="shared" si="3"/>
        <v>77264.491000000009</v>
      </c>
      <c r="G37" s="535">
        <f t="shared" si="3"/>
        <v>77041.297000000006</v>
      </c>
      <c r="H37" s="535">
        <f t="shared" si="3"/>
        <v>81791.807000000001</v>
      </c>
      <c r="I37" s="535">
        <f t="shared" si="3"/>
        <v>79108.565999999992</v>
      </c>
      <c r="J37" s="535">
        <f t="shared" si="3"/>
        <v>79380.293999999994</v>
      </c>
      <c r="K37" s="535">
        <f t="shared" si="3"/>
        <v>82191.320000000007</v>
      </c>
      <c r="L37" s="535">
        <f t="shared" si="3"/>
        <v>81633.345000000001</v>
      </c>
      <c r="M37" s="535">
        <f t="shared" si="3"/>
        <v>87376.650999999998</v>
      </c>
      <c r="N37" s="343">
        <f t="shared" si="2"/>
        <v>976928.228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8B51-D8AE-402E-BB9C-FF7F359CCCBB}">
  <sheetPr>
    <pageSetUpPr fitToPage="1"/>
  </sheetPr>
  <dimension ref="A1:O38"/>
  <sheetViews>
    <sheetView zoomScale="89" zoomScaleNormal="89" workbookViewId="0">
      <selection activeCell="F31" sqref="F31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24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464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21"/>
      <c r="B2" s="40"/>
      <c r="C2" s="40"/>
      <c r="D2" s="123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20.100000000000001" customHeight="1" x14ac:dyDescent="0.25">
      <c r="A3" s="122" t="s">
        <v>397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5" ht="20.100000000000001" customHeight="1" x14ac:dyDescent="0.25">
      <c r="A5" s="125" t="s">
        <v>162</v>
      </c>
      <c r="B5" s="340">
        <v>6367.45</v>
      </c>
      <c r="C5" s="340">
        <v>5940.5300000000007</v>
      </c>
      <c r="D5" s="340">
        <v>5740.39</v>
      </c>
      <c r="E5" s="340">
        <v>4293.21</v>
      </c>
      <c r="F5" s="340">
        <v>5725.38</v>
      </c>
      <c r="G5" s="340">
        <v>5733.32</v>
      </c>
      <c r="H5" s="340">
        <v>7047.99</v>
      </c>
      <c r="I5" s="340">
        <v>6686.4</v>
      </c>
      <c r="J5" s="340">
        <v>7269.35</v>
      </c>
      <c r="K5" s="340">
        <v>8062.2199999999993</v>
      </c>
      <c r="L5" s="340">
        <v>7163.11</v>
      </c>
      <c r="M5" s="340">
        <v>7676.6200000000008</v>
      </c>
      <c r="N5" s="337">
        <f>SUM(B5:M5)</f>
        <v>77705.969999999987</v>
      </c>
    </row>
    <row r="6" spans="1:15" ht="20.100000000000001" customHeight="1" x14ac:dyDescent="0.25">
      <c r="A6" s="125" t="s">
        <v>163</v>
      </c>
      <c r="B6" s="340">
        <v>3126.37</v>
      </c>
      <c r="C6" s="340">
        <v>2760.64</v>
      </c>
      <c r="D6" s="340">
        <v>2905.41</v>
      </c>
      <c r="E6" s="340">
        <v>2223.1400000000003</v>
      </c>
      <c r="F6" s="340">
        <v>3123.16</v>
      </c>
      <c r="G6" s="340">
        <v>3153.5699999999997</v>
      </c>
      <c r="H6" s="340">
        <v>3931.93</v>
      </c>
      <c r="I6" s="340">
        <v>3646.79</v>
      </c>
      <c r="J6" s="340">
        <v>3796.2000000000003</v>
      </c>
      <c r="K6" s="340">
        <v>3815.63</v>
      </c>
      <c r="L6" s="340">
        <v>3561.6099999999997</v>
      </c>
      <c r="M6" s="340">
        <v>3699.7999999999997</v>
      </c>
      <c r="N6" s="337">
        <f t="shared" ref="N6:N19" si="0">SUM(B6:M6)</f>
        <v>39744.250000000007</v>
      </c>
    </row>
    <row r="7" spans="1:15" ht="20.100000000000001" customHeight="1" x14ac:dyDescent="0.25">
      <c r="A7" s="125" t="s">
        <v>164</v>
      </c>
      <c r="B7" s="340">
        <v>1164.6799999999998</v>
      </c>
      <c r="C7" s="340">
        <v>1237.45</v>
      </c>
      <c r="D7" s="340">
        <v>1044.71</v>
      </c>
      <c r="E7" s="340">
        <v>685.55</v>
      </c>
      <c r="F7" s="340">
        <v>1079.3899999999999</v>
      </c>
      <c r="G7" s="340">
        <v>1086.94</v>
      </c>
      <c r="H7" s="340">
        <v>1371.25</v>
      </c>
      <c r="I7" s="340">
        <v>1206.0999999999999</v>
      </c>
      <c r="J7" s="340">
        <v>1429.86</v>
      </c>
      <c r="K7" s="340">
        <v>1434.1000000000001</v>
      </c>
      <c r="L7" s="340">
        <v>1628.94</v>
      </c>
      <c r="M7" s="340">
        <v>1422.44</v>
      </c>
      <c r="N7" s="337">
        <f t="shared" si="0"/>
        <v>14791.410000000003</v>
      </c>
    </row>
    <row r="8" spans="1:15" ht="20.100000000000001" customHeight="1" x14ac:dyDescent="0.25">
      <c r="A8" s="125" t="s">
        <v>186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37">
        <f t="shared" si="0"/>
        <v>0</v>
      </c>
    </row>
    <row r="9" spans="1:15" ht="20.100000000000001" customHeight="1" x14ac:dyDescent="0.25">
      <c r="A9" s="125" t="s">
        <v>165</v>
      </c>
      <c r="B9" s="340">
        <v>41</v>
      </c>
      <c r="C9" s="340">
        <v>29</v>
      </c>
      <c r="D9" s="340">
        <v>7</v>
      </c>
      <c r="E9" s="340">
        <v>4.97</v>
      </c>
      <c r="F9" s="340">
        <v>10</v>
      </c>
      <c r="G9" s="340"/>
      <c r="H9" s="340">
        <v>15</v>
      </c>
      <c r="I9" s="340">
        <v>20</v>
      </c>
      <c r="J9" s="340">
        <v>20</v>
      </c>
      <c r="K9" s="340">
        <v>14.99</v>
      </c>
      <c r="L9" s="340">
        <v>39</v>
      </c>
      <c r="M9" s="340"/>
      <c r="N9" s="337">
        <f t="shared" si="0"/>
        <v>200.96</v>
      </c>
    </row>
    <row r="10" spans="1:15" ht="20.100000000000001" customHeight="1" x14ac:dyDescent="0.25">
      <c r="A10" s="125" t="s">
        <v>166</v>
      </c>
      <c r="B10" s="340">
        <v>6.24</v>
      </c>
      <c r="C10" s="340">
        <v>11.26</v>
      </c>
      <c r="D10" s="340">
        <v>74.989999999999995</v>
      </c>
      <c r="E10" s="340">
        <v>240.76</v>
      </c>
      <c r="F10" s="340">
        <v>769.96</v>
      </c>
      <c r="G10" s="340">
        <v>948.02</v>
      </c>
      <c r="H10" s="340">
        <v>1081.73</v>
      </c>
      <c r="I10" s="340">
        <v>877.43999999999994</v>
      </c>
      <c r="J10" s="340">
        <v>420.03999999999996</v>
      </c>
      <c r="K10" s="340">
        <v>156.26</v>
      </c>
      <c r="L10" s="340">
        <v>16.41</v>
      </c>
      <c r="M10" s="340">
        <v>6.14</v>
      </c>
      <c r="N10" s="337">
        <f t="shared" si="0"/>
        <v>4609.2500000000009</v>
      </c>
    </row>
    <row r="11" spans="1:15" ht="20.100000000000001" customHeight="1" x14ac:dyDescent="0.25">
      <c r="A11" s="125" t="s">
        <v>167</v>
      </c>
      <c r="B11" s="340">
        <v>9.91</v>
      </c>
      <c r="C11" s="340"/>
      <c r="D11" s="340"/>
      <c r="E11" s="340"/>
      <c r="F11" s="340">
        <v>9.9700000000000006</v>
      </c>
      <c r="G11" s="340"/>
      <c r="H11" s="340"/>
      <c r="I11" s="340"/>
      <c r="J11" s="340"/>
      <c r="K11" s="340"/>
      <c r="L11" s="340"/>
      <c r="M11" s="340">
        <v>4.9400000000000004</v>
      </c>
      <c r="N11" s="337">
        <f t="shared" si="0"/>
        <v>24.820000000000004</v>
      </c>
      <c r="O11" s="27"/>
    </row>
    <row r="12" spans="1:15" ht="20.100000000000001" customHeight="1" x14ac:dyDescent="0.25">
      <c r="A12" s="125" t="s">
        <v>168</v>
      </c>
      <c r="B12" s="340">
        <v>0</v>
      </c>
      <c r="C12" s="340">
        <v>0</v>
      </c>
      <c r="D12" s="340">
        <v>0</v>
      </c>
      <c r="E12" s="340">
        <v>0</v>
      </c>
      <c r="F12" s="340">
        <v>0</v>
      </c>
      <c r="G12" s="340">
        <v>0</v>
      </c>
      <c r="H12" s="340">
        <v>0</v>
      </c>
      <c r="I12" s="340">
        <v>0</v>
      </c>
      <c r="J12" s="340">
        <v>0</v>
      </c>
      <c r="K12" s="340"/>
      <c r="L12" s="340"/>
      <c r="M12" s="340"/>
      <c r="N12" s="337">
        <f t="shared" si="0"/>
        <v>0</v>
      </c>
    </row>
    <row r="13" spans="1:15" ht="20.100000000000001" customHeight="1" x14ac:dyDescent="0.25">
      <c r="A13" s="125" t="s">
        <v>169</v>
      </c>
      <c r="B13" s="340">
        <v>3534.71</v>
      </c>
      <c r="C13" s="340">
        <v>6314.64</v>
      </c>
      <c r="D13" s="340">
        <v>4717.79</v>
      </c>
      <c r="E13" s="340">
        <v>5483.9400000000005</v>
      </c>
      <c r="F13" s="340">
        <v>5235.83</v>
      </c>
      <c r="G13" s="340">
        <v>4434.59</v>
      </c>
      <c r="H13" s="340">
        <v>3840.02</v>
      </c>
      <c r="I13" s="340">
        <v>3238.54</v>
      </c>
      <c r="J13" s="340">
        <v>4177.0600000000004</v>
      </c>
      <c r="K13" s="340">
        <v>3880.61</v>
      </c>
      <c r="L13" s="340">
        <v>3507.96</v>
      </c>
      <c r="M13" s="340">
        <v>2828.05</v>
      </c>
      <c r="N13" s="337">
        <f t="shared" si="0"/>
        <v>51193.740000000005</v>
      </c>
    </row>
    <row r="14" spans="1:15" ht="20.100000000000001" customHeight="1" x14ac:dyDescent="0.25">
      <c r="A14" s="125" t="s">
        <v>170</v>
      </c>
      <c r="B14" s="340">
        <v>11639.77</v>
      </c>
      <c r="C14" s="340">
        <v>10651.09</v>
      </c>
      <c r="D14" s="340">
        <v>11883.439999999999</v>
      </c>
      <c r="E14" s="340">
        <v>10963.47</v>
      </c>
      <c r="F14" s="340">
        <v>11326.04</v>
      </c>
      <c r="G14" s="340">
        <v>10906.099999999999</v>
      </c>
      <c r="H14" s="340">
        <v>12044.720000000001</v>
      </c>
      <c r="I14" s="340">
        <v>11488.2</v>
      </c>
      <c r="J14" s="340">
        <v>11505.54</v>
      </c>
      <c r="K14" s="340">
        <v>11841.130000000001</v>
      </c>
      <c r="L14" s="340">
        <v>12710.57</v>
      </c>
      <c r="M14" s="340">
        <v>13246.03</v>
      </c>
      <c r="N14" s="337">
        <f t="shared" si="0"/>
        <v>140206.1</v>
      </c>
    </row>
    <row r="15" spans="1:15" ht="20.100000000000001" customHeight="1" x14ac:dyDescent="0.25">
      <c r="A15" s="125" t="s">
        <v>306</v>
      </c>
      <c r="B15" s="340">
        <v>6861.78</v>
      </c>
      <c r="C15" s="340">
        <v>5932.33</v>
      </c>
      <c r="D15" s="340">
        <v>6944.33</v>
      </c>
      <c r="E15" s="340">
        <v>6330.3</v>
      </c>
      <c r="F15" s="340">
        <v>6181.67</v>
      </c>
      <c r="G15" s="340">
        <v>6099.67</v>
      </c>
      <c r="H15" s="340">
        <v>6715.23</v>
      </c>
      <c r="I15" s="340">
        <v>7783</v>
      </c>
      <c r="J15" s="340">
        <v>6864.61</v>
      </c>
      <c r="K15" s="340">
        <v>7218.9</v>
      </c>
      <c r="L15" s="340">
        <v>7103.82</v>
      </c>
      <c r="M15" s="340">
        <v>6885.37</v>
      </c>
      <c r="N15" s="337">
        <f t="shared" si="0"/>
        <v>80921.00999999998</v>
      </c>
    </row>
    <row r="16" spans="1:15" ht="20.100000000000001" customHeight="1" x14ac:dyDescent="0.25">
      <c r="A16" s="125" t="s">
        <v>307</v>
      </c>
      <c r="B16" s="340">
        <v>0</v>
      </c>
      <c r="C16" s="340">
        <v>0</v>
      </c>
      <c r="D16" s="340">
        <v>0</v>
      </c>
      <c r="E16" s="340">
        <v>0</v>
      </c>
      <c r="F16" s="340">
        <v>0</v>
      </c>
      <c r="G16" s="340">
        <v>0</v>
      </c>
      <c r="H16" s="340">
        <v>0</v>
      </c>
      <c r="I16" s="340">
        <v>0</v>
      </c>
      <c r="J16" s="340">
        <v>0</v>
      </c>
      <c r="K16" s="340"/>
      <c r="L16" s="340"/>
      <c r="M16" s="340"/>
      <c r="N16" s="337">
        <f t="shared" si="0"/>
        <v>0</v>
      </c>
    </row>
    <row r="17" spans="1:14" ht="20.100000000000001" customHeight="1" x14ac:dyDescent="0.25">
      <c r="A17" s="125" t="s">
        <v>177</v>
      </c>
      <c r="B17" s="340">
        <v>0</v>
      </c>
      <c r="C17" s="340">
        <v>0</v>
      </c>
      <c r="D17" s="340">
        <v>0</v>
      </c>
      <c r="E17" s="340">
        <v>0</v>
      </c>
      <c r="F17" s="340">
        <v>0</v>
      </c>
      <c r="G17" s="340">
        <v>0</v>
      </c>
      <c r="H17" s="340">
        <v>0</v>
      </c>
      <c r="I17" s="340">
        <v>0</v>
      </c>
      <c r="J17" s="340">
        <v>0</v>
      </c>
      <c r="K17" s="340">
        <v>0</v>
      </c>
      <c r="L17" s="340">
        <v>0</v>
      </c>
      <c r="M17" s="340">
        <v>0</v>
      </c>
      <c r="N17" s="337">
        <f t="shared" si="0"/>
        <v>0</v>
      </c>
    </row>
    <row r="18" spans="1:14" ht="20.100000000000001" customHeight="1" x14ac:dyDescent="0.25">
      <c r="A18" s="125" t="s">
        <v>390</v>
      </c>
      <c r="B18" s="340">
        <v>0</v>
      </c>
      <c r="C18" s="340">
        <v>0</v>
      </c>
      <c r="D18" s="340">
        <v>0</v>
      </c>
      <c r="E18" s="340">
        <v>0</v>
      </c>
      <c r="F18" s="340">
        <v>0</v>
      </c>
      <c r="G18" s="340">
        <v>0</v>
      </c>
      <c r="H18" s="340">
        <v>0</v>
      </c>
      <c r="I18" s="340">
        <v>0</v>
      </c>
      <c r="J18" s="340">
        <v>0</v>
      </c>
      <c r="K18" s="340">
        <v>0</v>
      </c>
      <c r="L18" s="340">
        <v>0</v>
      </c>
      <c r="M18" s="340">
        <v>0</v>
      </c>
      <c r="N18" s="337">
        <f t="shared" si="0"/>
        <v>0</v>
      </c>
    </row>
    <row r="19" spans="1:14" ht="20.100000000000001" customHeight="1" x14ac:dyDescent="0.25">
      <c r="A19" s="231" t="s">
        <v>15</v>
      </c>
      <c r="B19" s="341">
        <f>SUM(B5:B18)</f>
        <v>32751.91</v>
      </c>
      <c r="C19" s="341">
        <f t="shared" ref="C19:M19" si="1">SUM(C5:C18)</f>
        <v>32876.94</v>
      </c>
      <c r="D19" s="341">
        <f t="shared" si="1"/>
        <v>33318.06</v>
      </c>
      <c r="E19" s="341">
        <f t="shared" si="1"/>
        <v>30225.34</v>
      </c>
      <c r="F19" s="341">
        <f t="shared" si="1"/>
        <v>33461.4</v>
      </c>
      <c r="G19" s="341">
        <f t="shared" si="1"/>
        <v>32362.21</v>
      </c>
      <c r="H19" s="341">
        <f t="shared" si="1"/>
        <v>36047.869999999995</v>
      </c>
      <c r="I19" s="341">
        <f t="shared" si="1"/>
        <v>34946.47</v>
      </c>
      <c r="J19" s="341">
        <f t="shared" si="1"/>
        <v>35482.660000000003</v>
      </c>
      <c r="K19" s="341">
        <f t="shared" si="1"/>
        <v>36423.839999999997</v>
      </c>
      <c r="L19" s="341">
        <f t="shared" si="1"/>
        <v>35731.42</v>
      </c>
      <c r="M19" s="341">
        <f t="shared" si="1"/>
        <v>35769.390000000007</v>
      </c>
      <c r="N19" s="337">
        <f t="shared" si="0"/>
        <v>409397.50999999995</v>
      </c>
    </row>
    <row r="20" spans="1:14" ht="20.100000000000001" customHeight="1" x14ac:dyDescent="0.25">
      <c r="A20" s="11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58"/>
    </row>
    <row r="21" spans="1:14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28" customFormat="1" ht="20.100000000000001" customHeight="1" x14ac:dyDescent="0.25">
      <c r="A22" s="122" t="s">
        <v>199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s="28" customFormat="1" ht="20.100000000000001" customHeight="1" x14ac:dyDescent="0.25">
      <c r="A23" s="38" t="s">
        <v>101</v>
      </c>
      <c r="B23" s="38" t="s">
        <v>2</v>
      </c>
      <c r="C23" s="38" t="s">
        <v>3</v>
      </c>
      <c r="D23" s="38" t="s">
        <v>4</v>
      </c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  <c r="N23" s="38" t="s">
        <v>22</v>
      </c>
    </row>
    <row r="24" spans="1:14" s="28" customFormat="1" ht="20.100000000000001" customHeight="1" x14ac:dyDescent="0.25">
      <c r="A24" s="125" t="s">
        <v>162</v>
      </c>
      <c r="B24" s="340">
        <v>21551.230000000003</v>
      </c>
      <c r="C24" s="340">
        <v>24726.77</v>
      </c>
      <c r="D24" s="340">
        <v>23497.300000000003</v>
      </c>
      <c r="E24" s="340">
        <v>19078.699999999997</v>
      </c>
      <c r="F24" s="340">
        <v>23166.84</v>
      </c>
      <c r="G24" s="340">
        <v>23360.22</v>
      </c>
      <c r="H24" s="340">
        <v>26376.71</v>
      </c>
      <c r="I24" s="340">
        <v>26050.22</v>
      </c>
      <c r="J24" s="340">
        <v>26888.959999999999</v>
      </c>
      <c r="K24" s="340">
        <v>28091.010000000002</v>
      </c>
      <c r="L24" s="334">
        <v>27933.480000000003</v>
      </c>
      <c r="M24" s="334">
        <v>31901.1</v>
      </c>
      <c r="N24" s="337">
        <f t="shared" ref="N24:N38" si="2">SUM(B24:M24)</f>
        <v>302622.53999999998</v>
      </c>
    </row>
    <row r="25" spans="1:14" s="28" customFormat="1" ht="20.100000000000001" customHeight="1" x14ac:dyDescent="0.25">
      <c r="A25" s="125" t="s">
        <v>163</v>
      </c>
      <c r="B25" s="340">
        <v>7139.37</v>
      </c>
      <c r="C25" s="340">
        <v>8489.5400000000009</v>
      </c>
      <c r="D25" s="340">
        <v>7497.36</v>
      </c>
      <c r="E25" s="340">
        <v>5838.4800000000005</v>
      </c>
      <c r="F25" s="340">
        <v>7449.44</v>
      </c>
      <c r="G25" s="340">
        <v>7602.42</v>
      </c>
      <c r="H25" s="340">
        <v>9015.81</v>
      </c>
      <c r="I25" s="340">
        <v>8821.5299999999988</v>
      </c>
      <c r="J25" s="340">
        <v>9115.93</v>
      </c>
      <c r="K25" s="340">
        <v>9294.4</v>
      </c>
      <c r="L25" s="334">
        <v>8913.36</v>
      </c>
      <c r="M25" s="334">
        <v>9907.66</v>
      </c>
      <c r="N25" s="337">
        <f t="shared" si="2"/>
        <v>99085.3</v>
      </c>
    </row>
    <row r="26" spans="1:14" s="28" customFormat="1" ht="20.100000000000001" customHeight="1" x14ac:dyDescent="0.25">
      <c r="A26" s="125" t="s">
        <v>164</v>
      </c>
      <c r="B26" s="340">
        <v>3753.7</v>
      </c>
      <c r="C26" s="340">
        <v>4238.42</v>
      </c>
      <c r="D26" s="340">
        <v>4086.6699999999996</v>
      </c>
      <c r="E26" s="340">
        <v>3269.83</v>
      </c>
      <c r="F26" s="340">
        <v>4348.6900000000005</v>
      </c>
      <c r="G26" s="340">
        <v>4335.3999999999996</v>
      </c>
      <c r="H26" s="340">
        <v>5184.68</v>
      </c>
      <c r="I26" s="340">
        <v>5002.32</v>
      </c>
      <c r="J26" s="340">
        <v>5458.8099999999995</v>
      </c>
      <c r="K26" s="340">
        <v>5581.27</v>
      </c>
      <c r="L26" s="334">
        <v>4955.17</v>
      </c>
      <c r="M26" s="334">
        <v>5793.4</v>
      </c>
      <c r="N26" s="337">
        <f t="shared" si="2"/>
        <v>56008.359999999993</v>
      </c>
    </row>
    <row r="27" spans="1:14" s="28" customFormat="1" ht="20.100000000000001" customHeight="1" x14ac:dyDescent="0.25">
      <c r="A27" s="125" t="s">
        <v>186</v>
      </c>
      <c r="B27" s="340">
        <v>32.75</v>
      </c>
      <c r="C27" s="340">
        <v>29.71</v>
      </c>
      <c r="D27" s="340">
        <v>32.53</v>
      </c>
      <c r="E27" s="340">
        <v>13.8</v>
      </c>
      <c r="F27" s="340">
        <v>21.85</v>
      </c>
      <c r="G27" s="340">
        <v>10.08</v>
      </c>
      <c r="H27" s="340">
        <v>16.46</v>
      </c>
      <c r="I27" s="340">
        <v>24.29</v>
      </c>
      <c r="J27" s="340">
        <v>32.33</v>
      </c>
      <c r="K27" s="340">
        <v>28.14</v>
      </c>
      <c r="L27" s="334">
        <v>56.42</v>
      </c>
      <c r="M27" s="334">
        <v>32.85</v>
      </c>
      <c r="N27" s="337">
        <f t="shared" si="2"/>
        <v>331.21000000000004</v>
      </c>
    </row>
    <row r="28" spans="1:14" s="28" customFormat="1" ht="20.100000000000001" customHeight="1" x14ac:dyDescent="0.25">
      <c r="A28" s="125" t="s">
        <v>165</v>
      </c>
      <c r="B28" s="340">
        <v>1655.96</v>
      </c>
      <c r="C28" s="340">
        <v>1210.52</v>
      </c>
      <c r="D28" s="340">
        <v>978.91</v>
      </c>
      <c r="E28" s="340">
        <v>637.59999999999991</v>
      </c>
      <c r="F28" s="340">
        <v>560.91</v>
      </c>
      <c r="G28" s="340">
        <v>550.25</v>
      </c>
      <c r="H28" s="340">
        <v>671.23</v>
      </c>
      <c r="I28" s="340">
        <v>683.58</v>
      </c>
      <c r="J28" s="340">
        <v>840.47</v>
      </c>
      <c r="K28" s="340">
        <v>757.07999999999993</v>
      </c>
      <c r="L28" s="334">
        <v>1080.3700000000001</v>
      </c>
      <c r="M28" s="334">
        <v>836.39</v>
      </c>
      <c r="N28" s="337">
        <f t="shared" si="2"/>
        <v>10463.269999999999</v>
      </c>
    </row>
    <row r="29" spans="1:14" s="28" customFormat="1" ht="20.100000000000001" customHeight="1" x14ac:dyDescent="0.25">
      <c r="A29" s="125" t="s">
        <v>166</v>
      </c>
      <c r="B29" s="340">
        <v>45.319999999999993</v>
      </c>
      <c r="C29" s="340">
        <v>74.349999999999994</v>
      </c>
      <c r="D29" s="340">
        <v>283</v>
      </c>
      <c r="E29" s="340">
        <v>848.94999999999993</v>
      </c>
      <c r="F29" s="340">
        <v>1898.7799999999997</v>
      </c>
      <c r="G29" s="340">
        <v>2874.42</v>
      </c>
      <c r="H29" s="340">
        <v>3012.77</v>
      </c>
      <c r="I29" s="340">
        <v>2508.44</v>
      </c>
      <c r="J29" s="340">
        <v>1301.01</v>
      </c>
      <c r="K29" s="340">
        <v>562.07000000000005</v>
      </c>
      <c r="L29" s="334">
        <v>117.38999999999999</v>
      </c>
      <c r="M29" s="334">
        <v>46.4</v>
      </c>
      <c r="N29" s="337">
        <f t="shared" si="2"/>
        <v>13572.9</v>
      </c>
    </row>
    <row r="30" spans="1:14" s="28" customFormat="1" ht="20.100000000000001" customHeight="1" x14ac:dyDescent="0.25">
      <c r="A30" s="125" t="s">
        <v>167</v>
      </c>
      <c r="B30" s="340">
        <v>612.06000000000006</v>
      </c>
      <c r="C30" s="340">
        <v>3535.21</v>
      </c>
      <c r="D30" s="340">
        <v>5016.66</v>
      </c>
      <c r="E30" s="340">
        <v>2723.7200000000003</v>
      </c>
      <c r="F30" s="340">
        <v>4845.29</v>
      </c>
      <c r="G30" s="340">
        <v>2295.4299999999998</v>
      </c>
      <c r="H30" s="340">
        <v>4185.08</v>
      </c>
      <c r="I30" s="340">
        <v>1364.19</v>
      </c>
      <c r="J30" s="340">
        <v>2363.1699999999996</v>
      </c>
      <c r="K30" s="340">
        <v>4396.3499999999995</v>
      </c>
      <c r="L30" s="334">
        <v>1711.99</v>
      </c>
      <c r="M30" s="334">
        <v>3002.67</v>
      </c>
      <c r="N30" s="337">
        <f t="shared" si="2"/>
        <v>36051.82</v>
      </c>
    </row>
    <row r="31" spans="1:14" s="28" customFormat="1" ht="20.100000000000001" customHeight="1" x14ac:dyDescent="0.25">
      <c r="A31" s="125" t="s">
        <v>168</v>
      </c>
      <c r="B31" s="340"/>
      <c r="C31" s="340"/>
      <c r="D31" s="340"/>
      <c r="E31" s="340"/>
      <c r="F31" s="340"/>
      <c r="G31" s="340">
        <v>26.16</v>
      </c>
      <c r="H31" s="340">
        <v>51.9</v>
      </c>
      <c r="I31" s="340">
        <v>52.7</v>
      </c>
      <c r="J31" s="340"/>
      <c r="K31" s="340">
        <v>26.68</v>
      </c>
      <c r="L31" s="334"/>
      <c r="M31" s="334"/>
      <c r="N31" s="337">
        <f t="shared" si="2"/>
        <v>157.44</v>
      </c>
    </row>
    <row r="32" spans="1:14" s="28" customFormat="1" ht="20.100000000000001" customHeight="1" x14ac:dyDescent="0.25">
      <c r="A32" s="125" t="s">
        <v>169</v>
      </c>
      <c r="B32" s="340">
        <v>15630.599999999999</v>
      </c>
      <c r="C32" s="340">
        <v>14665.22</v>
      </c>
      <c r="D32" s="340">
        <v>22734.880000000001</v>
      </c>
      <c r="E32" s="340">
        <v>19188.870000000003</v>
      </c>
      <c r="F32" s="340">
        <v>16729.21</v>
      </c>
      <c r="G32" s="340">
        <v>16164.27</v>
      </c>
      <c r="H32" s="340">
        <v>15619.099999999999</v>
      </c>
      <c r="I32" s="340">
        <v>12278.98</v>
      </c>
      <c r="J32" s="340">
        <v>16977.68</v>
      </c>
      <c r="K32" s="340">
        <v>12232.13</v>
      </c>
      <c r="L32" s="334">
        <v>11159.07</v>
      </c>
      <c r="M32" s="334">
        <v>11442.289999999999</v>
      </c>
      <c r="N32" s="337">
        <f t="shared" si="2"/>
        <v>184822.30000000002</v>
      </c>
    </row>
    <row r="33" spans="1:14" s="28" customFormat="1" ht="20.100000000000001" customHeight="1" x14ac:dyDescent="0.25">
      <c r="A33" s="125" t="s">
        <v>170</v>
      </c>
      <c r="B33" s="340">
        <v>25681.71</v>
      </c>
      <c r="C33" s="340">
        <v>25331.9</v>
      </c>
      <c r="D33" s="340">
        <v>28347.97</v>
      </c>
      <c r="E33" s="340">
        <v>25597.489999999998</v>
      </c>
      <c r="F33" s="340">
        <v>25650.34</v>
      </c>
      <c r="G33" s="340">
        <v>25840.059999999998</v>
      </c>
      <c r="H33" s="340">
        <v>28799.3</v>
      </c>
      <c r="I33" s="340">
        <v>29453.61</v>
      </c>
      <c r="J33" s="340">
        <v>28907.769999999997</v>
      </c>
      <c r="K33" s="340">
        <v>29410.059999999998</v>
      </c>
      <c r="L33" s="334">
        <v>30450.12</v>
      </c>
      <c r="M33" s="334">
        <v>30667.06</v>
      </c>
      <c r="N33" s="337">
        <f t="shared" si="2"/>
        <v>334137.38999999996</v>
      </c>
    </row>
    <row r="34" spans="1:14" s="28" customFormat="1" ht="20.100000000000001" customHeight="1" x14ac:dyDescent="0.25">
      <c r="A34" s="125" t="s">
        <v>306</v>
      </c>
      <c r="B34" s="340">
        <v>40739.063000000002</v>
      </c>
      <c r="C34" s="340">
        <v>49454.098000000005</v>
      </c>
      <c r="D34" s="340">
        <v>53188.114000000001</v>
      </c>
      <c r="E34" s="340">
        <v>45554.401999999995</v>
      </c>
      <c r="F34" s="340">
        <v>42001.279999999999</v>
      </c>
      <c r="G34" s="340">
        <v>37447.602999999996</v>
      </c>
      <c r="H34" s="340">
        <v>44808.625</v>
      </c>
      <c r="I34" s="340">
        <v>47030.455999999998</v>
      </c>
      <c r="J34" s="340">
        <v>34834.944000000003</v>
      </c>
      <c r="K34" s="340">
        <v>37881.527000000002</v>
      </c>
      <c r="L34" s="334">
        <v>39210.851000000002</v>
      </c>
      <c r="M34" s="334">
        <v>45495.604000000007</v>
      </c>
      <c r="N34" s="337">
        <f t="shared" si="2"/>
        <v>517646.56700000004</v>
      </c>
    </row>
    <row r="35" spans="1:14" s="28" customFormat="1" ht="20.100000000000001" customHeight="1" x14ac:dyDescent="0.25">
      <c r="A35" s="125" t="s">
        <v>307</v>
      </c>
      <c r="B35" s="340">
        <v>0</v>
      </c>
      <c r="C35" s="340">
        <v>0</v>
      </c>
      <c r="D35" s="340">
        <v>0</v>
      </c>
      <c r="E35" s="340">
        <v>0</v>
      </c>
      <c r="F35" s="340">
        <v>0</v>
      </c>
      <c r="G35" s="340">
        <v>0</v>
      </c>
      <c r="H35" s="340">
        <v>0</v>
      </c>
      <c r="I35" s="340">
        <v>0</v>
      </c>
      <c r="J35" s="340">
        <v>0</v>
      </c>
      <c r="K35" s="340"/>
      <c r="L35" s="340"/>
      <c r="M35" s="340"/>
      <c r="N35" s="337">
        <f t="shared" si="2"/>
        <v>0</v>
      </c>
    </row>
    <row r="36" spans="1:14" s="28" customFormat="1" ht="20.100000000000001" customHeight="1" x14ac:dyDescent="0.25">
      <c r="A36" s="125" t="s">
        <v>177</v>
      </c>
      <c r="B36" s="340">
        <v>0</v>
      </c>
      <c r="C36" s="340">
        <v>0</v>
      </c>
      <c r="D36" s="340">
        <v>0</v>
      </c>
      <c r="E36" s="340">
        <v>0</v>
      </c>
      <c r="F36" s="340">
        <v>0</v>
      </c>
      <c r="G36" s="340">
        <v>0</v>
      </c>
      <c r="H36" s="340">
        <v>0</v>
      </c>
      <c r="I36" s="340">
        <v>0</v>
      </c>
      <c r="J36" s="340">
        <v>0</v>
      </c>
      <c r="K36" s="340">
        <v>0</v>
      </c>
      <c r="L36" s="340">
        <v>0</v>
      </c>
      <c r="M36" s="340">
        <v>0</v>
      </c>
      <c r="N36" s="337">
        <f t="shared" si="2"/>
        <v>0</v>
      </c>
    </row>
    <row r="37" spans="1:14" ht="15" x14ac:dyDescent="0.25">
      <c r="A37" s="125" t="s">
        <v>390</v>
      </c>
      <c r="B37" s="340">
        <v>35.359000000000002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37">
        <f t="shared" si="2"/>
        <v>35.359000000000002</v>
      </c>
    </row>
    <row r="38" spans="1:14" ht="15" x14ac:dyDescent="0.25">
      <c r="A38" s="231" t="s">
        <v>15</v>
      </c>
      <c r="B38" s="342">
        <f t="shared" ref="B38:M38" si="3">SUM(B24:B37)</f>
        <v>116877.122</v>
      </c>
      <c r="C38" s="342">
        <f t="shared" si="3"/>
        <v>131755.73799999998</v>
      </c>
      <c r="D38" s="342">
        <f t="shared" si="3"/>
        <v>145663.39400000003</v>
      </c>
      <c r="E38" s="342">
        <f t="shared" si="3"/>
        <v>122751.842</v>
      </c>
      <c r="F38" s="342">
        <f t="shared" si="3"/>
        <v>126672.63</v>
      </c>
      <c r="G38" s="342">
        <f t="shared" si="3"/>
        <v>120506.31299999999</v>
      </c>
      <c r="H38" s="342">
        <f t="shared" si="3"/>
        <v>137741.66499999998</v>
      </c>
      <c r="I38" s="342">
        <f t="shared" si="3"/>
        <v>133270.31599999999</v>
      </c>
      <c r="J38" s="342">
        <f t="shared" si="3"/>
        <v>126721.07400000001</v>
      </c>
      <c r="K38" s="342">
        <f t="shared" si="3"/>
        <v>128260.717</v>
      </c>
      <c r="L38" s="342">
        <f t="shared" si="3"/>
        <v>125588.22099999999</v>
      </c>
      <c r="M38" s="342">
        <f t="shared" si="3"/>
        <v>139125.424</v>
      </c>
      <c r="N38" s="337">
        <f t="shared" si="2"/>
        <v>1554934.4559999998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O38"/>
  <sheetViews>
    <sheetView zoomScale="89" zoomScaleNormal="89" workbookViewId="0">
      <selection activeCell="F31" sqref="F31"/>
    </sheetView>
  </sheetViews>
  <sheetFormatPr baseColWidth="10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124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464</v>
      </c>
      <c r="B1" s="12"/>
      <c r="C1" s="12"/>
      <c r="D1" s="34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21"/>
      <c r="B2" s="40"/>
      <c r="C2" s="40"/>
      <c r="D2" s="123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20.100000000000001" customHeight="1" x14ac:dyDescent="0.25">
      <c r="A3" s="122" t="s">
        <v>200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5" ht="20.100000000000001" customHeight="1" x14ac:dyDescent="0.25">
      <c r="A5" s="125" t="s">
        <v>162</v>
      </c>
      <c r="B5" s="340">
        <v>14900.14</v>
      </c>
      <c r="C5" s="340">
        <v>15492.220000000001</v>
      </c>
      <c r="D5" s="340">
        <v>13698.759999999998</v>
      </c>
      <c r="E5" s="340">
        <v>10622.95</v>
      </c>
      <c r="F5" s="340">
        <v>13039.53</v>
      </c>
      <c r="G5" s="340">
        <v>13052.83</v>
      </c>
      <c r="H5" s="340">
        <v>15153.23</v>
      </c>
      <c r="I5" s="340">
        <v>15092.43</v>
      </c>
      <c r="J5" s="340">
        <v>15681.93</v>
      </c>
      <c r="K5" s="340">
        <v>15754.38</v>
      </c>
      <c r="L5" s="340">
        <v>15884.57</v>
      </c>
      <c r="M5" s="340">
        <v>17711.78</v>
      </c>
      <c r="N5" s="337">
        <f>SUM(B5:M5)</f>
        <v>176084.75</v>
      </c>
    </row>
    <row r="6" spans="1:15" ht="20.100000000000001" customHeight="1" x14ac:dyDescent="0.25">
      <c r="A6" s="125" t="s">
        <v>163</v>
      </c>
      <c r="B6" s="340">
        <v>4871.46</v>
      </c>
      <c r="C6" s="340">
        <v>5084.5</v>
      </c>
      <c r="D6" s="340">
        <v>4316.45</v>
      </c>
      <c r="E6" s="340">
        <v>3461.43</v>
      </c>
      <c r="F6" s="340">
        <v>4518.3100000000004</v>
      </c>
      <c r="G6" s="340">
        <v>4565.67</v>
      </c>
      <c r="H6" s="340">
        <v>5752.5</v>
      </c>
      <c r="I6" s="340">
        <v>5461.42</v>
      </c>
      <c r="J6" s="340">
        <v>5662.43</v>
      </c>
      <c r="K6" s="340">
        <v>5107.82</v>
      </c>
      <c r="L6" s="340">
        <v>4999.88</v>
      </c>
      <c r="M6" s="340">
        <v>5927.59</v>
      </c>
      <c r="N6" s="337">
        <f t="shared" ref="N6:N19" si="0">SUM(B6:M6)</f>
        <v>59729.459999999992</v>
      </c>
    </row>
    <row r="7" spans="1:15" ht="20.100000000000001" customHeight="1" x14ac:dyDescent="0.25">
      <c r="A7" s="125" t="s">
        <v>164</v>
      </c>
      <c r="B7" s="340">
        <v>3835.36</v>
      </c>
      <c r="C7" s="340">
        <v>4157.42</v>
      </c>
      <c r="D7" s="340">
        <v>3666.67</v>
      </c>
      <c r="E7" s="340">
        <v>2605.1</v>
      </c>
      <c r="F7" s="340">
        <v>3446.45</v>
      </c>
      <c r="G7" s="340">
        <v>3576.07</v>
      </c>
      <c r="H7" s="340">
        <v>4228.3900000000003</v>
      </c>
      <c r="I7" s="340">
        <v>4128.46</v>
      </c>
      <c r="J7" s="340">
        <v>4458.55</v>
      </c>
      <c r="K7" s="340">
        <v>4564.91</v>
      </c>
      <c r="L7" s="340">
        <v>3923.45</v>
      </c>
      <c r="M7" s="340">
        <v>4593.2</v>
      </c>
      <c r="N7" s="337">
        <f t="shared" si="0"/>
        <v>47184.03</v>
      </c>
    </row>
    <row r="8" spans="1:15" ht="20.100000000000001" customHeight="1" x14ac:dyDescent="0.25">
      <c r="A8" s="125" t="s">
        <v>186</v>
      </c>
      <c r="B8" s="340">
        <v>50.66</v>
      </c>
      <c r="C8" s="340">
        <v>40.08</v>
      </c>
      <c r="D8" s="340">
        <v>22.939999999999998</v>
      </c>
      <c r="E8" s="340">
        <v>20.78</v>
      </c>
      <c r="F8" s="340">
        <v>5.0100000000000007</v>
      </c>
      <c r="G8" s="340">
        <v>13.25</v>
      </c>
      <c r="H8" s="340">
        <v>5.95</v>
      </c>
      <c r="I8" s="340">
        <v>3.0300000000000002</v>
      </c>
      <c r="J8" s="340">
        <v>20.85</v>
      </c>
      <c r="K8" s="340">
        <v>21.37</v>
      </c>
      <c r="L8" s="340">
        <v>31.12</v>
      </c>
      <c r="M8" s="340">
        <v>55.18</v>
      </c>
      <c r="N8" s="337">
        <f t="shared" si="0"/>
        <v>290.21999999999997</v>
      </c>
    </row>
    <row r="9" spans="1:15" ht="20.100000000000001" customHeight="1" x14ac:dyDescent="0.25">
      <c r="A9" s="125" t="s">
        <v>165</v>
      </c>
      <c r="B9" s="340">
        <v>451.03999999999996</v>
      </c>
      <c r="C9" s="340">
        <v>269.55</v>
      </c>
      <c r="D9" s="340">
        <v>290.05</v>
      </c>
      <c r="E9" s="340">
        <v>72.91</v>
      </c>
      <c r="F9" s="340">
        <v>83.46</v>
      </c>
      <c r="G9" s="340">
        <v>68.44</v>
      </c>
      <c r="H9" s="340">
        <v>107.58</v>
      </c>
      <c r="I9" s="340">
        <v>129.94999999999999</v>
      </c>
      <c r="J9" s="340">
        <v>151.32</v>
      </c>
      <c r="K9" s="340">
        <v>167.64000000000001</v>
      </c>
      <c r="L9" s="340">
        <v>275.12</v>
      </c>
      <c r="M9" s="340">
        <v>1001.11</v>
      </c>
      <c r="N9" s="337">
        <f t="shared" si="0"/>
        <v>3068.17</v>
      </c>
    </row>
    <row r="10" spans="1:15" ht="20.100000000000001" customHeight="1" x14ac:dyDescent="0.25">
      <c r="A10" s="125" t="s">
        <v>166</v>
      </c>
      <c r="B10" s="340">
        <v>52.97</v>
      </c>
      <c r="C10" s="340">
        <v>53.5</v>
      </c>
      <c r="D10" s="340">
        <v>240.35</v>
      </c>
      <c r="E10" s="340">
        <v>487.65999999999997</v>
      </c>
      <c r="F10" s="340">
        <v>1207.98</v>
      </c>
      <c r="G10" s="340">
        <v>1613.23</v>
      </c>
      <c r="H10" s="340">
        <v>1817.92</v>
      </c>
      <c r="I10" s="340">
        <v>1589.87</v>
      </c>
      <c r="J10" s="340">
        <v>865.62</v>
      </c>
      <c r="K10" s="340">
        <v>626.78</v>
      </c>
      <c r="L10" s="340">
        <v>160.61000000000001</v>
      </c>
      <c r="M10" s="340">
        <v>44.36</v>
      </c>
      <c r="N10" s="337">
        <f t="shared" si="0"/>
        <v>8760.8500000000022</v>
      </c>
    </row>
    <row r="11" spans="1:15" ht="20.100000000000001" customHeight="1" x14ac:dyDescent="0.25">
      <c r="A11" s="125" t="s">
        <v>167</v>
      </c>
      <c r="B11" s="340">
        <v>0</v>
      </c>
      <c r="C11" s="340">
        <v>0</v>
      </c>
      <c r="D11" s="340">
        <v>0</v>
      </c>
      <c r="E11" s="340">
        <v>0</v>
      </c>
      <c r="F11" s="340">
        <v>0</v>
      </c>
      <c r="G11" s="340">
        <v>0</v>
      </c>
      <c r="H11" s="340">
        <v>0</v>
      </c>
      <c r="I11" s="340">
        <v>0</v>
      </c>
      <c r="J11" s="340">
        <v>0</v>
      </c>
      <c r="K11" s="340"/>
      <c r="L11" s="340"/>
      <c r="M11" s="340"/>
      <c r="N11" s="337">
        <f t="shared" si="0"/>
        <v>0</v>
      </c>
      <c r="O11" s="27"/>
    </row>
    <row r="12" spans="1:15" ht="20.100000000000001" customHeight="1" x14ac:dyDescent="0.25">
      <c r="A12" s="125" t="s">
        <v>168</v>
      </c>
      <c r="B12" s="340">
        <v>0</v>
      </c>
      <c r="C12" s="340">
        <v>0</v>
      </c>
      <c r="D12" s="340">
        <v>0</v>
      </c>
      <c r="E12" s="340">
        <v>0</v>
      </c>
      <c r="F12" s="340">
        <v>0</v>
      </c>
      <c r="G12" s="340">
        <v>0</v>
      </c>
      <c r="H12" s="340">
        <v>0</v>
      </c>
      <c r="I12" s="340">
        <v>0</v>
      </c>
      <c r="J12" s="340">
        <v>0</v>
      </c>
      <c r="K12" s="340"/>
      <c r="L12" s="340"/>
      <c r="M12" s="340"/>
      <c r="N12" s="337">
        <f t="shared" si="0"/>
        <v>0</v>
      </c>
    </row>
    <row r="13" spans="1:15" ht="20.100000000000001" customHeight="1" x14ac:dyDescent="0.25">
      <c r="A13" s="125" t="s">
        <v>169</v>
      </c>
      <c r="B13" s="340">
        <v>0</v>
      </c>
      <c r="C13" s="340">
        <v>0</v>
      </c>
      <c r="D13" s="340">
        <v>0</v>
      </c>
      <c r="E13" s="340">
        <v>0</v>
      </c>
      <c r="F13" s="340">
        <v>0</v>
      </c>
      <c r="G13" s="340">
        <v>0</v>
      </c>
      <c r="H13" s="340">
        <v>0</v>
      </c>
      <c r="I13" s="340">
        <v>0</v>
      </c>
      <c r="J13" s="340">
        <v>0</v>
      </c>
      <c r="K13" s="340"/>
      <c r="L13" s="340"/>
      <c r="M13" s="340"/>
      <c r="N13" s="337">
        <f t="shared" si="0"/>
        <v>0</v>
      </c>
    </row>
    <row r="14" spans="1:15" ht="20.100000000000001" customHeight="1" x14ac:dyDescent="0.25">
      <c r="A14" s="125" t="s">
        <v>170</v>
      </c>
      <c r="B14" s="340">
        <v>17169.84</v>
      </c>
      <c r="C14" s="340">
        <v>17519.38</v>
      </c>
      <c r="D14" s="340">
        <v>18385.39</v>
      </c>
      <c r="E14" s="340">
        <v>15741.95</v>
      </c>
      <c r="F14" s="340">
        <v>15781.259999999998</v>
      </c>
      <c r="G14" s="340">
        <v>15198.65</v>
      </c>
      <c r="H14" s="340">
        <v>16542.64</v>
      </c>
      <c r="I14" s="340">
        <v>16533.25</v>
      </c>
      <c r="J14" s="340">
        <v>16363.17</v>
      </c>
      <c r="K14" s="340">
        <v>16487.61</v>
      </c>
      <c r="L14" s="340">
        <v>16935.79</v>
      </c>
      <c r="M14" s="340">
        <v>17886.59</v>
      </c>
      <c r="N14" s="337">
        <f t="shared" si="0"/>
        <v>200545.52000000002</v>
      </c>
    </row>
    <row r="15" spans="1:15" ht="20.100000000000001" customHeight="1" x14ac:dyDescent="0.25">
      <c r="A15" s="125" t="s">
        <v>306</v>
      </c>
      <c r="B15" s="340">
        <v>18194.900000000001</v>
      </c>
      <c r="C15" s="340">
        <v>18530.97</v>
      </c>
      <c r="D15" s="340">
        <v>19143.97</v>
      </c>
      <c r="E15" s="340">
        <v>17043.39</v>
      </c>
      <c r="F15" s="340">
        <v>16760.07</v>
      </c>
      <c r="G15" s="340">
        <v>16108.69</v>
      </c>
      <c r="H15" s="340">
        <v>18208.04</v>
      </c>
      <c r="I15" s="340">
        <v>19062.22</v>
      </c>
      <c r="J15" s="340">
        <v>17498.480000000003</v>
      </c>
      <c r="K15" s="340">
        <v>17385.27</v>
      </c>
      <c r="L15" s="340">
        <v>18238.48</v>
      </c>
      <c r="M15" s="340">
        <v>20223.52</v>
      </c>
      <c r="N15" s="337">
        <f t="shared" si="0"/>
        <v>216398.00000000003</v>
      </c>
    </row>
    <row r="16" spans="1:15" ht="20.100000000000001" customHeight="1" x14ac:dyDescent="0.25">
      <c r="A16" s="125" t="s">
        <v>307</v>
      </c>
      <c r="B16" s="340">
        <v>0</v>
      </c>
      <c r="C16" s="340">
        <v>0</v>
      </c>
      <c r="D16" s="340">
        <v>0</v>
      </c>
      <c r="E16" s="340">
        <v>0</v>
      </c>
      <c r="F16" s="340">
        <v>0</v>
      </c>
      <c r="G16" s="340">
        <v>0</v>
      </c>
      <c r="H16" s="340">
        <v>0</v>
      </c>
      <c r="I16" s="340">
        <v>0</v>
      </c>
      <c r="J16" s="340">
        <v>0</v>
      </c>
      <c r="K16" s="340"/>
      <c r="L16" s="340"/>
      <c r="M16" s="340"/>
      <c r="N16" s="337">
        <f t="shared" si="0"/>
        <v>0</v>
      </c>
    </row>
    <row r="17" spans="1:14" ht="20.100000000000001" customHeight="1" x14ac:dyDescent="0.25">
      <c r="A17" s="125" t="s">
        <v>177</v>
      </c>
      <c r="B17" s="340">
        <v>0</v>
      </c>
      <c r="C17" s="340">
        <v>0</v>
      </c>
      <c r="D17" s="340">
        <v>0</v>
      </c>
      <c r="E17" s="340">
        <v>0</v>
      </c>
      <c r="F17" s="340">
        <v>0</v>
      </c>
      <c r="G17" s="340">
        <v>0</v>
      </c>
      <c r="H17" s="340">
        <v>0</v>
      </c>
      <c r="I17" s="340">
        <v>0</v>
      </c>
      <c r="J17" s="340">
        <v>0</v>
      </c>
      <c r="K17" s="340">
        <v>0</v>
      </c>
      <c r="L17" s="340">
        <v>0</v>
      </c>
      <c r="M17" s="340">
        <v>0</v>
      </c>
      <c r="N17" s="337">
        <f t="shared" si="0"/>
        <v>0</v>
      </c>
    </row>
    <row r="18" spans="1:14" ht="20.100000000000001" customHeight="1" x14ac:dyDescent="0.25">
      <c r="A18" s="125" t="s">
        <v>390</v>
      </c>
      <c r="B18" s="340">
        <v>0</v>
      </c>
      <c r="C18" s="340">
        <v>0</v>
      </c>
      <c r="D18" s="340">
        <v>0</v>
      </c>
      <c r="E18" s="340">
        <v>0</v>
      </c>
      <c r="F18" s="340">
        <v>0</v>
      </c>
      <c r="G18" s="340">
        <v>0</v>
      </c>
      <c r="H18" s="340">
        <v>0</v>
      </c>
      <c r="I18" s="340">
        <v>0</v>
      </c>
      <c r="J18" s="340">
        <v>0</v>
      </c>
      <c r="K18" s="340">
        <v>0</v>
      </c>
      <c r="L18" s="340">
        <v>0</v>
      </c>
      <c r="M18" s="340">
        <v>0</v>
      </c>
      <c r="N18" s="337">
        <f t="shared" si="0"/>
        <v>0</v>
      </c>
    </row>
    <row r="19" spans="1:14" ht="20.100000000000001" customHeight="1" x14ac:dyDescent="0.25">
      <c r="A19" s="231" t="s">
        <v>15</v>
      </c>
      <c r="B19" s="341">
        <f>SUM(B5:B18)</f>
        <v>59526.37</v>
      </c>
      <c r="C19" s="341">
        <f t="shared" ref="C19:M19" si="1">SUM(C5:C18)</f>
        <v>61147.62</v>
      </c>
      <c r="D19" s="341">
        <f t="shared" si="1"/>
        <v>59764.579999999994</v>
      </c>
      <c r="E19" s="341">
        <f t="shared" si="1"/>
        <v>50056.17</v>
      </c>
      <c r="F19" s="341">
        <f t="shared" si="1"/>
        <v>54842.07</v>
      </c>
      <c r="G19" s="341">
        <f t="shared" si="1"/>
        <v>54196.83</v>
      </c>
      <c r="H19" s="341">
        <f t="shared" si="1"/>
        <v>61816.25</v>
      </c>
      <c r="I19" s="341">
        <f t="shared" si="1"/>
        <v>62000.63</v>
      </c>
      <c r="J19" s="341">
        <f t="shared" si="1"/>
        <v>60702.35</v>
      </c>
      <c r="K19" s="341">
        <f t="shared" si="1"/>
        <v>60115.78</v>
      </c>
      <c r="L19" s="341">
        <f t="shared" si="1"/>
        <v>60449.020000000004</v>
      </c>
      <c r="M19" s="341">
        <f t="shared" si="1"/>
        <v>67443.33</v>
      </c>
      <c r="N19" s="337">
        <f t="shared" si="0"/>
        <v>712061</v>
      </c>
    </row>
    <row r="20" spans="1:14" ht="20.100000000000001" customHeight="1" x14ac:dyDescent="0.25">
      <c r="A20" s="11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58"/>
    </row>
    <row r="21" spans="1:14" s="28" customFormat="1" ht="20.100000000000001" customHeight="1" x14ac:dyDescent="0.25">
      <c r="A21" s="12"/>
      <c r="B21" s="12"/>
      <c r="C21" s="12"/>
      <c r="D21" s="34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28" customFormat="1" ht="20.100000000000001" customHeight="1" x14ac:dyDescent="0.25">
      <c r="A22" s="122" t="s">
        <v>201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 s="28" customFormat="1" ht="20.100000000000001" customHeight="1" x14ac:dyDescent="0.25">
      <c r="A23" s="38" t="s">
        <v>101</v>
      </c>
      <c r="B23" s="38" t="s">
        <v>2</v>
      </c>
      <c r="C23" s="38" t="s">
        <v>3</v>
      </c>
      <c r="D23" s="38" t="s">
        <v>4</v>
      </c>
      <c r="E23" s="38" t="s">
        <v>5</v>
      </c>
      <c r="F23" s="38" t="s">
        <v>6</v>
      </c>
      <c r="G23" s="38" t="s">
        <v>7</v>
      </c>
      <c r="H23" s="38" t="s">
        <v>8</v>
      </c>
      <c r="I23" s="38" t="s">
        <v>9</v>
      </c>
      <c r="J23" s="38" t="s">
        <v>10</v>
      </c>
      <c r="K23" s="38" t="s">
        <v>11</v>
      </c>
      <c r="L23" s="38" t="s">
        <v>12</v>
      </c>
      <c r="M23" s="38" t="s">
        <v>13</v>
      </c>
      <c r="N23" s="38" t="s">
        <v>22</v>
      </c>
    </row>
    <row r="24" spans="1:14" s="28" customFormat="1" ht="20.100000000000001" customHeight="1" x14ac:dyDescent="0.25">
      <c r="A24" s="125" t="s">
        <v>162</v>
      </c>
      <c r="B24" s="340">
        <v>5104.34</v>
      </c>
      <c r="C24" s="340">
        <v>5500.5199999999995</v>
      </c>
      <c r="D24" s="340">
        <v>4384.59</v>
      </c>
      <c r="E24" s="340">
        <v>3809.5600000000004</v>
      </c>
      <c r="F24" s="340">
        <v>4567.6099999999997</v>
      </c>
      <c r="G24" s="340">
        <v>4408.93</v>
      </c>
      <c r="H24" s="340">
        <v>5171.9400000000005</v>
      </c>
      <c r="I24" s="340">
        <v>5106.8100000000004</v>
      </c>
      <c r="J24" s="340">
        <v>5276.25</v>
      </c>
      <c r="K24" s="340">
        <v>5783.16</v>
      </c>
      <c r="L24" s="334">
        <v>5690.44</v>
      </c>
      <c r="M24" s="334">
        <v>6301.84</v>
      </c>
      <c r="N24" s="337">
        <f t="shared" ref="N24:N38" si="2">SUM(B24:M24)</f>
        <v>61105.990000000005</v>
      </c>
    </row>
    <row r="25" spans="1:14" s="28" customFormat="1" ht="20.100000000000001" customHeight="1" x14ac:dyDescent="0.25">
      <c r="A25" s="125" t="s">
        <v>163</v>
      </c>
      <c r="B25" s="340">
        <v>2357.5500000000002</v>
      </c>
      <c r="C25" s="340">
        <v>2699.82</v>
      </c>
      <c r="D25" s="340">
        <v>2159.85</v>
      </c>
      <c r="E25" s="340">
        <v>1877.3400000000001</v>
      </c>
      <c r="F25" s="340">
        <v>2407.65</v>
      </c>
      <c r="G25" s="340">
        <v>2332.21</v>
      </c>
      <c r="H25" s="340">
        <v>2849.7799999999997</v>
      </c>
      <c r="I25" s="340">
        <v>2789.08</v>
      </c>
      <c r="J25" s="340">
        <v>2923.95</v>
      </c>
      <c r="K25" s="340">
        <v>2910.26</v>
      </c>
      <c r="L25" s="334">
        <v>2709.2799999999997</v>
      </c>
      <c r="M25" s="334">
        <v>3151.62</v>
      </c>
      <c r="N25" s="337">
        <f t="shared" si="2"/>
        <v>31168.389999999996</v>
      </c>
    </row>
    <row r="26" spans="1:14" s="28" customFormat="1" ht="20.100000000000001" customHeight="1" x14ac:dyDescent="0.25">
      <c r="A26" s="125" t="s">
        <v>164</v>
      </c>
      <c r="B26" s="340">
        <v>1315</v>
      </c>
      <c r="C26" s="340">
        <v>1478.01</v>
      </c>
      <c r="D26" s="340">
        <v>1129.04</v>
      </c>
      <c r="E26" s="340">
        <v>948.08</v>
      </c>
      <c r="F26" s="340">
        <v>1275.5200000000002</v>
      </c>
      <c r="G26" s="340">
        <v>1228.08</v>
      </c>
      <c r="H26" s="340">
        <v>1452.0900000000001</v>
      </c>
      <c r="I26" s="340">
        <v>1411.1299999999999</v>
      </c>
      <c r="J26" s="340">
        <v>1538.1</v>
      </c>
      <c r="K26" s="340">
        <v>1604.99</v>
      </c>
      <c r="L26" s="334">
        <v>1517.83</v>
      </c>
      <c r="M26" s="334">
        <v>1723.8400000000001</v>
      </c>
      <c r="N26" s="337">
        <f t="shared" si="2"/>
        <v>16621.71</v>
      </c>
    </row>
    <row r="27" spans="1:14" s="28" customFormat="1" ht="20.100000000000001" customHeight="1" x14ac:dyDescent="0.25">
      <c r="A27" s="125" t="s">
        <v>186</v>
      </c>
      <c r="B27" s="340">
        <v>10</v>
      </c>
      <c r="C27" s="340">
        <v>15</v>
      </c>
      <c r="D27" s="340">
        <v>5</v>
      </c>
      <c r="E27" s="340">
        <v>4</v>
      </c>
      <c r="F27" s="340"/>
      <c r="G27" s="340">
        <v>5</v>
      </c>
      <c r="H27" s="340"/>
      <c r="I27" s="340">
        <v>4</v>
      </c>
      <c r="J27" s="340"/>
      <c r="K27" s="340">
        <v>9</v>
      </c>
      <c r="L27" s="334">
        <v>6</v>
      </c>
      <c r="M27" s="334">
        <v>15</v>
      </c>
      <c r="N27" s="337">
        <f t="shared" si="2"/>
        <v>73</v>
      </c>
    </row>
    <row r="28" spans="1:14" s="28" customFormat="1" ht="20.100000000000001" customHeight="1" x14ac:dyDescent="0.25">
      <c r="A28" s="125" t="s">
        <v>165</v>
      </c>
      <c r="B28" s="340">
        <v>31.2</v>
      </c>
      <c r="C28" s="340">
        <v>30.75</v>
      </c>
      <c r="D28" s="340">
        <v>27.93</v>
      </c>
      <c r="E28" s="340">
        <v>1.48</v>
      </c>
      <c r="F28" s="340">
        <v>0.57999999999999996</v>
      </c>
      <c r="G28" s="340">
        <v>20.88</v>
      </c>
      <c r="H28" s="340">
        <v>1.79</v>
      </c>
      <c r="I28" s="340"/>
      <c r="J28" s="340"/>
      <c r="K28" s="340"/>
      <c r="L28" s="334"/>
      <c r="M28" s="334">
        <v>10.52</v>
      </c>
      <c r="N28" s="337">
        <f t="shared" si="2"/>
        <v>125.13</v>
      </c>
    </row>
    <row r="29" spans="1:14" s="28" customFormat="1" ht="20.100000000000001" customHeight="1" x14ac:dyDescent="0.25">
      <c r="A29" s="125" t="s">
        <v>166</v>
      </c>
      <c r="B29" s="340">
        <v>31.55</v>
      </c>
      <c r="C29" s="340">
        <v>27.200000000000003</v>
      </c>
      <c r="D29" s="340">
        <v>97.88</v>
      </c>
      <c r="E29" s="340">
        <v>224.19</v>
      </c>
      <c r="F29" s="340">
        <v>542.79</v>
      </c>
      <c r="G29" s="340">
        <v>733.82</v>
      </c>
      <c r="H29" s="340">
        <v>751.14999999999986</v>
      </c>
      <c r="I29" s="340">
        <v>686.78</v>
      </c>
      <c r="J29" s="340">
        <v>426.48</v>
      </c>
      <c r="K29" s="340">
        <v>267.26</v>
      </c>
      <c r="L29" s="334">
        <v>82.52000000000001</v>
      </c>
      <c r="M29" s="334">
        <v>18.049999999999997</v>
      </c>
      <c r="N29" s="337">
        <f t="shared" si="2"/>
        <v>3889.6699999999996</v>
      </c>
    </row>
    <row r="30" spans="1:14" s="28" customFormat="1" ht="20.100000000000001" customHeight="1" x14ac:dyDescent="0.25">
      <c r="A30" s="125" t="s">
        <v>167</v>
      </c>
      <c r="B30" s="340">
        <v>331.09</v>
      </c>
      <c r="C30" s="340">
        <v>389.13</v>
      </c>
      <c r="D30" s="340">
        <v>195.28</v>
      </c>
      <c r="E30" s="340">
        <v>111.12</v>
      </c>
      <c r="F30" s="340">
        <v>112.29</v>
      </c>
      <c r="G30" s="340">
        <v>166.9</v>
      </c>
      <c r="H30" s="340">
        <v>135.11000000000001</v>
      </c>
      <c r="I30" s="340">
        <v>182.94</v>
      </c>
      <c r="J30" s="340">
        <v>237.92</v>
      </c>
      <c r="K30" s="340">
        <v>279.55</v>
      </c>
      <c r="L30" s="334">
        <v>250.79</v>
      </c>
      <c r="M30" s="334">
        <v>304.27</v>
      </c>
      <c r="N30" s="337">
        <f t="shared" si="2"/>
        <v>2696.3900000000003</v>
      </c>
    </row>
    <row r="31" spans="1:14" s="28" customFormat="1" ht="20.100000000000001" customHeight="1" x14ac:dyDescent="0.25">
      <c r="A31" s="125" t="s">
        <v>168</v>
      </c>
      <c r="B31" s="340">
        <v>429.31</v>
      </c>
      <c r="C31" s="340">
        <v>263.85000000000002</v>
      </c>
      <c r="D31" s="340">
        <v>238.19</v>
      </c>
      <c r="E31" s="340">
        <v>239.09</v>
      </c>
      <c r="F31" s="340">
        <v>292.52</v>
      </c>
      <c r="G31" s="340">
        <v>238.51</v>
      </c>
      <c r="H31" s="340">
        <v>288.25</v>
      </c>
      <c r="I31" s="340">
        <v>239.13</v>
      </c>
      <c r="J31" s="340">
        <v>260.10000000000002</v>
      </c>
      <c r="K31" s="340">
        <v>370.98</v>
      </c>
      <c r="L31" s="334">
        <v>295.18</v>
      </c>
      <c r="M31" s="334">
        <v>241.17</v>
      </c>
      <c r="N31" s="337">
        <f t="shared" si="2"/>
        <v>3396.2799999999997</v>
      </c>
    </row>
    <row r="32" spans="1:14" s="28" customFormat="1" ht="20.100000000000001" customHeight="1" x14ac:dyDescent="0.25">
      <c r="A32" s="125" t="s">
        <v>169</v>
      </c>
      <c r="B32" s="340">
        <v>5412.1</v>
      </c>
      <c r="C32" s="340">
        <v>4548.71</v>
      </c>
      <c r="D32" s="340">
        <v>4993.96</v>
      </c>
      <c r="E32" s="340">
        <v>4333.18</v>
      </c>
      <c r="F32" s="340">
        <v>3480.88</v>
      </c>
      <c r="G32" s="340">
        <v>4361.46</v>
      </c>
      <c r="H32" s="340">
        <v>4711.43</v>
      </c>
      <c r="I32" s="340">
        <v>6357.37</v>
      </c>
      <c r="J32" s="340">
        <v>4968.25</v>
      </c>
      <c r="K32" s="340">
        <v>3335.71</v>
      </c>
      <c r="L32" s="334">
        <v>4642.17</v>
      </c>
      <c r="M32" s="334">
        <v>3715.1200000000003</v>
      </c>
      <c r="N32" s="337">
        <f t="shared" si="2"/>
        <v>54860.340000000004</v>
      </c>
    </row>
    <row r="33" spans="1:14" s="28" customFormat="1" ht="20.100000000000001" customHeight="1" x14ac:dyDescent="0.25">
      <c r="A33" s="125" t="s">
        <v>170</v>
      </c>
      <c r="B33" s="340">
        <v>7896.0499999999993</v>
      </c>
      <c r="C33" s="340">
        <v>7980.93</v>
      </c>
      <c r="D33" s="340">
        <v>8572.5600000000013</v>
      </c>
      <c r="E33" s="340">
        <v>7132.6900000000005</v>
      </c>
      <c r="F33" s="340">
        <v>7245.1100000000006</v>
      </c>
      <c r="G33" s="340">
        <v>7321.43</v>
      </c>
      <c r="H33" s="340">
        <v>8144.25</v>
      </c>
      <c r="I33" s="340">
        <v>7990.32</v>
      </c>
      <c r="J33" s="340">
        <v>7924.46</v>
      </c>
      <c r="K33" s="340">
        <v>8773.02</v>
      </c>
      <c r="L33" s="334">
        <v>9007.42</v>
      </c>
      <c r="M33" s="334">
        <v>9403.9500000000007</v>
      </c>
      <c r="N33" s="337">
        <f t="shared" si="2"/>
        <v>97392.19</v>
      </c>
    </row>
    <row r="34" spans="1:14" s="28" customFormat="1" ht="20.100000000000001" customHeight="1" x14ac:dyDescent="0.25">
      <c r="A34" s="125" t="s">
        <v>306</v>
      </c>
      <c r="B34" s="340">
        <v>8374.66</v>
      </c>
      <c r="C34" s="340">
        <v>15017.71</v>
      </c>
      <c r="D34" s="340">
        <v>15635.88</v>
      </c>
      <c r="E34" s="340">
        <v>8557.5700000000015</v>
      </c>
      <c r="F34" s="340">
        <v>8048.76</v>
      </c>
      <c r="G34" s="340">
        <v>7610.29</v>
      </c>
      <c r="H34" s="340">
        <v>9315.23</v>
      </c>
      <c r="I34" s="340">
        <v>10531.670000000002</v>
      </c>
      <c r="J34" s="340">
        <v>8672.5600000000013</v>
      </c>
      <c r="K34" s="340">
        <v>9088.5299999999988</v>
      </c>
      <c r="L34" s="334">
        <v>9547.65</v>
      </c>
      <c r="M34" s="334">
        <v>10066.93</v>
      </c>
      <c r="N34" s="337">
        <f t="shared" si="2"/>
        <v>120467.44</v>
      </c>
    </row>
    <row r="35" spans="1:14" s="28" customFormat="1" ht="20.100000000000001" customHeight="1" x14ac:dyDescent="0.25">
      <c r="A35" s="125" t="s">
        <v>307</v>
      </c>
      <c r="B35" s="340">
        <v>0</v>
      </c>
      <c r="C35" s="340">
        <v>0</v>
      </c>
      <c r="D35" s="340">
        <v>0</v>
      </c>
      <c r="E35" s="340">
        <v>0</v>
      </c>
      <c r="F35" s="340">
        <v>0</v>
      </c>
      <c r="G35" s="340">
        <v>0</v>
      </c>
      <c r="H35" s="340">
        <v>0</v>
      </c>
      <c r="I35" s="340">
        <v>0</v>
      </c>
      <c r="J35" s="340">
        <v>0</v>
      </c>
      <c r="K35" s="340"/>
      <c r="L35" s="340"/>
      <c r="M35" s="340"/>
      <c r="N35" s="337">
        <f t="shared" si="2"/>
        <v>0</v>
      </c>
    </row>
    <row r="36" spans="1:14" s="28" customFormat="1" ht="20.100000000000001" customHeight="1" x14ac:dyDescent="0.25">
      <c r="A36" s="125" t="s">
        <v>177</v>
      </c>
      <c r="B36" s="340">
        <v>0</v>
      </c>
      <c r="C36" s="340">
        <v>0</v>
      </c>
      <c r="D36" s="340">
        <v>0</v>
      </c>
      <c r="E36" s="340">
        <v>0</v>
      </c>
      <c r="F36" s="340">
        <v>0</v>
      </c>
      <c r="G36" s="340">
        <v>0</v>
      </c>
      <c r="H36" s="340">
        <v>0</v>
      </c>
      <c r="I36" s="340">
        <v>0</v>
      </c>
      <c r="J36" s="340">
        <v>0</v>
      </c>
      <c r="K36" s="340">
        <v>0</v>
      </c>
      <c r="L36" s="340">
        <v>0</v>
      </c>
      <c r="M36" s="340">
        <v>0</v>
      </c>
      <c r="N36" s="337">
        <f t="shared" si="2"/>
        <v>0</v>
      </c>
    </row>
    <row r="37" spans="1:14" ht="15" x14ac:dyDescent="0.25">
      <c r="A37" s="125" t="s">
        <v>390</v>
      </c>
      <c r="B37" s="340">
        <v>0</v>
      </c>
      <c r="C37" s="340">
        <v>0</v>
      </c>
      <c r="D37" s="340">
        <v>0</v>
      </c>
      <c r="E37" s="340">
        <v>0</v>
      </c>
      <c r="F37" s="340">
        <v>0</v>
      </c>
      <c r="G37" s="340">
        <v>0</v>
      </c>
      <c r="H37" s="340">
        <v>0</v>
      </c>
      <c r="I37" s="340">
        <v>0</v>
      </c>
      <c r="J37" s="340">
        <v>0</v>
      </c>
      <c r="K37" s="340">
        <v>0</v>
      </c>
      <c r="L37" s="340">
        <v>0</v>
      </c>
      <c r="M37" s="340">
        <v>0</v>
      </c>
      <c r="N37" s="337">
        <f t="shared" si="2"/>
        <v>0</v>
      </c>
    </row>
    <row r="38" spans="1:14" ht="15" x14ac:dyDescent="0.25">
      <c r="A38" s="231" t="s">
        <v>15</v>
      </c>
      <c r="B38" s="342">
        <f t="shared" ref="B38:M38" si="3">SUM(B24:B37)</f>
        <v>31292.85</v>
      </c>
      <c r="C38" s="342">
        <f t="shared" si="3"/>
        <v>37951.630000000005</v>
      </c>
      <c r="D38" s="342">
        <f t="shared" si="3"/>
        <v>37440.160000000003</v>
      </c>
      <c r="E38" s="342">
        <f t="shared" si="3"/>
        <v>27238.300000000003</v>
      </c>
      <c r="F38" s="342">
        <f t="shared" si="3"/>
        <v>27973.710000000006</v>
      </c>
      <c r="G38" s="342">
        <f t="shared" si="3"/>
        <v>28427.510000000002</v>
      </c>
      <c r="H38" s="342">
        <f t="shared" si="3"/>
        <v>32821.020000000004</v>
      </c>
      <c r="I38" s="342">
        <f t="shared" si="3"/>
        <v>35299.230000000003</v>
      </c>
      <c r="J38" s="342">
        <f t="shared" si="3"/>
        <v>32228.070000000003</v>
      </c>
      <c r="K38" s="342">
        <f t="shared" si="3"/>
        <v>32422.46</v>
      </c>
      <c r="L38" s="342">
        <f t="shared" si="3"/>
        <v>33749.279999999999</v>
      </c>
      <c r="M38" s="342">
        <f t="shared" si="3"/>
        <v>34952.31</v>
      </c>
      <c r="N38" s="337">
        <f t="shared" si="2"/>
        <v>391796.53000000009</v>
      </c>
    </row>
  </sheetData>
  <pageMargins left="0.7" right="0.7" top="0.75" bottom="0.75" header="0.3" footer="0.3"/>
  <pageSetup paperSize="14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N37"/>
  <sheetViews>
    <sheetView zoomScale="89" zoomScaleNormal="89" workbookViewId="0">
      <selection activeCell="F31" sqref="F31"/>
    </sheetView>
  </sheetViews>
  <sheetFormatPr baseColWidth="10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464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2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0.100000000000001" customHeight="1" x14ac:dyDescent="0.25">
      <c r="A3" s="122" t="s">
        <v>202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ht="20.100000000000001" customHeight="1" x14ac:dyDescent="0.25">
      <c r="A4" s="38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ht="20.100000000000001" customHeight="1" x14ac:dyDescent="0.25">
      <c r="A5" s="125" t="s">
        <v>162</v>
      </c>
      <c r="B5" s="344">
        <v>11817.330000000002</v>
      </c>
      <c r="C5" s="344">
        <v>12024.61</v>
      </c>
      <c r="D5" s="344">
        <v>13327.66</v>
      </c>
      <c r="E5" s="344">
        <v>11260.19</v>
      </c>
      <c r="F5" s="344">
        <v>12742.810000000001</v>
      </c>
      <c r="G5" s="344">
        <v>12238.67</v>
      </c>
      <c r="H5" s="344">
        <v>14203.1</v>
      </c>
      <c r="I5" s="344">
        <v>13979.369999999999</v>
      </c>
      <c r="J5" s="344">
        <v>14166.239999999998</v>
      </c>
      <c r="K5" s="344">
        <v>15348.47</v>
      </c>
      <c r="L5" s="345">
        <v>15524.36</v>
      </c>
      <c r="M5" s="345">
        <v>16554.919999999998</v>
      </c>
      <c r="N5" s="333">
        <f t="shared" ref="N5:N19" si="0">SUM(B5:M5)</f>
        <v>163187.72999999998</v>
      </c>
    </row>
    <row r="6" spans="1:14" ht="20.100000000000001" customHeight="1" x14ac:dyDescent="0.25">
      <c r="A6" s="125" t="s">
        <v>163</v>
      </c>
      <c r="B6" s="344">
        <v>4001.51</v>
      </c>
      <c r="C6" s="344">
        <v>4120.4400000000005</v>
      </c>
      <c r="D6" s="344">
        <v>4632.9400000000005</v>
      </c>
      <c r="E6" s="344">
        <v>3940</v>
      </c>
      <c r="F6" s="344">
        <v>4758.29</v>
      </c>
      <c r="G6" s="344">
        <v>4585.43</v>
      </c>
      <c r="H6" s="344">
        <v>5427.32</v>
      </c>
      <c r="I6" s="344">
        <v>5432.66</v>
      </c>
      <c r="J6" s="344">
        <v>5455.25</v>
      </c>
      <c r="K6" s="344">
        <v>5425.31</v>
      </c>
      <c r="L6" s="345">
        <v>5189.07</v>
      </c>
      <c r="M6" s="345">
        <v>5837.86</v>
      </c>
      <c r="N6" s="333">
        <f t="shared" si="0"/>
        <v>58806.079999999994</v>
      </c>
    </row>
    <row r="7" spans="1:14" ht="20.100000000000001" customHeight="1" x14ac:dyDescent="0.25">
      <c r="A7" s="125" t="s">
        <v>164</v>
      </c>
      <c r="B7" s="344">
        <v>3417.95</v>
      </c>
      <c r="C7" s="344">
        <v>3615.09</v>
      </c>
      <c r="D7" s="344">
        <v>4104.0200000000004</v>
      </c>
      <c r="E7" s="344">
        <v>3424.2200000000003</v>
      </c>
      <c r="F7" s="344">
        <v>4055.41</v>
      </c>
      <c r="G7" s="344">
        <v>3937.43</v>
      </c>
      <c r="H7" s="344">
        <v>4606.26</v>
      </c>
      <c r="I7" s="344">
        <v>4462.0599999999995</v>
      </c>
      <c r="J7" s="344">
        <v>4688.6099999999997</v>
      </c>
      <c r="K7" s="344">
        <v>4988.75</v>
      </c>
      <c r="L7" s="345">
        <v>4772.2199999999993</v>
      </c>
      <c r="M7" s="345">
        <v>5339.5300000000007</v>
      </c>
      <c r="N7" s="333">
        <f t="shared" si="0"/>
        <v>51411.55</v>
      </c>
    </row>
    <row r="8" spans="1:14" ht="20.100000000000001" customHeight="1" x14ac:dyDescent="0.25">
      <c r="A8" s="125" t="s">
        <v>186</v>
      </c>
      <c r="B8" s="344">
        <v>48.87</v>
      </c>
      <c r="C8" s="344">
        <v>43.61</v>
      </c>
      <c r="D8" s="344">
        <v>65.98</v>
      </c>
      <c r="E8" s="344">
        <v>41.16</v>
      </c>
      <c r="F8" s="344">
        <v>49.059999999999995</v>
      </c>
      <c r="G8" s="344">
        <v>39.75</v>
      </c>
      <c r="H8" s="344">
        <v>43.599999999999994</v>
      </c>
      <c r="I8" s="344">
        <v>44.26</v>
      </c>
      <c r="J8" s="344">
        <v>65.69</v>
      </c>
      <c r="K8" s="344">
        <v>59.42</v>
      </c>
      <c r="L8" s="345">
        <v>102.50999999999999</v>
      </c>
      <c r="M8" s="345">
        <v>91.04</v>
      </c>
      <c r="N8" s="333">
        <f t="shared" si="0"/>
        <v>694.94999999999993</v>
      </c>
    </row>
    <row r="9" spans="1:14" ht="20.100000000000001" customHeight="1" x14ac:dyDescent="0.25">
      <c r="A9" s="125" t="s">
        <v>165</v>
      </c>
      <c r="B9" s="344">
        <v>2289.34</v>
      </c>
      <c r="C9" s="344">
        <v>2212.54</v>
      </c>
      <c r="D9" s="344">
        <v>2152.61</v>
      </c>
      <c r="E9" s="344">
        <v>1503.4899999999998</v>
      </c>
      <c r="F9" s="344">
        <v>1608.64</v>
      </c>
      <c r="G9" s="344">
        <v>1897.77</v>
      </c>
      <c r="H9" s="344">
        <v>2400.75</v>
      </c>
      <c r="I9" s="344">
        <v>2515.39</v>
      </c>
      <c r="J9" s="344">
        <v>2722.95</v>
      </c>
      <c r="K9" s="344">
        <v>3621.4700000000003</v>
      </c>
      <c r="L9" s="345">
        <v>3736.4</v>
      </c>
      <c r="M9" s="345">
        <v>4576.59</v>
      </c>
      <c r="N9" s="333">
        <f t="shared" si="0"/>
        <v>31237.940000000002</v>
      </c>
    </row>
    <row r="10" spans="1:14" ht="20.100000000000001" customHeight="1" x14ac:dyDescent="0.25">
      <c r="A10" s="125" t="s">
        <v>166</v>
      </c>
      <c r="B10" s="344">
        <v>221.53</v>
      </c>
      <c r="C10" s="344">
        <v>126.23</v>
      </c>
      <c r="D10" s="344">
        <v>437.88</v>
      </c>
      <c r="E10" s="344">
        <v>877.29</v>
      </c>
      <c r="F10" s="344">
        <v>1511.21</v>
      </c>
      <c r="G10" s="344">
        <v>2225.89</v>
      </c>
      <c r="H10" s="344">
        <v>2167.06</v>
      </c>
      <c r="I10" s="344">
        <v>2076.02</v>
      </c>
      <c r="J10" s="344">
        <v>1259.67</v>
      </c>
      <c r="K10" s="344">
        <v>1026.23</v>
      </c>
      <c r="L10" s="345">
        <v>394.25</v>
      </c>
      <c r="M10" s="345">
        <v>206.26</v>
      </c>
      <c r="N10" s="333">
        <f t="shared" si="0"/>
        <v>12529.52</v>
      </c>
    </row>
    <row r="11" spans="1:14" ht="20.100000000000001" customHeight="1" x14ac:dyDescent="0.25">
      <c r="A11" s="125" t="s">
        <v>167</v>
      </c>
      <c r="B11" s="344">
        <v>227.18</v>
      </c>
      <c r="C11" s="344">
        <v>176.05</v>
      </c>
      <c r="D11" s="344">
        <v>203.16</v>
      </c>
      <c r="E11" s="344">
        <v>212.1</v>
      </c>
      <c r="F11" s="344">
        <v>232.25</v>
      </c>
      <c r="G11" s="344">
        <v>184.32</v>
      </c>
      <c r="H11" s="344">
        <v>210.6</v>
      </c>
      <c r="I11" s="344">
        <v>175.82</v>
      </c>
      <c r="J11" s="344">
        <v>93.88</v>
      </c>
      <c r="K11" s="344">
        <v>45.51</v>
      </c>
      <c r="L11" s="345">
        <v>122.7</v>
      </c>
      <c r="M11" s="345">
        <v>63.95</v>
      </c>
      <c r="N11" s="333">
        <f t="shared" si="0"/>
        <v>1947.5199999999998</v>
      </c>
    </row>
    <row r="12" spans="1:14" ht="20.100000000000001" customHeight="1" x14ac:dyDescent="0.25">
      <c r="A12" s="125" t="s">
        <v>168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5"/>
      <c r="M12" s="345"/>
      <c r="N12" s="333">
        <f t="shared" si="0"/>
        <v>0</v>
      </c>
    </row>
    <row r="13" spans="1:14" ht="20.100000000000001" customHeight="1" x14ac:dyDescent="0.25">
      <c r="A13" s="125" t="s">
        <v>169</v>
      </c>
      <c r="B13" s="344">
        <v>1690.65</v>
      </c>
      <c r="C13" s="344">
        <v>1684.83</v>
      </c>
      <c r="D13" s="344">
        <v>1453.98</v>
      </c>
      <c r="E13" s="344">
        <v>1341.4899999999998</v>
      </c>
      <c r="F13" s="344">
        <v>1071.3699999999999</v>
      </c>
      <c r="G13" s="344">
        <v>1238.25</v>
      </c>
      <c r="H13" s="344">
        <v>1236.9399999999998</v>
      </c>
      <c r="I13" s="344">
        <v>1331.98</v>
      </c>
      <c r="J13" s="344">
        <v>1473.94</v>
      </c>
      <c r="K13" s="344">
        <v>1679.42</v>
      </c>
      <c r="L13" s="345">
        <v>1848.21</v>
      </c>
      <c r="M13" s="345">
        <v>1328.9</v>
      </c>
      <c r="N13" s="333">
        <f t="shared" si="0"/>
        <v>17379.960000000003</v>
      </c>
    </row>
    <row r="14" spans="1:14" ht="20.100000000000001" customHeight="1" x14ac:dyDescent="0.25">
      <c r="A14" s="125" t="s">
        <v>170</v>
      </c>
      <c r="B14" s="344">
        <v>18102.599999999999</v>
      </c>
      <c r="C14" s="344">
        <v>18363.39</v>
      </c>
      <c r="D14" s="344">
        <v>21078.420000000002</v>
      </c>
      <c r="E14" s="344">
        <v>18192.53</v>
      </c>
      <c r="F14" s="344">
        <v>18504.64</v>
      </c>
      <c r="G14" s="344">
        <v>18377.989999999998</v>
      </c>
      <c r="H14" s="344">
        <v>19391</v>
      </c>
      <c r="I14" s="344">
        <v>19826.57</v>
      </c>
      <c r="J14" s="344">
        <v>19638.59</v>
      </c>
      <c r="K14" s="344">
        <v>20287.41</v>
      </c>
      <c r="L14" s="345">
        <v>20638.810000000001</v>
      </c>
      <c r="M14" s="345">
        <v>21001.79</v>
      </c>
      <c r="N14" s="333">
        <f t="shared" si="0"/>
        <v>233403.74000000002</v>
      </c>
    </row>
    <row r="15" spans="1:14" ht="20.100000000000001" customHeight="1" x14ac:dyDescent="0.25">
      <c r="A15" s="125" t="s">
        <v>306</v>
      </c>
      <c r="B15" s="344">
        <v>38306.33</v>
      </c>
      <c r="C15" s="344">
        <v>44280.41</v>
      </c>
      <c r="D15" s="344">
        <v>50963.15</v>
      </c>
      <c r="E15" s="344">
        <v>39085.33</v>
      </c>
      <c r="F15" s="344">
        <v>36689.910000000003</v>
      </c>
      <c r="G15" s="344">
        <v>31961.280000000002</v>
      </c>
      <c r="H15" s="344">
        <v>37768.400000000001</v>
      </c>
      <c r="I15" s="344">
        <v>39730.299999999996</v>
      </c>
      <c r="J15" s="344">
        <v>35437.279999999999</v>
      </c>
      <c r="K15" s="344">
        <v>42936.149999999994</v>
      </c>
      <c r="L15" s="345">
        <v>45628.54</v>
      </c>
      <c r="M15" s="345">
        <v>59870.67</v>
      </c>
      <c r="N15" s="333">
        <f t="shared" si="0"/>
        <v>502657.75</v>
      </c>
    </row>
    <row r="16" spans="1:14" ht="20.100000000000001" customHeight="1" x14ac:dyDescent="0.25">
      <c r="A16" s="125" t="s">
        <v>307</v>
      </c>
      <c r="B16" s="344">
        <v>0</v>
      </c>
      <c r="C16" s="344">
        <v>0</v>
      </c>
      <c r="D16" s="344">
        <v>0</v>
      </c>
      <c r="E16" s="344">
        <v>0</v>
      </c>
      <c r="F16" s="344">
        <v>0</v>
      </c>
      <c r="G16" s="344">
        <v>0</v>
      </c>
      <c r="H16" s="344">
        <v>0</v>
      </c>
      <c r="I16" s="344">
        <v>0</v>
      </c>
      <c r="J16" s="344">
        <v>0</v>
      </c>
      <c r="K16" s="344"/>
      <c r="L16" s="345"/>
      <c r="M16" s="345"/>
      <c r="N16" s="333">
        <f t="shared" si="0"/>
        <v>0</v>
      </c>
    </row>
    <row r="17" spans="1:14" s="28" customFormat="1" ht="20.100000000000001" customHeight="1" x14ac:dyDescent="0.25">
      <c r="A17" s="125" t="s">
        <v>177</v>
      </c>
      <c r="B17" s="344">
        <v>0</v>
      </c>
      <c r="C17" s="344">
        <v>0</v>
      </c>
      <c r="D17" s="344">
        <v>0</v>
      </c>
      <c r="E17" s="344">
        <v>0</v>
      </c>
      <c r="F17" s="344">
        <v>0</v>
      </c>
      <c r="G17" s="344">
        <v>0</v>
      </c>
      <c r="H17" s="344">
        <v>0</v>
      </c>
      <c r="I17" s="344">
        <v>0</v>
      </c>
      <c r="J17" s="344">
        <v>0</v>
      </c>
      <c r="K17" s="344">
        <v>0</v>
      </c>
      <c r="L17" s="345">
        <v>0</v>
      </c>
      <c r="M17" s="345">
        <v>0</v>
      </c>
      <c r="N17" s="333">
        <f t="shared" si="0"/>
        <v>0</v>
      </c>
    </row>
    <row r="18" spans="1:14" ht="20.100000000000001" customHeight="1" x14ac:dyDescent="0.25">
      <c r="A18" s="125" t="s">
        <v>390</v>
      </c>
      <c r="B18" s="344">
        <v>0</v>
      </c>
      <c r="C18" s="344">
        <v>0</v>
      </c>
      <c r="D18" s="344">
        <v>0</v>
      </c>
      <c r="E18" s="344">
        <v>0</v>
      </c>
      <c r="F18" s="344">
        <v>0</v>
      </c>
      <c r="G18" s="344">
        <v>0</v>
      </c>
      <c r="H18" s="344">
        <v>0</v>
      </c>
      <c r="I18" s="344">
        <v>0</v>
      </c>
      <c r="J18" s="344">
        <v>0</v>
      </c>
      <c r="K18" s="344">
        <v>0</v>
      </c>
      <c r="L18" s="345">
        <v>0</v>
      </c>
      <c r="M18" s="345">
        <v>0</v>
      </c>
      <c r="N18" s="333">
        <f t="shared" si="0"/>
        <v>0</v>
      </c>
    </row>
    <row r="19" spans="1:14" ht="20.100000000000001" customHeight="1" x14ac:dyDescent="0.25">
      <c r="A19" s="231" t="s">
        <v>15</v>
      </c>
      <c r="B19" s="346">
        <f t="shared" ref="B19:M19" si="1">SUM(B5:B18)</f>
        <v>80123.290000000008</v>
      </c>
      <c r="C19" s="346">
        <f t="shared" si="1"/>
        <v>86647.200000000012</v>
      </c>
      <c r="D19" s="346">
        <f t="shared" si="1"/>
        <v>98419.8</v>
      </c>
      <c r="E19" s="346">
        <f t="shared" si="1"/>
        <v>79877.799999999988</v>
      </c>
      <c r="F19" s="346">
        <f t="shared" si="1"/>
        <v>81223.59</v>
      </c>
      <c r="G19" s="346">
        <f t="shared" si="1"/>
        <v>76686.78</v>
      </c>
      <c r="H19" s="346">
        <f t="shared" si="1"/>
        <v>87455.03</v>
      </c>
      <c r="I19" s="346">
        <f t="shared" si="1"/>
        <v>89574.43</v>
      </c>
      <c r="J19" s="346">
        <f t="shared" si="1"/>
        <v>85002.099999999991</v>
      </c>
      <c r="K19" s="346">
        <f t="shared" si="1"/>
        <v>95418.139999999985</v>
      </c>
      <c r="L19" s="346">
        <f t="shared" si="1"/>
        <v>97957.07</v>
      </c>
      <c r="M19" s="346">
        <f t="shared" si="1"/>
        <v>114871.51</v>
      </c>
      <c r="N19" s="333">
        <f t="shared" si="0"/>
        <v>1073256.7400000002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22" t="s">
        <v>203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1:14" ht="20.100000000000001" customHeight="1" x14ac:dyDescent="0.25">
      <c r="A22" s="38" t="s">
        <v>101</v>
      </c>
      <c r="B22" s="38" t="s">
        <v>2</v>
      </c>
      <c r="C22" s="38" t="s">
        <v>3</v>
      </c>
      <c r="D22" s="38" t="s">
        <v>4</v>
      </c>
      <c r="E22" s="38" t="s">
        <v>5</v>
      </c>
      <c r="F22" s="38" t="s">
        <v>6</v>
      </c>
      <c r="G22" s="38" t="s">
        <v>7</v>
      </c>
      <c r="H22" s="38" t="s">
        <v>8</v>
      </c>
      <c r="I22" s="38" t="s">
        <v>9</v>
      </c>
      <c r="J22" s="38" t="s">
        <v>10</v>
      </c>
      <c r="K22" s="38" t="s">
        <v>11</v>
      </c>
      <c r="L22" s="38" t="s">
        <v>12</v>
      </c>
      <c r="M22" s="38" t="s">
        <v>13</v>
      </c>
      <c r="N22" s="38" t="s">
        <v>22</v>
      </c>
    </row>
    <row r="23" spans="1:14" ht="20.100000000000001" customHeight="1" x14ac:dyDescent="0.25">
      <c r="A23" s="125" t="s">
        <v>162</v>
      </c>
      <c r="B23" s="344">
        <v>1518.2</v>
      </c>
      <c r="C23" s="344">
        <v>1457.2800000000002</v>
      </c>
      <c r="D23" s="344">
        <v>1751.8500000000001</v>
      </c>
      <c r="E23" s="344">
        <v>1587.46</v>
      </c>
      <c r="F23" s="344">
        <v>1458.05</v>
      </c>
      <c r="G23" s="344">
        <v>1333.98</v>
      </c>
      <c r="H23" s="344">
        <v>1556.0900000000001</v>
      </c>
      <c r="I23" s="344">
        <v>1602.53</v>
      </c>
      <c r="J23" s="344">
        <v>1710.66</v>
      </c>
      <c r="K23" s="344">
        <v>1737.1100000000001</v>
      </c>
      <c r="L23" s="347">
        <v>1739.6399999999999</v>
      </c>
      <c r="M23" s="347">
        <v>1845.51</v>
      </c>
      <c r="N23" s="335">
        <f t="shared" ref="N23:N37" si="2">SUM(B23:M23)</f>
        <v>19298.36</v>
      </c>
    </row>
    <row r="24" spans="1:14" ht="20.100000000000001" customHeight="1" x14ac:dyDescent="0.25">
      <c r="A24" s="125" t="s">
        <v>163</v>
      </c>
      <c r="B24" s="344">
        <v>427.2</v>
      </c>
      <c r="C24" s="344">
        <v>480.94</v>
      </c>
      <c r="D24" s="344">
        <v>460.66999999999996</v>
      </c>
      <c r="E24" s="344">
        <v>328.85999999999996</v>
      </c>
      <c r="F24" s="344">
        <v>303.70000000000005</v>
      </c>
      <c r="G24" s="344">
        <v>291.14</v>
      </c>
      <c r="H24" s="344">
        <v>323.75</v>
      </c>
      <c r="I24" s="344">
        <v>392.84000000000003</v>
      </c>
      <c r="J24" s="344">
        <v>461.77</v>
      </c>
      <c r="K24" s="344">
        <v>661.43000000000006</v>
      </c>
      <c r="L24" s="347">
        <v>672.7</v>
      </c>
      <c r="M24" s="347">
        <v>698.47</v>
      </c>
      <c r="N24" s="335">
        <f t="shared" si="2"/>
        <v>5503.47</v>
      </c>
    </row>
    <row r="25" spans="1:14" ht="20.100000000000001" customHeight="1" x14ac:dyDescent="0.25">
      <c r="A25" s="125" t="s">
        <v>164</v>
      </c>
      <c r="B25" s="344">
        <v>534.96</v>
      </c>
      <c r="C25" s="344">
        <v>462.26</v>
      </c>
      <c r="D25" s="344">
        <v>637.9799999999999</v>
      </c>
      <c r="E25" s="344">
        <v>584.20000000000005</v>
      </c>
      <c r="F25" s="344">
        <v>504.51</v>
      </c>
      <c r="G25" s="344">
        <v>472.08000000000004</v>
      </c>
      <c r="H25" s="344">
        <v>571.04000000000008</v>
      </c>
      <c r="I25" s="344">
        <v>571.94000000000005</v>
      </c>
      <c r="J25" s="344">
        <v>624.34</v>
      </c>
      <c r="K25" s="344">
        <v>507.14</v>
      </c>
      <c r="L25" s="347">
        <v>462.04999999999995</v>
      </c>
      <c r="M25" s="347">
        <v>533.70000000000005</v>
      </c>
      <c r="N25" s="335">
        <f t="shared" si="2"/>
        <v>6466.2</v>
      </c>
    </row>
    <row r="26" spans="1:14" ht="20.100000000000001" customHeight="1" x14ac:dyDescent="0.25">
      <c r="A26" s="125" t="s">
        <v>186</v>
      </c>
      <c r="B26" s="344">
        <v>8.17</v>
      </c>
      <c r="C26" s="344">
        <v>16.350000000000001</v>
      </c>
      <c r="D26" s="344">
        <v>22.16</v>
      </c>
      <c r="E26" s="344">
        <v>10.43</v>
      </c>
      <c r="F26" s="344">
        <v>19.61</v>
      </c>
      <c r="G26" s="344">
        <v>17.53</v>
      </c>
      <c r="H26" s="344">
        <v>15.42</v>
      </c>
      <c r="I26" s="344">
        <v>20.98</v>
      </c>
      <c r="J26" s="344">
        <v>24.39</v>
      </c>
      <c r="K26" s="344">
        <v>24.88</v>
      </c>
      <c r="L26" s="347">
        <v>16.39</v>
      </c>
      <c r="M26" s="347">
        <v>19.420000000000002</v>
      </c>
      <c r="N26" s="335">
        <f t="shared" si="2"/>
        <v>215.73000000000002</v>
      </c>
    </row>
    <row r="27" spans="1:14" ht="20.100000000000001" customHeight="1" x14ac:dyDescent="0.25">
      <c r="A27" s="125" t="s">
        <v>165</v>
      </c>
      <c r="B27" s="344">
        <v>144.47</v>
      </c>
      <c r="C27" s="344">
        <v>83.53</v>
      </c>
      <c r="D27" s="344">
        <v>119.86</v>
      </c>
      <c r="E27" s="344">
        <v>38.21</v>
      </c>
      <c r="F27" s="344">
        <v>69.14</v>
      </c>
      <c r="G27" s="344">
        <v>25.49</v>
      </c>
      <c r="H27" s="344">
        <v>55.18</v>
      </c>
      <c r="I27" s="344">
        <v>99.53</v>
      </c>
      <c r="J27" s="344">
        <v>109.34</v>
      </c>
      <c r="K27" s="344">
        <v>156.43</v>
      </c>
      <c r="L27" s="347">
        <v>168.68</v>
      </c>
      <c r="M27" s="347">
        <v>203.45</v>
      </c>
      <c r="N27" s="335">
        <f t="shared" si="2"/>
        <v>1273.3100000000002</v>
      </c>
    </row>
    <row r="28" spans="1:14" ht="20.100000000000001" customHeight="1" x14ac:dyDescent="0.25">
      <c r="A28" s="125" t="s">
        <v>166</v>
      </c>
      <c r="B28" s="344">
        <v>137.06</v>
      </c>
      <c r="C28" s="344">
        <v>60.72</v>
      </c>
      <c r="D28" s="344">
        <v>198.79999999999998</v>
      </c>
      <c r="E28" s="344">
        <v>294.14</v>
      </c>
      <c r="F28" s="344">
        <v>607.14</v>
      </c>
      <c r="G28" s="344">
        <v>778.1</v>
      </c>
      <c r="H28" s="344">
        <v>653.81000000000006</v>
      </c>
      <c r="I28" s="344">
        <v>642.24</v>
      </c>
      <c r="J28" s="344">
        <v>450.03</v>
      </c>
      <c r="K28" s="344">
        <v>372.38</v>
      </c>
      <c r="L28" s="347">
        <v>172.64</v>
      </c>
      <c r="M28" s="347">
        <v>56.45</v>
      </c>
      <c r="N28" s="335">
        <f t="shared" si="2"/>
        <v>4423.51</v>
      </c>
    </row>
    <row r="29" spans="1:14" ht="20.100000000000001" customHeight="1" x14ac:dyDescent="0.25">
      <c r="A29" s="125" t="s">
        <v>167</v>
      </c>
      <c r="B29" s="344">
        <v>0</v>
      </c>
      <c r="C29" s="344">
        <v>0</v>
      </c>
      <c r="D29" s="344">
        <v>0</v>
      </c>
      <c r="E29" s="344">
        <v>0</v>
      </c>
      <c r="F29" s="344">
        <v>0</v>
      </c>
      <c r="G29" s="344">
        <v>0</v>
      </c>
      <c r="H29" s="344">
        <v>0</v>
      </c>
      <c r="I29" s="344">
        <v>0</v>
      </c>
      <c r="J29" s="344">
        <v>0</v>
      </c>
      <c r="K29" s="344"/>
      <c r="L29" s="347"/>
      <c r="M29" s="347"/>
      <c r="N29" s="335">
        <f t="shared" si="2"/>
        <v>0</v>
      </c>
    </row>
    <row r="30" spans="1:14" ht="20.100000000000001" customHeight="1" x14ac:dyDescent="0.25">
      <c r="A30" s="125" t="s">
        <v>168</v>
      </c>
      <c r="B30" s="344">
        <v>0</v>
      </c>
      <c r="C30" s="344">
        <v>0</v>
      </c>
      <c r="D30" s="344">
        <v>0</v>
      </c>
      <c r="E30" s="344">
        <v>0</v>
      </c>
      <c r="F30" s="344">
        <v>0</v>
      </c>
      <c r="G30" s="344">
        <v>0</v>
      </c>
      <c r="H30" s="344">
        <v>0</v>
      </c>
      <c r="I30" s="344">
        <v>0</v>
      </c>
      <c r="J30" s="344">
        <v>0</v>
      </c>
      <c r="K30" s="344"/>
      <c r="L30" s="347"/>
      <c r="M30" s="347"/>
      <c r="N30" s="335">
        <f t="shared" si="2"/>
        <v>0</v>
      </c>
    </row>
    <row r="31" spans="1:14" ht="20.100000000000001" customHeight="1" x14ac:dyDescent="0.25">
      <c r="A31" s="125" t="s">
        <v>169</v>
      </c>
      <c r="B31" s="344">
        <v>0</v>
      </c>
      <c r="C31" s="344">
        <v>0</v>
      </c>
      <c r="D31" s="344">
        <v>0</v>
      </c>
      <c r="E31" s="344">
        <v>0</v>
      </c>
      <c r="F31" s="344">
        <v>0</v>
      </c>
      <c r="G31" s="344">
        <v>0</v>
      </c>
      <c r="H31" s="344">
        <v>0</v>
      </c>
      <c r="I31" s="344">
        <v>0</v>
      </c>
      <c r="J31" s="344">
        <v>0</v>
      </c>
      <c r="K31" s="344"/>
      <c r="L31" s="347"/>
      <c r="M31" s="347"/>
      <c r="N31" s="335">
        <f t="shared" si="2"/>
        <v>0</v>
      </c>
    </row>
    <row r="32" spans="1:14" ht="20.100000000000001" customHeight="1" x14ac:dyDescent="0.25">
      <c r="A32" s="125" t="s">
        <v>170</v>
      </c>
      <c r="B32" s="344">
        <v>2759.18</v>
      </c>
      <c r="C32" s="344">
        <v>2591.4</v>
      </c>
      <c r="D32" s="344">
        <v>3303.75</v>
      </c>
      <c r="E32" s="344">
        <v>2906.9</v>
      </c>
      <c r="F32" s="344">
        <v>2719.56</v>
      </c>
      <c r="G32" s="344">
        <v>2758.49</v>
      </c>
      <c r="H32" s="344">
        <v>3015.8900000000003</v>
      </c>
      <c r="I32" s="344">
        <v>3269.15</v>
      </c>
      <c r="J32" s="344">
        <v>3235.64</v>
      </c>
      <c r="K32" s="344">
        <v>3478.3</v>
      </c>
      <c r="L32" s="347">
        <v>3698.89</v>
      </c>
      <c r="M32" s="347">
        <v>3528.2400000000002</v>
      </c>
      <c r="N32" s="335">
        <f t="shared" si="2"/>
        <v>37265.39</v>
      </c>
    </row>
    <row r="33" spans="1:14" ht="20.100000000000001" customHeight="1" x14ac:dyDescent="0.25">
      <c r="A33" s="125" t="s">
        <v>306</v>
      </c>
      <c r="B33" s="344">
        <v>7914.85</v>
      </c>
      <c r="C33" s="344">
        <v>9637.35</v>
      </c>
      <c r="D33" s="344">
        <v>10541.93</v>
      </c>
      <c r="E33" s="344">
        <v>10770.8</v>
      </c>
      <c r="F33" s="344">
        <v>10319.099999999999</v>
      </c>
      <c r="G33" s="344">
        <v>8188.3099999999995</v>
      </c>
      <c r="H33" s="344">
        <v>8599.43</v>
      </c>
      <c r="I33" s="344">
        <v>8738.619999999999</v>
      </c>
      <c r="J33" s="344">
        <v>9403.0199999999986</v>
      </c>
      <c r="K33" s="344">
        <v>8625.02</v>
      </c>
      <c r="L33" s="347">
        <v>8674.84</v>
      </c>
      <c r="M33" s="347">
        <v>9902.39</v>
      </c>
      <c r="N33" s="335">
        <f t="shared" si="2"/>
        <v>111315.65999999999</v>
      </c>
    </row>
    <row r="34" spans="1:14" ht="20.100000000000001" customHeight="1" x14ac:dyDescent="0.25">
      <c r="A34" s="125" t="s">
        <v>307</v>
      </c>
      <c r="B34" s="344">
        <v>0</v>
      </c>
      <c r="C34" s="344">
        <v>0</v>
      </c>
      <c r="D34" s="344">
        <v>0</v>
      </c>
      <c r="E34" s="344">
        <v>0</v>
      </c>
      <c r="F34" s="344">
        <v>0</v>
      </c>
      <c r="G34" s="344">
        <v>0</v>
      </c>
      <c r="H34" s="344">
        <v>0</v>
      </c>
      <c r="I34" s="344">
        <v>0</v>
      </c>
      <c r="J34" s="344">
        <v>0</v>
      </c>
      <c r="K34" s="344"/>
      <c r="L34" s="345"/>
      <c r="M34" s="345"/>
      <c r="N34" s="335">
        <f t="shared" si="2"/>
        <v>0</v>
      </c>
    </row>
    <row r="35" spans="1:14" ht="20.100000000000001" customHeight="1" x14ac:dyDescent="0.25">
      <c r="A35" s="125" t="s">
        <v>177</v>
      </c>
      <c r="B35" s="344">
        <v>0</v>
      </c>
      <c r="C35" s="344">
        <v>0</v>
      </c>
      <c r="D35" s="344">
        <v>0</v>
      </c>
      <c r="E35" s="344">
        <v>0</v>
      </c>
      <c r="F35" s="344">
        <v>0</v>
      </c>
      <c r="G35" s="344">
        <v>0</v>
      </c>
      <c r="H35" s="344">
        <v>0</v>
      </c>
      <c r="I35" s="344">
        <v>0</v>
      </c>
      <c r="J35" s="344">
        <v>0</v>
      </c>
      <c r="K35" s="344">
        <v>0</v>
      </c>
      <c r="L35" s="345">
        <v>0</v>
      </c>
      <c r="M35" s="345">
        <v>0</v>
      </c>
      <c r="N35" s="335">
        <f t="shared" si="2"/>
        <v>0</v>
      </c>
    </row>
    <row r="36" spans="1:14" ht="16.5" x14ac:dyDescent="0.25">
      <c r="A36" s="125" t="s">
        <v>390</v>
      </c>
      <c r="B36" s="344">
        <v>0</v>
      </c>
      <c r="C36" s="344">
        <v>0</v>
      </c>
      <c r="D36" s="344">
        <v>0</v>
      </c>
      <c r="E36" s="344">
        <v>0</v>
      </c>
      <c r="F36" s="344">
        <v>0</v>
      </c>
      <c r="G36" s="344">
        <v>0</v>
      </c>
      <c r="H36" s="344">
        <v>0</v>
      </c>
      <c r="I36" s="344">
        <v>0</v>
      </c>
      <c r="J36" s="344">
        <v>0</v>
      </c>
      <c r="K36" s="344">
        <v>0</v>
      </c>
      <c r="L36" s="345">
        <v>0</v>
      </c>
      <c r="M36" s="345">
        <v>0</v>
      </c>
      <c r="N36" s="335">
        <f t="shared" si="2"/>
        <v>0</v>
      </c>
    </row>
    <row r="37" spans="1:14" ht="15" x14ac:dyDescent="0.25">
      <c r="A37" s="231" t="s">
        <v>15</v>
      </c>
      <c r="B37" s="348">
        <f t="shared" ref="B37:M37" si="3">SUM(B23:B36)</f>
        <v>13444.09</v>
      </c>
      <c r="C37" s="348">
        <f t="shared" si="3"/>
        <v>14789.830000000002</v>
      </c>
      <c r="D37" s="348">
        <f t="shared" si="3"/>
        <v>17037</v>
      </c>
      <c r="E37" s="348">
        <f t="shared" si="3"/>
        <v>16521</v>
      </c>
      <c r="F37" s="348">
        <f t="shared" si="3"/>
        <v>16000.809999999998</v>
      </c>
      <c r="G37" s="348">
        <f t="shared" si="3"/>
        <v>13865.119999999999</v>
      </c>
      <c r="H37" s="348">
        <f t="shared" si="3"/>
        <v>14790.61</v>
      </c>
      <c r="I37" s="348">
        <f t="shared" si="3"/>
        <v>15337.83</v>
      </c>
      <c r="J37" s="348">
        <f t="shared" si="3"/>
        <v>16019.189999999999</v>
      </c>
      <c r="K37" s="348">
        <f t="shared" si="3"/>
        <v>15562.69</v>
      </c>
      <c r="L37" s="348">
        <f t="shared" si="3"/>
        <v>15605.83</v>
      </c>
      <c r="M37" s="348">
        <f t="shared" si="3"/>
        <v>16787.629999999997</v>
      </c>
      <c r="N37" s="335">
        <f t="shared" si="2"/>
        <v>185761.62999999998</v>
      </c>
    </row>
  </sheetData>
  <pageMargins left="0.7" right="0.7" top="0.75" bottom="0.75" header="0.3" footer="0.3"/>
  <pageSetup paperSize="14" scale="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N38"/>
  <sheetViews>
    <sheetView zoomScale="91" zoomScaleNormal="91" workbookViewId="0">
      <selection activeCell="F31" sqref="F31"/>
    </sheetView>
  </sheetViews>
  <sheetFormatPr baseColWidth="10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464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204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8" t="s">
        <v>101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22</v>
      </c>
    </row>
    <row r="5" spans="1:14" ht="20.100000000000001" customHeight="1" x14ac:dyDescent="0.25">
      <c r="A5" s="125" t="s">
        <v>162</v>
      </c>
      <c r="B5" s="344">
        <v>2690.8339999999998</v>
      </c>
      <c r="C5" s="344">
        <v>2702.7869999999998</v>
      </c>
      <c r="D5" s="344">
        <v>3112.3230000000003</v>
      </c>
      <c r="E5" s="344">
        <v>2726.1689999999999</v>
      </c>
      <c r="F5" s="344">
        <v>2585.0549999999998</v>
      </c>
      <c r="G5" s="344">
        <v>2674.8609999999999</v>
      </c>
      <c r="H5" s="344">
        <v>2902.2290000000003</v>
      </c>
      <c r="I5" s="344">
        <v>3011.42</v>
      </c>
      <c r="J5" s="344">
        <v>3095.7950000000001</v>
      </c>
      <c r="K5" s="344">
        <v>3379.2790000000005</v>
      </c>
      <c r="L5" s="347">
        <v>3240.009</v>
      </c>
      <c r="M5" s="347">
        <v>3573.482</v>
      </c>
      <c r="N5" s="349">
        <f t="shared" ref="N5:N19" si="0">SUM(B5:M5)</f>
        <v>35694.243000000002</v>
      </c>
    </row>
    <row r="6" spans="1:14" ht="20.100000000000001" customHeight="1" x14ac:dyDescent="0.25">
      <c r="A6" s="125" t="s">
        <v>163</v>
      </c>
      <c r="B6" s="344">
        <v>483.4</v>
      </c>
      <c r="C6" s="344">
        <v>494.38</v>
      </c>
      <c r="D6" s="344">
        <v>551.08000000000004</v>
      </c>
      <c r="E6" s="344">
        <v>531.61</v>
      </c>
      <c r="F6" s="344">
        <v>475.34000000000003</v>
      </c>
      <c r="G6" s="344">
        <v>507.52</v>
      </c>
      <c r="H6" s="344">
        <v>530.62</v>
      </c>
      <c r="I6" s="344">
        <v>552.72</v>
      </c>
      <c r="J6" s="344">
        <v>550.58000000000004</v>
      </c>
      <c r="K6" s="344">
        <v>518.27</v>
      </c>
      <c r="L6" s="347">
        <v>510.35</v>
      </c>
      <c r="M6" s="347">
        <v>576.03</v>
      </c>
      <c r="N6" s="349">
        <f t="shared" si="0"/>
        <v>6281.9000000000005</v>
      </c>
    </row>
    <row r="7" spans="1:14" ht="20.100000000000001" customHeight="1" x14ac:dyDescent="0.25">
      <c r="A7" s="125" t="s">
        <v>164</v>
      </c>
      <c r="B7" s="344">
        <v>520.64</v>
      </c>
      <c r="C7" s="344">
        <v>532.649</v>
      </c>
      <c r="D7" s="344">
        <v>631.43299999999999</v>
      </c>
      <c r="E7" s="344">
        <v>516.09899999999993</v>
      </c>
      <c r="F7" s="344">
        <v>507.98099999999999</v>
      </c>
      <c r="G7" s="344">
        <v>505.85999999999996</v>
      </c>
      <c r="H7" s="344">
        <v>532.45000000000005</v>
      </c>
      <c r="I7" s="344">
        <v>546.28800000000001</v>
      </c>
      <c r="J7" s="344">
        <v>651.95399999999995</v>
      </c>
      <c r="K7" s="344">
        <v>758.90200000000004</v>
      </c>
      <c r="L7" s="347">
        <v>749.10699999999997</v>
      </c>
      <c r="M7" s="347">
        <v>760.13200000000006</v>
      </c>
      <c r="N7" s="349">
        <f t="shared" si="0"/>
        <v>7213.494999999999</v>
      </c>
    </row>
    <row r="8" spans="1:14" ht="20.100000000000001" customHeight="1" x14ac:dyDescent="0.25">
      <c r="A8" s="125" t="s">
        <v>186</v>
      </c>
      <c r="B8" s="344">
        <v>0.28999999999999998</v>
      </c>
      <c r="C8" s="344">
        <v>0.64</v>
      </c>
      <c r="D8" s="344">
        <v>1.88</v>
      </c>
      <c r="E8" s="344">
        <v>3.5100000000000002</v>
      </c>
      <c r="F8" s="344">
        <v>0.89</v>
      </c>
      <c r="G8" s="344">
        <v>1.97</v>
      </c>
      <c r="H8" s="344">
        <v>3.61</v>
      </c>
      <c r="I8" s="344">
        <v>4.18</v>
      </c>
      <c r="J8" s="344">
        <v>3.77</v>
      </c>
      <c r="K8" s="344">
        <v>6.01</v>
      </c>
      <c r="L8" s="347">
        <v>4.92</v>
      </c>
      <c r="M8" s="347">
        <v>2.3499999999999996</v>
      </c>
      <c r="N8" s="349">
        <f t="shared" si="0"/>
        <v>34.020000000000003</v>
      </c>
    </row>
    <row r="9" spans="1:14" ht="20.100000000000001" customHeight="1" x14ac:dyDescent="0.25">
      <c r="A9" s="125" t="s">
        <v>165</v>
      </c>
      <c r="B9" s="344">
        <v>567.76499999999999</v>
      </c>
      <c r="C9" s="344">
        <v>614.505</v>
      </c>
      <c r="D9" s="344">
        <v>648.49300000000005</v>
      </c>
      <c r="E9" s="344">
        <v>441.97</v>
      </c>
      <c r="F9" s="344">
        <v>440.46000000000004</v>
      </c>
      <c r="G9" s="344">
        <v>387.84000000000003</v>
      </c>
      <c r="H9" s="344">
        <v>660.12</v>
      </c>
      <c r="I9" s="344">
        <v>536.87</v>
      </c>
      <c r="J9" s="344">
        <v>731.44</v>
      </c>
      <c r="K9" s="344">
        <v>873.88</v>
      </c>
      <c r="L9" s="347">
        <v>2219.3000000000002</v>
      </c>
      <c r="M9" s="347">
        <v>2656.73</v>
      </c>
      <c r="N9" s="349">
        <f t="shared" si="0"/>
        <v>10779.373</v>
      </c>
    </row>
    <row r="10" spans="1:14" ht="20.100000000000001" customHeight="1" x14ac:dyDescent="0.25">
      <c r="A10" s="125" t="s">
        <v>166</v>
      </c>
      <c r="B10" s="344">
        <v>0</v>
      </c>
      <c r="C10" s="344">
        <v>0</v>
      </c>
      <c r="D10" s="344">
        <v>0</v>
      </c>
      <c r="E10" s="344">
        <v>0</v>
      </c>
      <c r="F10" s="344">
        <v>0</v>
      </c>
      <c r="G10" s="344">
        <v>0</v>
      </c>
      <c r="H10" s="344">
        <v>0</v>
      </c>
      <c r="I10" s="344">
        <v>0</v>
      </c>
      <c r="J10" s="344">
        <v>0</v>
      </c>
      <c r="K10" s="344"/>
      <c r="L10" s="347"/>
      <c r="M10" s="347"/>
      <c r="N10" s="349">
        <f t="shared" si="0"/>
        <v>0</v>
      </c>
    </row>
    <row r="11" spans="1:14" ht="20.100000000000001" customHeight="1" x14ac:dyDescent="0.25">
      <c r="A11" s="125" t="s">
        <v>167</v>
      </c>
      <c r="B11" s="344">
        <v>345</v>
      </c>
      <c r="C11" s="344">
        <v>723.57999999999993</v>
      </c>
      <c r="D11" s="344">
        <v>750</v>
      </c>
      <c r="E11" s="344">
        <v>1683</v>
      </c>
      <c r="F11" s="344">
        <v>146</v>
      </c>
      <c r="G11" s="344">
        <v>2550</v>
      </c>
      <c r="H11" s="344">
        <v>208</v>
      </c>
      <c r="I11" s="344">
        <v>2464</v>
      </c>
      <c r="J11" s="344">
        <v>1270</v>
      </c>
      <c r="K11" s="344">
        <v>133</v>
      </c>
      <c r="L11" s="347">
        <v>3695.43</v>
      </c>
      <c r="M11" s="347">
        <v>4927.83</v>
      </c>
      <c r="N11" s="349">
        <f t="shared" si="0"/>
        <v>18895.84</v>
      </c>
    </row>
    <row r="12" spans="1:14" ht="20.100000000000001" customHeight="1" x14ac:dyDescent="0.25">
      <c r="A12" s="125" t="s">
        <v>168</v>
      </c>
      <c r="B12" s="344">
        <v>0</v>
      </c>
      <c r="C12" s="344">
        <v>0</v>
      </c>
      <c r="D12" s="344">
        <v>0</v>
      </c>
      <c r="E12" s="344">
        <v>0</v>
      </c>
      <c r="F12" s="344">
        <v>0</v>
      </c>
      <c r="G12" s="344">
        <v>0</v>
      </c>
      <c r="H12" s="344">
        <v>0</v>
      </c>
      <c r="I12" s="344">
        <v>0</v>
      </c>
      <c r="J12" s="344">
        <v>0</v>
      </c>
      <c r="K12" s="344"/>
      <c r="L12" s="347"/>
      <c r="M12" s="347"/>
      <c r="N12" s="349">
        <f t="shared" si="0"/>
        <v>0</v>
      </c>
    </row>
    <row r="13" spans="1:14" ht="20.100000000000001" customHeight="1" x14ac:dyDescent="0.25">
      <c r="A13" s="125" t="s">
        <v>169</v>
      </c>
      <c r="B13" s="344">
        <v>0</v>
      </c>
      <c r="C13" s="344">
        <v>0</v>
      </c>
      <c r="D13" s="344">
        <v>0</v>
      </c>
      <c r="E13" s="344">
        <v>0</v>
      </c>
      <c r="F13" s="344">
        <v>0</v>
      </c>
      <c r="G13" s="344">
        <v>0</v>
      </c>
      <c r="H13" s="344">
        <v>0</v>
      </c>
      <c r="I13" s="344">
        <v>0</v>
      </c>
      <c r="J13" s="344">
        <v>0</v>
      </c>
      <c r="K13" s="344"/>
      <c r="L13" s="347"/>
      <c r="M13" s="347"/>
      <c r="N13" s="349">
        <f t="shared" si="0"/>
        <v>0</v>
      </c>
    </row>
    <row r="14" spans="1:14" ht="20.100000000000001" customHeight="1" x14ac:dyDescent="0.25">
      <c r="A14" s="125" t="s">
        <v>170</v>
      </c>
      <c r="B14" s="344">
        <v>3141.31</v>
      </c>
      <c r="C14" s="344">
        <v>3092.91</v>
      </c>
      <c r="D14" s="344">
        <v>3591.35</v>
      </c>
      <c r="E14" s="344">
        <v>3355.2700000000004</v>
      </c>
      <c r="F14" s="344">
        <v>3160.17</v>
      </c>
      <c r="G14" s="344">
        <v>3246.8599999999997</v>
      </c>
      <c r="H14" s="344">
        <v>3300.29</v>
      </c>
      <c r="I14" s="344">
        <v>3312.67</v>
      </c>
      <c r="J14" s="344">
        <v>3187.6000000000004</v>
      </c>
      <c r="K14" s="344">
        <v>4388.3100000000004</v>
      </c>
      <c r="L14" s="347">
        <v>4455.33</v>
      </c>
      <c r="M14" s="347">
        <v>3722.19</v>
      </c>
      <c r="N14" s="349">
        <f t="shared" si="0"/>
        <v>41954.26</v>
      </c>
    </row>
    <row r="15" spans="1:14" ht="20.100000000000001" customHeight="1" x14ac:dyDescent="0.25">
      <c r="A15" s="125" t="s">
        <v>306</v>
      </c>
      <c r="B15" s="344">
        <v>6802.741</v>
      </c>
      <c r="C15" s="344">
        <v>6501.8919999999998</v>
      </c>
      <c r="D15" s="344">
        <v>7637.5339999999997</v>
      </c>
      <c r="E15" s="344">
        <v>6893.5860000000002</v>
      </c>
      <c r="F15" s="344">
        <v>6484.7250000000004</v>
      </c>
      <c r="G15" s="344">
        <v>6276.4009999999998</v>
      </c>
      <c r="H15" s="344">
        <v>6722.6630000000005</v>
      </c>
      <c r="I15" s="344">
        <v>6758.2129999999997</v>
      </c>
      <c r="J15" s="344">
        <v>7555.6409999999996</v>
      </c>
      <c r="K15" s="344">
        <v>7835.3230000000003</v>
      </c>
      <c r="L15" s="347">
        <v>8890.3120000000017</v>
      </c>
      <c r="M15" s="347">
        <v>11438.46</v>
      </c>
      <c r="N15" s="349">
        <f t="shared" si="0"/>
        <v>89797.491000000009</v>
      </c>
    </row>
    <row r="16" spans="1:14" ht="20.100000000000001" customHeight="1" x14ac:dyDescent="0.25">
      <c r="A16" s="125" t="s">
        <v>307</v>
      </c>
      <c r="B16" s="344">
        <v>0</v>
      </c>
      <c r="C16" s="344">
        <v>0</v>
      </c>
      <c r="D16" s="344">
        <v>0</v>
      </c>
      <c r="E16" s="344">
        <v>0</v>
      </c>
      <c r="F16" s="344">
        <v>0</v>
      </c>
      <c r="G16" s="344">
        <v>0</v>
      </c>
      <c r="H16" s="344">
        <v>0</v>
      </c>
      <c r="I16" s="344">
        <v>0</v>
      </c>
      <c r="J16" s="344">
        <v>0</v>
      </c>
      <c r="K16" s="344"/>
      <c r="L16" s="347"/>
      <c r="M16" s="347"/>
      <c r="N16" s="349">
        <f t="shared" si="0"/>
        <v>0</v>
      </c>
    </row>
    <row r="17" spans="1:14" ht="20.100000000000001" customHeight="1" x14ac:dyDescent="0.25">
      <c r="A17" s="125" t="s">
        <v>177</v>
      </c>
      <c r="B17" s="344">
        <v>561.19000000000005</v>
      </c>
      <c r="C17" s="344"/>
      <c r="D17" s="344">
        <v>195.34399999999999</v>
      </c>
      <c r="E17" s="344">
        <v>311.52100000000002</v>
      </c>
      <c r="F17" s="344"/>
      <c r="G17" s="344"/>
      <c r="H17" s="344"/>
      <c r="I17" s="344"/>
      <c r="J17" s="344">
        <v>227.661</v>
      </c>
      <c r="K17" s="344"/>
      <c r="L17" s="347">
        <v>0</v>
      </c>
      <c r="M17" s="347">
        <v>220.66499999999999</v>
      </c>
      <c r="N17" s="349">
        <f t="shared" si="0"/>
        <v>1516.3810000000001</v>
      </c>
    </row>
    <row r="18" spans="1:14" ht="20.100000000000001" customHeight="1" x14ac:dyDescent="0.25">
      <c r="A18" s="125" t="s">
        <v>390</v>
      </c>
      <c r="B18" s="331">
        <v>1844.5140000000001</v>
      </c>
      <c r="C18" s="331">
        <v>1789.924</v>
      </c>
      <c r="D18" s="331">
        <v>861.03400000000011</v>
      </c>
      <c r="E18" s="331">
        <v>548.73199999999997</v>
      </c>
      <c r="F18" s="331">
        <v>347.59800000000001</v>
      </c>
      <c r="G18" s="331">
        <v>898.78100000000006</v>
      </c>
      <c r="H18" s="331">
        <v>308.30700000000002</v>
      </c>
      <c r="I18" s="331">
        <v>292.76900000000001</v>
      </c>
      <c r="J18" s="331">
        <v>499.76499999999999</v>
      </c>
      <c r="K18" s="331">
        <v>2519.1759999999995</v>
      </c>
      <c r="L18" s="331">
        <v>893.69100000000003</v>
      </c>
      <c r="M18" s="331">
        <v>1342.5130000000001</v>
      </c>
      <c r="N18" s="349">
        <f t="shared" si="0"/>
        <v>12146.804</v>
      </c>
    </row>
    <row r="19" spans="1:14" ht="20.100000000000001" customHeight="1" x14ac:dyDescent="0.25">
      <c r="A19" s="231" t="s">
        <v>15</v>
      </c>
      <c r="B19" s="348">
        <f t="shared" ref="B19:M19" si="1">SUM(B5:B18)</f>
        <v>16957.684000000001</v>
      </c>
      <c r="C19" s="348">
        <f t="shared" si="1"/>
        <v>16453.267</v>
      </c>
      <c r="D19" s="348">
        <f t="shared" si="1"/>
        <v>17980.471000000001</v>
      </c>
      <c r="E19" s="348">
        <f t="shared" si="1"/>
        <v>17011.467000000001</v>
      </c>
      <c r="F19" s="348">
        <f t="shared" si="1"/>
        <v>14148.219000000001</v>
      </c>
      <c r="G19" s="348">
        <f t="shared" si="1"/>
        <v>17050.093000000001</v>
      </c>
      <c r="H19" s="348">
        <f t="shared" si="1"/>
        <v>15168.289000000001</v>
      </c>
      <c r="I19" s="348">
        <f t="shared" si="1"/>
        <v>17479.13</v>
      </c>
      <c r="J19" s="348">
        <f t="shared" si="1"/>
        <v>17774.205999999998</v>
      </c>
      <c r="K19" s="348">
        <f t="shared" si="1"/>
        <v>20412.150000000001</v>
      </c>
      <c r="L19" s="348">
        <f t="shared" si="1"/>
        <v>24658.449000000001</v>
      </c>
      <c r="M19" s="348">
        <f t="shared" si="1"/>
        <v>29220.381999999998</v>
      </c>
      <c r="N19" s="349">
        <f t="shared" si="0"/>
        <v>224313.80699999997</v>
      </c>
    </row>
    <row r="20" spans="1:14" ht="20.100000000000001" customHeight="1" x14ac:dyDescent="0.25"/>
    <row r="21" spans="1:14" ht="20.100000000000001" customHeight="1" x14ac:dyDescent="0.25">
      <c r="A21" s="36" t="s">
        <v>35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35" t="s">
        <v>101</v>
      </c>
      <c r="B22" s="35" t="s">
        <v>2</v>
      </c>
      <c r="C22" s="35" t="s">
        <v>3</v>
      </c>
      <c r="D22" s="35" t="s">
        <v>4</v>
      </c>
      <c r="E22" s="35" t="s">
        <v>5</v>
      </c>
      <c r="F22" s="35" t="s">
        <v>6</v>
      </c>
      <c r="G22" s="35" t="s">
        <v>7</v>
      </c>
      <c r="H22" s="35" t="s">
        <v>8</v>
      </c>
      <c r="I22" s="35" t="s">
        <v>9</v>
      </c>
      <c r="J22" s="35" t="s">
        <v>10</v>
      </c>
      <c r="K22" s="35" t="s">
        <v>11</v>
      </c>
      <c r="L22" s="35" t="s">
        <v>12</v>
      </c>
      <c r="M22" s="35" t="s">
        <v>13</v>
      </c>
      <c r="N22" s="35" t="s">
        <v>22</v>
      </c>
    </row>
    <row r="23" spans="1:14" ht="20.100000000000001" customHeight="1" x14ac:dyDescent="0.25">
      <c r="A23" s="125" t="s">
        <v>162</v>
      </c>
      <c r="B23" s="606">
        <v>80899.489999999991</v>
      </c>
      <c r="C23" s="606">
        <v>77052.2</v>
      </c>
      <c r="D23" s="606">
        <v>81232.52</v>
      </c>
      <c r="E23" s="606">
        <v>59678.630000000005</v>
      </c>
      <c r="F23" s="606">
        <v>79169.140000000014</v>
      </c>
      <c r="G23" s="606">
        <v>75047.62999999999</v>
      </c>
      <c r="H23" s="606">
        <v>91014.02</v>
      </c>
      <c r="I23" s="606">
        <v>94112.98</v>
      </c>
      <c r="J23" s="606">
        <v>92529.209999999992</v>
      </c>
      <c r="K23" s="606">
        <v>99262.85</v>
      </c>
      <c r="L23" s="606">
        <v>98473.180000000008</v>
      </c>
      <c r="M23" s="606">
        <v>107878.38</v>
      </c>
      <c r="N23" s="349">
        <f t="shared" ref="N23:N37" si="2">SUM(B23:M23)</f>
        <v>1036350.23</v>
      </c>
    </row>
    <row r="24" spans="1:14" ht="20.100000000000001" customHeight="1" x14ac:dyDescent="0.25">
      <c r="A24" s="125" t="s">
        <v>163</v>
      </c>
      <c r="B24" s="606">
        <v>45537.539999999994</v>
      </c>
      <c r="C24" s="606">
        <v>44055.28</v>
      </c>
      <c r="D24" s="606">
        <v>44869.35</v>
      </c>
      <c r="E24" s="606">
        <v>33328.61</v>
      </c>
      <c r="F24" s="606">
        <v>44804.86</v>
      </c>
      <c r="G24" s="606">
        <v>42805.41</v>
      </c>
      <c r="H24" s="606">
        <v>53076.45</v>
      </c>
      <c r="I24" s="606">
        <v>54990.52</v>
      </c>
      <c r="J24" s="606">
        <v>54790.680000000008</v>
      </c>
      <c r="K24" s="606">
        <v>59313.040000000008</v>
      </c>
      <c r="L24" s="606">
        <v>57637.960000000006</v>
      </c>
      <c r="M24" s="606">
        <v>63101.770000000004</v>
      </c>
      <c r="N24" s="349">
        <f t="shared" si="2"/>
        <v>598311.47</v>
      </c>
    </row>
    <row r="25" spans="1:14" ht="20.100000000000001" customHeight="1" x14ac:dyDescent="0.25">
      <c r="A25" s="125" t="s">
        <v>164</v>
      </c>
      <c r="B25" s="606">
        <v>17564.48</v>
      </c>
      <c r="C25" s="606">
        <v>16950.2</v>
      </c>
      <c r="D25" s="606">
        <v>17890.12</v>
      </c>
      <c r="E25" s="606">
        <v>12370.050000000001</v>
      </c>
      <c r="F25" s="606">
        <v>18319.98</v>
      </c>
      <c r="G25" s="606">
        <v>17007.47</v>
      </c>
      <c r="H25" s="606">
        <v>20669.2</v>
      </c>
      <c r="I25" s="606">
        <v>21709.599999999999</v>
      </c>
      <c r="J25" s="606">
        <v>21878.48</v>
      </c>
      <c r="K25" s="606">
        <v>22573.57</v>
      </c>
      <c r="L25" s="606">
        <v>21867.739999999998</v>
      </c>
      <c r="M25" s="606">
        <v>24382.27</v>
      </c>
      <c r="N25" s="349">
        <f t="shared" si="2"/>
        <v>233183.16</v>
      </c>
    </row>
    <row r="26" spans="1:14" ht="20.100000000000001" customHeight="1" x14ac:dyDescent="0.25">
      <c r="A26" s="125" t="s">
        <v>186</v>
      </c>
      <c r="B26" s="606">
        <v>90</v>
      </c>
      <c r="C26" s="606">
        <v>130</v>
      </c>
      <c r="D26" s="606">
        <v>145</v>
      </c>
      <c r="E26" s="606">
        <v>70</v>
      </c>
      <c r="F26" s="606">
        <v>79</v>
      </c>
      <c r="G26" s="606">
        <v>84.41</v>
      </c>
      <c r="H26" s="606">
        <v>120.13</v>
      </c>
      <c r="I26" s="606">
        <v>103.71</v>
      </c>
      <c r="J26" s="606">
        <v>175.65</v>
      </c>
      <c r="K26" s="606">
        <v>157.75</v>
      </c>
      <c r="L26" s="606">
        <v>183.44</v>
      </c>
      <c r="M26" s="606">
        <v>186.78</v>
      </c>
      <c r="N26" s="349">
        <f t="shared" si="2"/>
        <v>1525.8700000000001</v>
      </c>
    </row>
    <row r="27" spans="1:14" ht="20.100000000000001" customHeight="1" x14ac:dyDescent="0.25">
      <c r="A27" s="125" t="s">
        <v>165</v>
      </c>
      <c r="B27" s="606">
        <v>63890.58</v>
      </c>
      <c r="C27" s="606">
        <v>62441.240000000005</v>
      </c>
      <c r="D27" s="606">
        <v>62318.599999999991</v>
      </c>
      <c r="E27" s="606">
        <v>53099.03</v>
      </c>
      <c r="F27" s="606">
        <v>59075.743999999999</v>
      </c>
      <c r="G27" s="606">
        <v>56279.759999999995</v>
      </c>
      <c r="H27" s="606">
        <v>57386.740000000005</v>
      </c>
      <c r="I27" s="606">
        <v>58625.87</v>
      </c>
      <c r="J27" s="606">
        <v>68067.930000000008</v>
      </c>
      <c r="K27" s="606">
        <v>76232.05</v>
      </c>
      <c r="L27" s="606">
        <v>80094.03</v>
      </c>
      <c r="M27" s="606">
        <v>92365.28</v>
      </c>
      <c r="N27" s="349">
        <f t="shared" si="2"/>
        <v>789876.85400000005</v>
      </c>
    </row>
    <row r="28" spans="1:14" ht="20.100000000000001" customHeight="1" x14ac:dyDescent="0.25">
      <c r="A28" s="125" t="s">
        <v>166</v>
      </c>
      <c r="B28" s="606">
        <v>233.94</v>
      </c>
      <c r="C28" s="606">
        <v>186.46999999999997</v>
      </c>
      <c r="D28" s="606">
        <v>1113.78</v>
      </c>
      <c r="E28" s="606">
        <v>3543.7599999999993</v>
      </c>
      <c r="F28" s="606">
        <v>12703.090000000002</v>
      </c>
      <c r="G28" s="606">
        <v>19674.910000000003</v>
      </c>
      <c r="H28" s="606">
        <v>20858.879999999997</v>
      </c>
      <c r="I28" s="606">
        <v>17827.900000000001</v>
      </c>
      <c r="J28" s="606">
        <v>6877.9</v>
      </c>
      <c r="K28" s="606">
        <v>555.52</v>
      </c>
      <c r="L28" s="606">
        <v>151.76999999999998</v>
      </c>
      <c r="M28" s="606">
        <v>120.28999999999999</v>
      </c>
      <c r="N28" s="349">
        <f t="shared" si="2"/>
        <v>83848.210000000006</v>
      </c>
    </row>
    <row r="29" spans="1:14" ht="20.100000000000001" customHeight="1" x14ac:dyDescent="0.25">
      <c r="A29" s="125" t="s">
        <v>167</v>
      </c>
      <c r="B29" s="606">
        <v>137.99</v>
      </c>
      <c r="C29" s="606">
        <v>166.71</v>
      </c>
      <c r="D29" s="606">
        <v>167.9</v>
      </c>
      <c r="E29" s="606">
        <v>193.13</v>
      </c>
      <c r="F29" s="606">
        <v>162.30000000000001</v>
      </c>
      <c r="G29" s="606">
        <v>190.25</v>
      </c>
      <c r="H29" s="606">
        <v>135.30000000000001</v>
      </c>
      <c r="I29" s="606">
        <v>131.38</v>
      </c>
      <c r="J29" s="606">
        <v>80.540000000000006</v>
      </c>
      <c r="K29" s="606">
        <v>95.27</v>
      </c>
      <c r="L29" s="606">
        <v>130.80000000000001</v>
      </c>
      <c r="M29" s="606">
        <v>109</v>
      </c>
      <c r="N29" s="349">
        <f t="shared" si="2"/>
        <v>1700.57</v>
      </c>
    </row>
    <row r="30" spans="1:14" ht="20.100000000000001" customHeight="1" x14ac:dyDescent="0.25">
      <c r="A30" s="125" t="s">
        <v>168</v>
      </c>
      <c r="B30" s="606">
        <v>0</v>
      </c>
      <c r="C30" s="606">
        <v>0</v>
      </c>
      <c r="D30" s="606">
        <v>0</v>
      </c>
      <c r="E30" s="606">
        <v>0</v>
      </c>
      <c r="F30" s="606">
        <v>0</v>
      </c>
      <c r="G30" s="606">
        <v>0</v>
      </c>
      <c r="H30" s="606">
        <v>0</v>
      </c>
      <c r="I30" s="606">
        <v>0</v>
      </c>
      <c r="J30" s="606">
        <v>0</v>
      </c>
      <c r="K30" s="606"/>
      <c r="L30" s="606"/>
      <c r="M30" s="606"/>
      <c r="N30" s="349">
        <f t="shared" si="2"/>
        <v>0</v>
      </c>
    </row>
    <row r="31" spans="1:14" ht="20.100000000000001" customHeight="1" x14ac:dyDescent="0.25">
      <c r="A31" s="125" t="s">
        <v>169</v>
      </c>
      <c r="B31" s="606">
        <v>164.81</v>
      </c>
      <c r="C31" s="606">
        <v>107.5</v>
      </c>
      <c r="D31" s="606">
        <v>211.64</v>
      </c>
      <c r="E31" s="606">
        <v>160.41</v>
      </c>
      <c r="F31" s="606">
        <v>161.26</v>
      </c>
      <c r="G31" s="606">
        <v>54.32</v>
      </c>
      <c r="H31" s="606">
        <v>175.37</v>
      </c>
      <c r="I31" s="606">
        <v>158.97999999999999</v>
      </c>
      <c r="J31" s="606">
        <v>237.28</v>
      </c>
      <c r="K31" s="606">
        <v>185.25</v>
      </c>
      <c r="L31" s="606">
        <v>134.16</v>
      </c>
      <c r="M31" s="606">
        <v>135.05000000000001</v>
      </c>
      <c r="N31" s="349">
        <f t="shared" si="2"/>
        <v>1886.03</v>
      </c>
    </row>
    <row r="32" spans="1:14" ht="20.100000000000001" customHeight="1" x14ac:dyDescent="0.25">
      <c r="A32" s="125" t="s">
        <v>170</v>
      </c>
      <c r="B32" s="606">
        <v>148256.92000000001</v>
      </c>
      <c r="C32" s="606">
        <v>152019.785</v>
      </c>
      <c r="D32" s="606">
        <v>175599.15000000002</v>
      </c>
      <c r="E32" s="606">
        <v>138859.45300000001</v>
      </c>
      <c r="F32" s="606">
        <v>140677.29800000001</v>
      </c>
      <c r="G32" s="606">
        <v>143424.32000000001</v>
      </c>
      <c r="H32" s="606">
        <v>168011.326</v>
      </c>
      <c r="I32" s="606">
        <v>185560.62199999997</v>
      </c>
      <c r="J32" s="606">
        <v>152318.34999999998</v>
      </c>
      <c r="K32" s="606">
        <v>159862.20199999999</v>
      </c>
      <c r="L32" s="606">
        <v>163613.65</v>
      </c>
      <c r="M32" s="606">
        <v>171463.56</v>
      </c>
      <c r="N32" s="349">
        <f t="shared" si="2"/>
        <v>1899666.6360000004</v>
      </c>
    </row>
    <row r="33" spans="1:14" ht="20.100000000000001" customHeight="1" x14ac:dyDescent="0.25">
      <c r="A33" s="125" t="s">
        <v>306</v>
      </c>
      <c r="B33" s="606">
        <v>0</v>
      </c>
      <c r="C33" s="606">
        <v>0</v>
      </c>
      <c r="D33" s="606">
        <v>0</v>
      </c>
      <c r="E33" s="606">
        <v>0</v>
      </c>
      <c r="F33" s="606">
        <v>0</v>
      </c>
      <c r="G33" s="606">
        <v>0</v>
      </c>
      <c r="H33" s="606">
        <v>0</v>
      </c>
      <c r="I33" s="606">
        <v>0</v>
      </c>
      <c r="J33" s="606">
        <v>0</v>
      </c>
      <c r="K33" s="606"/>
      <c r="L33" s="606"/>
      <c r="M33" s="606"/>
      <c r="N33" s="349">
        <f t="shared" si="2"/>
        <v>0</v>
      </c>
    </row>
    <row r="34" spans="1:14" ht="20.100000000000001" customHeight="1" x14ac:dyDescent="0.25">
      <c r="A34" s="125" t="s">
        <v>307</v>
      </c>
      <c r="B34" s="606">
        <v>0</v>
      </c>
      <c r="C34" s="606">
        <v>0</v>
      </c>
      <c r="D34" s="606">
        <v>0</v>
      </c>
      <c r="E34" s="606">
        <v>0</v>
      </c>
      <c r="F34" s="606">
        <v>0</v>
      </c>
      <c r="G34" s="606">
        <v>0</v>
      </c>
      <c r="H34" s="606">
        <v>0</v>
      </c>
      <c r="I34" s="606">
        <v>0</v>
      </c>
      <c r="J34" s="606">
        <v>0</v>
      </c>
      <c r="K34" s="606"/>
      <c r="L34" s="606"/>
      <c r="M34" s="606"/>
      <c r="N34" s="349">
        <f t="shared" si="2"/>
        <v>0</v>
      </c>
    </row>
    <row r="35" spans="1:14" ht="20.100000000000001" customHeight="1" x14ac:dyDescent="0.25">
      <c r="A35" s="125" t="s">
        <v>177</v>
      </c>
      <c r="B35" s="606"/>
      <c r="C35" s="606"/>
      <c r="D35" s="606"/>
      <c r="E35" s="606">
        <v>3641.3700000000003</v>
      </c>
      <c r="F35" s="606">
        <v>7345.59</v>
      </c>
      <c r="G35" s="606">
        <v>7299.23</v>
      </c>
      <c r="H35" s="606">
        <v>7832.920000000001</v>
      </c>
      <c r="I35" s="606">
        <v>7898.61</v>
      </c>
      <c r="J35" s="606">
        <v>7568.85</v>
      </c>
      <c r="K35" s="606">
        <v>26.37</v>
      </c>
      <c r="L35" s="606"/>
      <c r="M35" s="606"/>
      <c r="N35" s="349">
        <f t="shared" si="2"/>
        <v>41612.94</v>
      </c>
    </row>
    <row r="36" spans="1:14" ht="20.100000000000001" customHeight="1" x14ac:dyDescent="0.25">
      <c r="A36" s="125" t="s">
        <v>390</v>
      </c>
      <c r="B36" s="606">
        <v>0</v>
      </c>
      <c r="C36" s="606">
        <v>0</v>
      </c>
      <c r="D36" s="606">
        <v>0</v>
      </c>
      <c r="E36" s="606">
        <v>0</v>
      </c>
      <c r="F36" s="606">
        <v>0</v>
      </c>
      <c r="G36" s="606">
        <v>0</v>
      </c>
      <c r="H36" s="606">
        <v>0</v>
      </c>
      <c r="I36" s="606">
        <v>0</v>
      </c>
      <c r="J36" s="606">
        <v>0</v>
      </c>
      <c r="K36" s="606">
        <v>0</v>
      </c>
      <c r="L36" s="606">
        <v>0</v>
      </c>
      <c r="M36" s="606">
        <v>0</v>
      </c>
      <c r="N36" s="349">
        <f t="shared" si="2"/>
        <v>0</v>
      </c>
    </row>
    <row r="37" spans="1:14" ht="20.25" customHeight="1" x14ac:dyDescent="0.25">
      <c r="A37" s="231" t="s">
        <v>15</v>
      </c>
      <c r="B37" s="350">
        <f>SUM(B23:B36)</f>
        <v>356775.75</v>
      </c>
      <c r="C37" s="350">
        <f t="shared" ref="C37:M37" si="3">SUM(C23:C36)</f>
        <v>353109.38500000001</v>
      </c>
      <c r="D37" s="350">
        <f t="shared" si="3"/>
        <v>383548.06</v>
      </c>
      <c r="E37" s="350">
        <f t="shared" si="3"/>
        <v>304944.44300000003</v>
      </c>
      <c r="F37" s="350">
        <f t="shared" si="3"/>
        <v>362498.26200000005</v>
      </c>
      <c r="G37" s="350">
        <f t="shared" si="3"/>
        <v>361867.70999999996</v>
      </c>
      <c r="H37" s="350">
        <f t="shared" si="3"/>
        <v>419280.33600000001</v>
      </c>
      <c r="I37" s="350">
        <f t="shared" si="3"/>
        <v>441120.17199999996</v>
      </c>
      <c r="J37" s="350">
        <f t="shared" si="3"/>
        <v>404524.87</v>
      </c>
      <c r="K37" s="350">
        <f t="shared" si="3"/>
        <v>418263.87199999997</v>
      </c>
      <c r="L37" s="350">
        <f t="shared" si="3"/>
        <v>422286.73</v>
      </c>
      <c r="M37" s="350">
        <f t="shared" si="3"/>
        <v>459742.37999999995</v>
      </c>
      <c r="N37" s="349">
        <f t="shared" si="2"/>
        <v>4687961.97</v>
      </c>
    </row>
    <row r="38" spans="1:14" x14ac:dyDescent="0.25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</row>
  </sheetData>
  <pageMargins left="0.7" right="0.7" top="0.75" bottom="0.75" header="0.3" footer="0.3"/>
  <pageSetup paperSize="14" scale="7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A1:N22"/>
  <sheetViews>
    <sheetView zoomScale="84" zoomScaleNormal="84" workbookViewId="0">
      <selection activeCell="F31" sqref="F31"/>
    </sheetView>
  </sheetViews>
  <sheetFormatPr baseColWidth="10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464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1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100000000000001" customHeight="1" x14ac:dyDescent="0.25">
      <c r="A3" s="117" t="s">
        <v>123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20.100000000000001" customHeight="1" x14ac:dyDescent="0.25">
      <c r="A4" s="35" t="s">
        <v>101</v>
      </c>
      <c r="B4" s="35" t="s">
        <v>2</v>
      </c>
      <c r="C4" s="35" t="s">
        <v>3</v>
      </c>
      <c r="D4" s="35" t="s">
        <v>4</v>
      </c>
      <c r="E4" s="35" t="s">
        <v>5</v>
      </c>
      <c r="F4" s="35" t="s">
        <v>6</v>
      </c>
      <c r="G4" s="35" t="s">
        <v>7</v>
      </c>
      <c r="H4" s="35" t="s">
        <v>8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5" t="s">
        <v>22</v>
      </c>
    </row>
    <row r="5" spans="1:14" s="119" customFormat="1" ht="20.100000000000001" customHeight="1" x14ac:dyDescent="0.25">
      <c r="A5" s="125" t="s">
        <v>162</v>
      </c>
      <c r="B5" s="344">
        <v>235018.486</v>
      </c>
      <c r="C5" s="344">
        <v>228213.56900000005</v>
      </c>
      <c r="D5" s="344">
        <v>225347.96099999995</v>
      </c>
      <c r="E5" s="344">
        <v>173453.21700000003</v>
      </c>
      <c r="F5" s="344">
        <v>221096.36600000004</v>
      </c>
      <c r="G5" s="344">
        <v>216721.568</v>
      </c>
      <c r="H5" s="344">
        <v>254869.99700000009</v>
      </c>
      <c r="I5" s="344">
        <v>256998.49500000002</v>
      </c>
      <c r="J5" s="344">
        <v>260766.14599999998</v>
      </c>
      <c r="K5" s="344">
        <v>275910.33900000004</v>
      </c>
      <c r="L5" s="344">
        <v>273616.7350000001</v>
      </c>
      <c r="M5" s="344">
        <v>301776.51100000012</v>
      </c>
      <c r="N5" s="349">
        <f>SUM(B5:M5)</f>
        <v>2923789.3900000006</v>
      </c>
    </row>
    <row r="6" spans="1:14" s="119" customFormat="1" ht="20.100000000000001" customHeight="1" x14ac:dyDescent="0.25">
      <c r="A6" s="125" t="s">
        <v>163</v>
      </c>
      <c r="B6" s="344">
        <v>104117.12000000002</v>
      </c>
      <c r="C6" s="344">
        <v>102189.30000000002</v>
      </c>
      <c r="D6" s="344">
        <v>97854.599999999991</v>
      </c>
      <c r="E6" s="344">
        <v>74987.470000000016</v>
      </c>
      <c r="F6" s="344">
        <v>99439.090000000011</v>
      </c>
      <c r="G6" s="344">
        <v>97094.97</v>
      </c>
      <c r="H6" s="344">
        <v>119014.59999999998</v>
      </c>
      <c r="I6" s="344">
        <v>119849.35</v>
      </c>
      <c r="J6" s="344">
        <v>120983.94000000002</v>
      </c>
      <c r="K6" s="344">
        <v>126922.97000000003</v>
      </c>
      <c r="L6" s="344">
        <v>121371.31000000003</v>
      </c>
      <c r="M6" s="344">
        <v>133337.81999999998</v>
      </c>
      <c r="N6" s="349">
        <f t="shared" ref="N6:N19" si="0">SUM(B6:M6)</f>
        <v>1317162.5400000003</v>
      </c>
    </row>
    <row r="7" spans="1:14" s="119" customFormat="1" ht="20.100000000000001" customHeight="1" x14ac:dyDescent="0.25">
      <c r="A7" s="125" t="s">
        <v>164</v>
      </c>
      <c r="B7" s="344">
        <v>54450.669000000002</v>
      </c>
      <c r="C7" s="344">
        <v>55277.000999999989</v>
      </c>
      <c r="D7" s="344">
        <v>55399.046999999999</v>
      </c>
      <c r="E7" s="344">
        <v>41774.050000000017</v>
      </c>
      <c r="F7" s="344">
        <v>52490.026000000013</v>
      </c>
      <c r="G7" s="344">
        <v>51628.933000000005</v>
      </c>
      <c r="H7" s="344">
        <v>61155.688000000016</v>
      </c>
      <c r="I7" s="344">
        <v>61236.262999999992</v>
      </c>
      <c r="J7" s="344">
        <v>65418.922000000006</v>
      </c>
      <c r="K7" s="344">
        <v>66349.441999999995</v>
      </c>
      <c r="L7" s="344">
        <v>63018.806999999979</v>
      </c>
      <c r="M7" s="344">
        <v>70977.895000000004</v>
      </c>
      <c r="N7" s="349">
        <f t="shared" si="0"/>
        <v>699176.74300000013</v>
      </c>
    </row>
    <row r="8" spans="1:14" s="119" customFormat="1" ht="20.100000000000001" customHeight="1" x14ac:dyDescent="0.25">
      <c r="A8" s="125" t="s">
        <v>186</v>
      </c>
      <c r="B8" s="344">
        <v>353.98</v>
      </c>
      <c r="C8" s="344">
        <v>345.89</v>
      </c>
      <c r="D8" s="344">
        <v>422.8</v>
      </c>
      <c r="E8" s="344">
        <v>254.01999999999998</v>
      </c>
      <c r="F8" s="344">
        <v>294.23</v>
      </c>
      <c r="G8" s="344">
        <v>308.67999999999995</v>
      </c>
      <c r="H8" s="344">
        <v>411.58</v>
      </c>
      <c r="I8" s="344">
        <v>364.82</v>
      </c>
      <c r="J8" s="344">
        <v>430.4500000000001</v>
      </c>
      <c r="K8" s="344">
        <v>467.29000000000008</v>
      </c>
      <c r="L8" s="344">
        <v>539.58999999999992</v>
      </c>
      <c r="M8" s="344">
        <v>549.80000000000007</v>
      </c>
      <c r="N8" s="349">
        <f t="shared" si="0"/>
        <v>4743.13</v>
      </c>
    </row>
    <row r="9" spans="1:14" s="119" customFormat="1" ht="20.100000000000001" customHeight="1" x14ac:dyDescent="0.25">
      <c r="A9" s="125" t="s">
        <v>165</v>
      </c>
      <c r="B9" s="344">
        <v>80057.201000000001</v>
      </c>
      <c r="C9" s="344">
        <v>77023.424999999988</v>
      </c>
      <c r="D9" s="344">
        <v>77146.127999999997</v>
      </c>
      <c r="E9" s="344">
        <v>64428.678</v>
      </c>
      <c r="F9" s="344">
        <v>71870.436999999991</v>
      </c>
      <c r="G9" s="344">
        <v>70140.602999999988</v>
      </c>
      <c r="H9" s="344">
        <v>73901.315000000002</v>
      </c>
      <c r="I9" s="344">
        <v>76774.179999999978</v>
      </c>
      <c r="J9" s="344">
        <v>88480.292000000016</v>
      </c>
      <c r="K9" s="344">
        <v>97172.189999999988</v>
      </c>
      <c r="L9" s="344">
        <v>102300.93800000001</v>
      </c>
      <c r="M9" s="344">
        <v>113243.46200000001</v>
      </c>
      <c r="N9" s="349">
        <f t="shared" si="0"/>
        <v>992538.84899999993</v>
      </c>
    </row>
    <row r="10" spans="1:14" s="119" customFormat="1" ht="20.100000000000001" customHeight="1" x14ac:dyDescent="0.25">
      <c r="A10" s="125" t="s">
        <v>166</v>
      </c>
      <c r="B10" s="344">
        <v>986.18000000000006</v>
      </c>
      <c r="C10" s="344">
        <v>801.7399999999999</v>
      </c>
      <c r="D10" s="344">
        <v>3106.1299999999997</v>
      </c>
      <c r="E10" s="344">
        <v>8983.8410000000003</v>
      </c>
      <c r="F10" s="344">
        <v>25410.890000000003</v>
      </c>
      <c r="G10" s="344">
        <v>37548.490000000005</v>
      </c>
      <c r="H10" s="344">
        <v>39908.090000000004</v>
      </c>
      <c r="I10" s="344">
        <v>33940.39</v>
      </c>
      <c r="J10" s="344">
        <v>14815.49</v>
      </c>
      <c r="K10" s="344">
        <v>4396.4400000000005</v>
      </c>
      <c r="L10" s="344">
        <v>1400.8500000000006</v>
      </c>
      <c r="M10" s="344">
        <v>681.03</v>
      </c>
      <c r="N10" s="349">
        <f t="shared" si="0"/>
        <v>171979.56099999999</v>
      </c>
    </row>
    <row r="11" spans="1:14" s="119" customFormat="1" ht="20.100000000000001" customHeight="1" x14ac:dyDescent="0.25">
      <c r="A11" s="125" t="s">
        <v>167</v>
      </c>
      <c r="B11" s="344">
        <v>17013.769</v>
      </c>
      <c r="C11" s="344">
        <v>16033.596999999998</v>
      </c>
      <c r="D11" s="344">
        <v>18680.706000000002</v>
      </c>
      <c r="E11" s="344">
        <v>21121.308000000001</v>
      </c>
      <c r="F11" s="344">
        <v>12740.127999999999</v>
      </c>
      <c r="G11" s="344">
        <v>16033.314999999999</v>
      </c>
      <c r="H11" s="344">
        <v>14330.619999999999</v>
      </c>
      <c r="I11" s="344">
        <v>17344.658999999996</v>
      </c>
      <c r="J11" s="344">
        <v>14354.726999999999</v>
      </c>
      <c r="K11" s="344">
        <v>14609.465</v>
      </c>
      <c r="L11" s="344">
        <v>18990.669999999998</v>
      </c>
      <c r="M11" s="344">
        <v>15688.732</v>
      </c>
      <c r="N11" s="349">
        <f t="shared" si="0"/>
        <v>196941.69599999997</v>
      </c>
    </row>
    <row r="12" spans="1:14" s="119" customFormat="1" ht="20.100000000000001" customHeight="1" x14ac:dyDescent="0.25">
      <c r="A12" s="125" t="s">
        <v>168</v>
      </c>
      <c r="B12" s="344">
        <v>429.31</v>
      </c>
      <c r="C12" s="344">
        <v>290.44</v>
      </c>
      <c r="D12" s="344">
        <v>238.19</v>
      </c>
      <c r="E12" s="344">
        <v>239.09</v>
      </c>
      <c r="F12" s="344">
        <v>319.49</v>
      </c>
      <c r="G12" s="344">
        <v>292</v>
      </c>
      <c r="H12" s="344">
        <v>393.75</v>
      </c>
      <c r="I12" s="344">
        <v>291.83</v>
      </c>
      <c r="J12" s="344">
        <v>284.49</v>
      </c>
      <c r="K12" s="344">
        <v>397.66</v>
      </c>
      <c r="L12" s="344">
        <v>295.18</v>
      </c>
      <c r="M12" s="344">
        <v>290.64999999999998</v>
      </c>
      <c r="N12" s="349">
        <f t="shared" si="0"/>
        <v>3762.08</v>
      </c>
    </row>
    <row r="13" spans="1:14" s="119" customFormat="1" ht="20.100000000000001" customHeight="1" x14ac:dyDescent="0.25">
      <c r="A13" s="125" t="s">
        <v>169</v>
      </c>
      <c r="B13" s="344">
        <v>38174.640000000007</v>
      </c>
      <c r="C13" s="344">
        <v>39749.279999999992</v>
      </c>
      <c r="D13" s="344">
        <v>51714.710000000006</v>
      </c>
      <c r="E13" s="344">
        <v>46891.260000000009</v>
      </c>
      <c r="F13" s="344">
        <v>41490.380000000005</v>
      </c>
      <c r="G13" s="344">
        <v>42537.220000000008</v>
      </c>
      <c r="H13" s="344">
        <v>41646.770000000004</v>
      </c>
      <c r="I13" s="344">
        <v>36874.99</v>
      </c>
      <c r="J13" s="344">
        <v>39767.949999999997</v>
      </c>
      <c r="K13" s="344">
        <v>36123.949999999997</v>
      </c>
      <c r="L13" s="344">
        <v>35490.25</v>
      </c>
      <c r="M13" s="344">
        <v>32956.196999999993</v>
      </c>
      <c r="N13" s="349">
        <f t="shared" si="0"/>
        <v>483417.59700000001</v>
      </c>
    </row>
    <row r="14" spans="1:14" s="119" customFormat="1" ht="20.100000000000001" customHeight="1" x14ac:dyDescent="0.25">
      <c r="A14" s="125" t="s">
        <v>170</v>
      </c>
      <c r="B14" s="344">
        <v>387135.30700000003</v>
      </c>
      <c r="C14" s="344">
        <v>392072.21299999993</v>
      </c>
      <c r="D14" s="344">
        <v>437865.53399999999</v>
      </c>
      <c r="E14" s="344">
        <v>368479.34699999995</v>
      </c>
      <c r="F14" s="344">
        <v>375365.75300000014</v>
      </c>
      <c r="G14" s="344">
        <v>372929.62599999993</v>
      </c>
      <c r="H14" s="344">
        <v>427696.32699999999</v>
      </c>
      <c r="I14" s="344">
        <v>454385.66800000006</v>
      </c>
      <c r="J14" s="344">
        <v>397032.93300000008</v>
      </c>
      <c r="K14" s="344">
        <v>417825.32699999999</v>
      </c>
      <c r="L14" s="344">
        <v>431671.0180000001</v>
      </c>
      <c r="M14" s="344">
        <v>450943.76800000004</v>
      </c>
      <c r="N14" s="349">
        <f t="shared" si="0"/>
        <v>4913402.8210000005</v>
      </c>
    </row>
    <row r="15" spans="1:14" s="119" customFormat="1" ht="20.100000000000001" customHeight="1" x14ac:dyDescent="0.25">
      <c r="A15" s="125" t="s">
        <v>306</v>
      </c>
      <c r="B15" s="344">
        <v>445227.10999999993</v>
      </c>
      <c r="C15" s="344">
        <v>461156.7809999999</v>
      </c>
      <c r="D15" s="344">
        <v>502257.96299999987</v>
      </c>
      <c r="E15" s="344">
        <v>450442.81000000006</v>
      </c>
      <c r="F15" s="344">
        <v>429113.44000000024</v>
      </c>
      <c r="G15" s="344">
        <v>420398.52800000005</v>
      </c>
      <c r="H15" s="344">
        <v>480179.49800000002</v>
      </c>
      <c r="I15" s="344">
        <v>497026.66799999995</v>
      </c>
      <c r="J15" s="344">
        <v>440485.70799999993</v>
      </c>
      <c r="K15" s="344">
        <v>481770.73399999982</v>
      </c>
      <c r="L15" s="344">
        <v>484015.2680000001</v>
      </c>
      <c r="M15" s="344">
        <v>501472.26500000001</v>
      </c>
      <c r="N15" s="349">
        <f t="shared" si="0"/>
        <v>5593546.773</v>
      </c>
    </row>
    <row r="16" spans="1:14" s="119" customFormat="1" ht="20.100000000000001" customHeight="1" x14ac:dyDescent="0.25">
      <c r="A16" s="125" t="s">
        <v>307</v>
      </c>
      <c r="B16" s="344">
        <v>0</v>
      </c>
      <c r="C16" s="344">
        <v>0</v>
      </c>
      <c r="D16" s="344">
        <v>0</v>
      </c>
      <c r="E16" s="344">
        <v>0</v>
      </c>
      <c r="F16" s="344">
        <v>0</v>
      </c>
      <c r="G16" s="344">
        <v>0</v>
      </c>
      <c r="H16" s="344">
        <v>0</v>
      </c>
      <c r="I16" s="344">
        <v>0</v>
      </c>
      <c r="J16" s="344">
        <v>0</v>
      </c>
      <c r="K16" s="344"/>
      <c r="L16" s="344"/>
      <c r="M16" s="344"/>
      <c r="N16" s="349">
        <f t="shared" si="0"/>
        <v>0</v>
      </c>
    </row>
    <row r="17" spans="1:14" s="119" customFormat="1" ht="20.100000000000001" customHeight="1" x14ac:dyDescent="0.25">
      <c r="A17" s="125" t="s">
        <v>177</v>
      </c>
      <c r="B17" s="344">
        <v>5191.5</v>
      </c>
      <c r="C17" s="344">
        <v>5137.3799999999992</v>
      </c>
      <c r="D17" s="344">
        <v>6131.3440000000001</v>
      </c>
      <c r="E17" s="344">
        <v>9864.2709999999988</v>
      </c>
      <c r="F17" s="344">
        <v>22267.51</v>
      </c>
      <c r="G17" s="344">
        <v>22342.16</v>
      </c>
      <c r="H17" s="344">
        <v>24859.24</v>
      </c>
      <c r="I17" s="344">
        <v>20444.95</v>
      </c>
      <c r="J17" s="344">
        <v>23814.830999999998</v>
      </c>
      <c r="K17" s="344">
        <v>13588.11</v>
      </c>
      <c r="L17" s="344">
        <v>6910</v>
      </c>
      <c r="M17" s="344">
        <v>7115.2850000000008</v>
      </c>
      <c r="N17" s="349">
        <f t="shared" si="0"/>
        <v>167666.58099999998</v>
      </c>
    </row>
    <row r="18" spans="1:14" s="119" customFormat="1" ht="20.100000000000001" customHeight="1" x14ac:dyDescent="0.25">
      <c r="A18" s="125" t="s">
        <v>390</v>
      </c>
      <c r="B18" s="344">
        <v>2095.4560000000001</v>
      </c>
      <c r="C18" s="344">
        <v>1789.924</v>
      </c>
      <c r="D18" s="344">
        <v>997.48199999999997</v>
      </c>
      <c r="E18" s="344">
        <v>1448.527</v>
      </c>
      <c r="F18" s="344">
        <v>347.59800000000001</v>
      </c>
      <c r="G18" s="344">
        <v>902.94800000000009</v>
      </c>
      <c r="H18" s="344">
        <v>308.30700000000002</v>
      </c>
      <c r="I18" s="344">
        <v>555.85400000000004</v>
      </c>
      <c r="J18" s="344">
        <v>499.76499999999999</v>
      </c>
      <c r="K18" s="344">
        <v>2644.3289999999993</v>
      </c>
      <c r="L18" s="344">
        <v>893.69100000000003</v>
      </c>
      <c r="M18" s="344">
        <v>1695.8870000000002</v>
      </c>
      <c r="N18" s="349">
        <f t="shared" si="0"/>
        <v>14179.768</v>
      </c>
    </row>
    <row r="19" spans="1:14" ht="20.100000000000001" customHeight="1" x14ac:dyDescent="0.25">
      <c r="A19" s="231" t="s">
        <v>15</v>
      </c>
      <c r="B19" s="348">
        <f>SUM(B5:B18)</f>
        <v>1370250.7279999999</v>
      </c>
      <c r="C19" s="348">
        <f t="shared" ref="C19:M19" si="1">SUM(C5:C18)</f>
        <v>1380080.5399999998</v>
      </c>
      <c r="D19" s="348">
        <f t="shared" si="1"/>
        <v>1477162.595</v>
      </c>
      <c r="E19" s="348">
        <f t="shared" si="1"/>
        <v>1262367.8890000002</v>
      </c>
      <c r="F19" s="348">
        <f t="shared" si="1"/>
        <v>1352245.3380000005</v>
      </c>
      <c r="G19" s="348">
        <f t="shared" si="1"/>
        <v>1348879.041</v>
      </c>
      <c r="H19" s="348">
        <f t="shared" si="1"/>
        <v>1538675.7820000004</v>
      </c>
      <c r="I19" s="348">
        <f t="shared" si="1"/>
        <v>1576088.1170000001</v>
      </c>
      <c r="J19" s="348">
        <f t="shared" si="1"/>
        <v>1467135.6439999999</v>
      </c>
      <c r="K19" s="348">
        <f t="shared" si="1"/>
        <v>1538178.2459999996</v>
      </c>
      <c r="L19" s="348">
        <f t="shared" si="1"/>
        <v>1540514.3070000005</v>
      </c>
      <c r="M19" s="348">
        <f t="shared" si="1"/>
        <v>1630729.3020000004</v>
      </c>
      <c r="N19" s="349">
        <f t="shared" si="0"/>
        <v>17482307.528999999</v>
      </c>
    </row>
    <row r="20" spans="1:14" ht="20.100000000000001" customHeight="1" x14ac:dyDescent="0.25">
      <c r="A20" s="11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9"/>
    </row>
  </sheetData>
  <pageMargins left="0.7" right="0.7" top="0.75" bottom="0.75" header="0.3" footer="0.3"/>
  <pageSetup paperSize="14"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O37"/>
  <sheetViews>
    <sheetView zoomScale="75" zoomScaleNormal="75" workbookViewId="0">
      <selection activeCell="F31" sqref="F31"/>
    </sheetView>
  </sheetViews>
  <sheetFormatPr baseColWidth="10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5" x14ac:dyDescent="0.25">
      <c r="A1" s="32" t="s">
        <v>454</v>
      </c>
      <c r="B1" s="12"/>
      <c r="C1" s="12"/>
      <c r="D1" s="12"/>
      <c r="E1" s="12"/>
      <c r="F1" s="12"/>
      <c r="I1" s="28"/>
      <c r="J1" s="28"/>
      <c r="K1" s="28"/>
      <c r="L1" s="28"/>
      <c r="M1" s="28"/>
      <c r="N1" s="28"/>
      <c r="O1" s="28"/>
    </row>
    <row r="2" spans="1:15" x14ac:dyDescent="0.25">
      <c r="A2" s="12"/>
      <c r="B2" s="12"/>
      <c r="C2" s="12"/>
      <c r="D2" s="12"/>
      <c r="E2" s="12"/>
      <c r="F2" s="12"/>
      <c r="I2" s="28"/>
      <c r="J2" s="28"/>
      <c r="K2" s="28"/>
      <c r="L2" s="28"/>
      <c r="M2" s="28"/>
      <c r="N2" s="28"/>
      <c r="O2" s="28"/>
    </row>
    <row r="3" spans="1:15" ht="15" customHeight="1" x14ac:dyDescent="0.25">
      <c r="A3" s="12" t="s">
        <v>318</v>
      </c>
      <c r="B3" s="12"/>
      <c r="C3" s="12"/>
      <c r="D3" s="12"/>
      <c r="E3" s="12"/>
      <c r="F3" s="12"/>
      <c r="I3" s="28"/>
      <c r="J3" s="28"/>
      <c r="K3" s="28"/>
      <c r="L3" s="28"/>
      <c r="M3" s="28"/>
      <c r="N3" s="28"/>
      <c r="O3" s="28"/>
    </row>
    <row r="4" spans="1:15" ht="15" customHeight="1" x14ac:dyDescent="0.25">
      <c r="A4" s="12"/>
      <c r="B4" s="12"/>
      <c r="C4" s="12"/>
      <c r="D4" s="12"/>
      <c r="E4" s="12"/>
      <c r="F4" s="12"/>
      <c r="I4" s="28"/>
      <c r="J4" s="28"/>
      <c r="K4" s="28"/>
      <c r="L4" s="28"/>
      <c r="M4" s="28"/>
      <c r="N4" s="28"/>
      <c r="O4" s="28"/>
    </row>
    <row r="5" spans="1:15" ht="15" customHeight="1" x14ac:dyDescent="0.25">
      <c r="A5" s="12"/>
      <c r="B5" s="12"/>
      <c r="C5" s="12"/>
      <c r="D5" s="12"/>
      <c r="E5" s="12"/>
      <c r="F5" s="12"/>
      <c r="I5" s="28"/>
      <c r="J5" s="28"/>
      <c r="K5" s="28"/>
      <c r="L5" s="28"/>
      <c r="M5" s="28"/>
      <c r="N5" s="28"/>
      <c r="O5" s="28"/>
    </row>
    <row r="6" spans="1:15" ht="15" customHeight="1" x14ac:dyDescent="0.25">
      <c r="A6" s="232" t="s">
        <v>122</v>
      </c>
      <c r="B6" s="233" t="s">
        <v>1</v>
      </c>
      <c r="C6" s="232" t="s">
        <v>121</v>
      </c>
      <c r="D6" s="232" t="s">
        <v>16</v>
      </c>
      <c r="E6" s="232" t="s">
        <v>22</v>
      </c>
      <c r="F6" s="12"/>
      <c r="I6" s="28"/>
      <c r="J6" s="28"/>
      <c r="K6" s="28"/>
      <c r="L6" s="28"/>
      <c r="M6" s="28"/>
      <c r="N6" s="28"/>
      <c r="O6" s="28"/>
    </row>
    <row r="7" spans="1:15" ht="15" customHeight="1" x14ac:dyDescent="0.25">
      <c r="A7" s="234"/>
      <c r="B7" s="235" t="s">
        <v>33</v>
      </c>
      <c r="C7" s="236" t="s">
        <v>34</v>
      </c>
      <c r="D7" s="236" t="s">
        <v>67</v>
      </c>
      <c r="E7" s="237"/>
      <c r="F7" s="12"/>
      <c r="I7" s="28"/>
      <c r="J7" s="28"/>
      <c r="K7" s="28"/>
      <c r="L7" s="28"/>
      <c r="M7" s="28"/>
      <c r="N7" s="28"/>
      <c r="O7" s="28"/>
    </row>
    <row r="8" spans="1:15" ht="15" customHeight="1" x14ac:dyDescent="0.25">
      <c r="A8" s="115" t="s">
        <v>191</v>
      </c>
      <c r="B8" s="351">
        <f>+'36'!B17</f>
        <v>8384.5169999999998</v>
      </c>
      <c r="C8" s="351">
        <f>+'36'!C17</f>
        <v>10850.782999999999</v>
      </c>
      <c r="D8" s="351">
        <f>+'36'!D17</f>
        <v>0</v>
      </c>
      <c r="E8" s="346">
        <f t="shared" ref="E8:E15" si="0">SUM(B8:D8)</f>
        <v>19235.3</v>
      </c>
      <c r="F8" s="12"/>
      <c r="H8" s="27"/>
      <c r="I8" s="216"/>
      <c r="J8" s="135"/>
      <c r="K8" s="135"/>
      <c r="L8" s="135"/>
      <c r="M8" s="28"/>
      <c r="N8" s="28"/>
      <c r="O8" s="28"/>
    </row>
    <row r="9" spans="1:15" ht="15" customHeight="1" x14ac:dyDescent="0.25">
      <c r="A9" s="115" t="s">
        <v>192</v>
      </c>
      <c r="B9" s="351">
        <f>+'36'!B34</f>
        <v>11718.620999999999</v>
      </c>
      <c r="C9" s="351">
        <f>+'36'!C34</f>
        <v>6281.8860000000004</v>
      </c>
      <c r="D9" s="351">
        <f>+'36'!D34</f>
        <v>0</v>
      </c>
      <c r="E9" s="346">
        <f t="shared" si="0"/>
        <v>18000.506999999998</v>
      </c>
      <c r="F9" s="12"/>
      <c r="H9" s="27"/>
      <c r="I9" s="216"/>
      <c r="J9" s="135"/>
      <c r="K9" s="135"/>
      <c r="L9" s="135"/>
      <c r="M9" s="28"/>
      <c r="N9" s="28"/>
      <c r="O9" s="28"/>
    </row>
    <row r="10" spans="1:15" ht="15" customHeight="1" x14ac:dyDescent="0.25">
      <c r="A10" s="115" t="s">
        <v>193</v>
      </c>
      <c r="B10" s="351">
        <f>+'37'!B17</f>
        <v>25890.814000000002</v>
      </c>
      <c r="C10" s="351">
        <f>+'37'!C17</f>
        <v>29368.600000000002</v>
      </c>
      <c r="D10" s="351">
        <f>+'37'!D17</f>
        <v>0</v>
      </c>
      <c r="E10" s="346">
        <f t="shared" si="0"/>
        <v>55259.414000000004</v>
      </c>
      <c r="F10" s="12"/>
      <c r="H10" s="27"/>
      <c r="I10" s="216"/>
      <c r="J10" s="135"/>
      <c r="K10" s="135"/>
      <c r="L10" s="135"/>
      <c r="M10" s="28"/>
      <c r="N10" s="28"/>
      <c r="O10" s="28"/>
    </row>
    <row r="11" spans="1:15" ht="15" customHeight="1" x14ac:dyDescent="0.25">
      <c r="A11" s="115" t="s">
        <v>194</v>
      </c>
      <c r="B11" s="351">
        <f>+'37'!B34</f>
        <v>15368.726999999999</v>
      </c>
      <c r="C11" s="351">
        <f>+'37'!C34</f>
        <v>5666.4589999999998</v>
      </c>
      <c r="D11" s="351">
        <f>+'37'!D34</f>
        <v>0</v>
      </c>
      <c r="E11" s="346">
        <f t="shared" si="0"/>
        <v>21035.185999999998</v>
      </c>
      <c r="F11" s="12"/>
      <c r="H11" s="27"/>
      <c r="I11" s="216"/>
      <c r="J11" s="135"/>
      <c r="K11" s="135"/>
      <c r="L11" s="135"/>
      <c r="M11" s="28"/>
      <c r="N11" s="28"/>
      <c r="O11" s="28"/>
    </row>
    <row r="12" spans="1:15" ht="15" customHeight="1" x14ac:dyDescent="0.25">
      <c r="A12" s="115" t="s">
        <v>195</v>
      </c>
      <c r="B12" s="351">
        <f>+'38'!B17</f>
        <v>40919.163999999997</v>
      </c>
      <c r="C12" s="351">
        <f>+'38'!C17</f>
        <v>14940.483999999997</v>
      </c>
      <c r="D12" s="351">
        <f>+'38'!D17</f>
        <v>0</v>
      </c>
      <c r="E12" s="346">
        <f t="shared" si="0"/>
        <v>55859.647999999994</v>
      </c>
      <c r="F12" s="12"/>
      <c r="H12" s="27"/>
      <c r="I12" s="216"/>
      <c r="J12" s="135"/>
      <c r="K12" s="135"/>
      <c r="L12" s="135"/>
      <c r="M12" s="28"/>
      <c r="N12" s="28"/>
      <c r="O12" s="28"/>
    </row>
    <row r="13" spans="1:15" ht="15" customHeight="1" x14ac:dyDescent="0.25">
      <c r="A13" s="115" t="s">
        <v>196</v>
      </c>
      <c r="B13" s="351">
        <f>+'38'!B34</f>
        <v>116532.36500000002</v>
      </c>
      <c r="C13" s="351">
        <f>+'38'!C34</f>
        <v>41102.265000000007</v>
      </c>
      <c r="D13" s="351">
        <f>+'38'!D34</f>
        <v>0</v>
      </c>
      <c r="E13" s="346">
        <f t="shared" si="0"/>
        <v>157634.63000000003</v>
      </c>
      <c r="F13" s="12"/>
      <c r="H13" s="27"/>
      <c r="I13" s="216"/>
      <c r="J13" s="135"/>
      <c r="K13" s="135"/>
      <c r="L13" s="135"/>
      <c r="M13" s="28"/>
      <c r="N13" s="28"/>
      <c r="O13" s="28"/>
    </row>
    <row r="14" spans="1:15" ht="15" customHeight="1" x14ac:dyDescent="0.25">
      <c r="A14" s="115" t="s">
        <v>197</v>
      </c>
      <c r="B14" s="351">
        <f>+'39'!B17</f>
        <v>61669.457999999999</v>
      </c>
      <c r="C14" s="351">
        <f>+'39'!C17</f>
        <v>54692.900999999998</v>
      </c>
      <c r="D14" s="351">
        <f>+'39'!D17</f>
        <v>0</v>
      </c>
      <c r="E14" s="346">
        <f t="shared" si="0"/>
        <v>116362.359</v>
      </c>
      <c r="F14" s="12"/>
      <c r="H14" s="27"/>
      <c r="I14" s="216"/>
      <c r="J14" s="135"/>
      <c r="K14" s="135"/>
      <c r="L14" s="135"/>
      <c r="M14" s="28"/>
      <c r="N14" s="28"/>
      <c r="O14" s="28"/>
    </row>
    <row r="15" spans="1:15" s="177" customFormat="1" ht="15" customHeight="1" x14ac:dyDescent="0.25">
      <c r="A15" s="179" t="s">
        <v>198</v>
      </c>
      <c r="B15" s="351">
        <f>+'39'!B34</f>
        <v>66022.28899999999</v>
      </c>
      <c r="C15" s="351">
        <f>+'39'!C34</f>
        <v>48230.226999999999</v>
      </c>
      <c r="D15" s="351">
        <f>+'39'!D34</f>
        <v>0</v>
      </c>
      <c r="E15" s="346">
        <f t="shared" si="0"/>
        <v>114252.51599999999</v>
      </c>
      <c r="F15" s="176"/>
      <c r="H15" s="27"/>
      <c r="I15" s="216"/>
      <c r="J15" s="135"/>
      <c r="K15" s="135"/>
      <c r="L15" s="135"/>
      <c r="M15" s="178"/>
      <c r="N15" s="178"/>
      <c r="O15" s="178"/>
    </row>
    <row r="16" spans="1:15" s="177" customFormat="1" ht="15" customHeight="1" x14ac:dyDescent="0.25">
      <c r="A16" s="179" t="s">
        <v>397</v>
      </c>
      <c r="B16" s="351">
        <f>'40'!B17</f>
        <v>25613.065000000002</v>
      </c>
      <c r="C16" s="351">
        <f>'40'!C17</f>
        <v>11195.626999999999</v>
      </c>
      <c r="D16" s="351">
        <f>'40'!D17</f>
        <v>0</v>
      </c>
      <c r="E16" s="346">
        <f t="shared" ref="E16:E23" si="1">SUM(B16:D16)</f>
        <v>36808.692000000003</v>
      </c>
      <c r="F16" s="176"/>
      <c r="H16" s="27"/>
      <c r="I16" s="216"/>
      <c r="J16" s="135"/>
      <c r="K16" s="135"/>
      <c r="L16" s="135"/>
      <c r="M16" s="178"/>
      <c r="N16" s="178"/>
      <c r="O16" s="178"/>
    </row>
    <row r="17" spans="1:15" ht="15" customHeight="1" x14ac:dyDescent="0.25">
      <c r="A17" s="115" t="s">
        <v>199</v>
      </c>
      <c r="B17" s="351">
        <f>'40'!B34</f>
        <v>67576.997999999992</v>
      </c>
      <c r="C17" s="351">
        <f>'40'!C34</f>
        <v>34234.088999999993</v>
      </c>
      <c r="D17" s="351">
        <f>'40'!D34</f>
        <v>0</v>
      </c>
      <c r="E17" s="346">
        <f t="shared" si="1"/>
        <v>101811.08699999998</v>
      </c>
      <c r="F17" s="12"/>
      <c r="H17" s="27"/>
      <c r="I17" s="216"/>
      <c r="J17" s="135"/>
      <c r="K17" s="135"/>
      <c r="L17" s="135"/>
      <c r="M17" s="28"/>
      <c r="N17" s="28"/>
      <c r="O17" s="28"/>
    </row>
    <row r="18" spans="1:15" ht="15" customHeight="1" x14ac:dyDescent="0.25">
      <c r="A18" s="115" t="s">
        <v>200</v>
      </c>
      <c r="B18" s="351">
        <f>'41'!B17</f>
        <v>43693.061000000002</v>
      </c>
      <c r="C18" s="351">
        <f>'41'!C17</f>
        <v>22441.500999999997</v>
      </c>
      <c r="D18" s="351">
        <f>'41'!D17</f>
        <v>0</v>
      </c>
      <c r="E18" s="346">
        <f t="shared" si="1"/>
        <v>66134.562000000005</v>
      </c>
      <c r="F18" s="12"/>
      <c r="H18" s="27"/>
      <c r="I18" s="216"/>
      <c r="J18" s="135"/>
      <c r="K18" s="135"/>
      <c r="L18" s="135"/>
      <c r="M18" s="28"/>
      <c r="N18" s="28"/>
      <c r="O18" s="28"/>
    </row>
    <row r="19" spans="1:15" ht="15" customHeight="1" x14ac:dyDescent="0.25">
      <c r="A19" s="115" t="s">
        <v>201</v>
      </c>
      <c r="B19" s="351">
        <f>'41'!B34</f>
        <v>17866.79</v>
      </c>
      <c r="C19" s="351">
        <f>'41'!C34</f>
        <v>14730.125000000002</v>
      </c>
      <c r="D19" s="351">
        <f>'41'!D34</f>
        <v>0</v>
      </c>
      <c r="E19" s="346">
        <f t="shared" si="1"/>
        <v>32596.915000000001</v>
      </c>
      <c r="F19" s="12"/>
      <c r="H19" s="27"/>
      <c r="I19" s="216"/>
      <c r="J19" s="135"/>
      <c r="K19" s="135"/>
      <c r="L19" s="135"/>
      <c r="M19" s="28"/>
      <c r="N19" s="28"/>
      <c r="O19" s="28"/>
    </row>
    <row r="20" spans="1:15" ht="15" customHeight="1" x14ac:dyDescent="0.25">
      <c r="A20" s="115" t="s">
        <v>202</v>
      </c>
      <c r="B20" s="351">
        <f>'42_1'!B17</f>
        <v>42663.905999999995</v>
      </c>
      <c r="C20" s="351">
        <f>'42_1'!C17</f>
        <v>37413.960999999988</v>
      </c>
      <c r="D20" s="351">
        <f>'42_1'!D17</f>
        <v>0</v>
      </c>
      <c r="E20" s="346">
        <f t="shared" si="1"/>
        <v>80077.866999999984</v>
      </c>
      <c r="F20" s="12"/>
      <c r="H20" s="27"/>
      <c r="I20" s="216"/>
      <c r="J20" s="135"/>
      <c r="K20" s="135"/>
      <c r="L20" s="135"/>
      <c r="M20" s="28"/>
      <c r="N20" s="28"/>
      <c r="O20" s="28"/>
    </row>
    <row r="21" spans="1:15" ht="15" customHeight="1" x14ac:dyDescent="0.25">
      <c r="A21" s="115" t="s">
        <v>203</v>
      </c>
      <c r="B21" s="351">
        <f>'42_1'!B34</f>
        <v>7763.3729999999996</v>
      </c>
      <c r="C21" s="351">
        <f>'42_1'!C34</f>
        <v>6037.878999999999</v>
      </c>
      <c r="D21" s="351">
        <f>'42_1'!D34</f>
        <v>0</v>
      </c>
      <c r="E21" s="346">
        <f t="shared" si="1"/>
        <v>13801.251999999999</v>
      </c>
      <c r="F21" s="12"/>
      <c r="H21" s="27"/>
      <c r="I21" s="216"/>
      <c r="J21" s="135"/>
      <c r="K21" s="135"/>
      <c r="L21" s="135"/>
      <c r="M21" s="28"/>
      <c r="N21" s="28"/>
      <c r="O21" s="28"/>
    </row>
    <row r="22" spans="1:15" ht="15" customHeight="1" x14ac:dyDescent="0.25">
      <c r="A22" s="115" t="s">
        <v>204</v>
      </c>
      <c r="B22" s="351">
        <f>'42_2'!B17</f>
        <v>1131.663</v>
      </c>
      <c r="C22" s="351">
        <f>'42_2'!C17</f>
        <v>2973.7570000000001</v>
      </c>
      <c r="D22" s="351">
        <f>'42_2'!D17</f>
        <v>0</v>
      </c>
      <c r="E22" s="346">
        <f t="shared" si="1"/>
        <v>4105.42</v>
      </c>
      <c r="F22" s="12"/>
      <c r="H22" s="27"/>
      <c r="I22" s="216"/>
      <c r="J22" s="135"/>
      <c r="K22" s="135"/>
      <c r="L22" s="135"/>
      <c r="M22" s="28"/>
      <c r="N22" s="28"/>
      <c r="O22" s="28"/>
    </row>
    <row r="23" spans="1:15" ht="15" customHeight="1" x14ac:dyDescent="0.25">
      <c r="A23" s="115" t="s">
        <v>35</v>
      </c>
      <c r="B23" s="351">
        <f>'42_2'!B34</f>
        <v>380337.90999999992</v>
      </c>
      <c r="C23" s="351">
        <f>'42_2'!C34</f>
        <v>141261.549</v>
      </c>
      <c r="D23" s="351">
        <f>'42_2'!D34</f>
        <v>0</v>
      </c>
      <c r="E23" s="346">
        <f t="shared" si="1"/>
        <v>521599.45899999992</v>
      </c>
      <c r="F23" s="12"/>
      <c r="H23" s="27"/>
      <c r="I23" s="216"/>
      <c r="J23" s="135"/>
      <c r="K23" s="135"/>
      <c r="L23" s="135"/>
      <c r="M23" s="28"/>
      <c r="N23" s="28"/>
      <c r="O23" s="28"/>
    </row>
    <row r="24" spans="1:15" ht="15" customHeight="1" x14ac:dyDescent="0.25">
      <c r="A24" s="238" t="s">
        <v>15</v>
      </c>
      <c r="B24" s="346">
        <f>SUM(B8:B23)</f>
        <v>933152.7209999999</v>
      </c>
      <c r="C24" s="346">
        <f>SUM(C8:C23)</f>
        <v>481422.09300000005</v>
      </c>
      <c r="D24" s="346">
        <f>SUM(D8:D23)</f>
        <v>0</v>
      </c>
      <c r="E24" s="346">
        <f>SUM(E8:E23)</f>
        <v>1414574.814</v>
      </c>
      <c r="F24" s="12"/>
      <c r="G24" s="20"/>
      <c r="H24" s="20"/>
      <c r="I24" s="216"/>
      <c r="J24" s="135"/>
      <c r="K24" s="28"/>
      <c r="L24" s="28"/>
      <c r="M24" s="28"/>
      <c r="N24" s="28"/>
      <c r="O24" s="28"/>
    </row>
    <row r="25" spans="1:15" ht="15" customHeight="1" x14ac:dyDescent="0.25">
      <c r="A25" s="12"/>
      <c r="B25" s="12"/>
      <c r="C25" s="12"/>
      <c r="D25" s="12"/>
      <c r="E25" s="12"/>
      <c r="F25" s="12"/>
      <c r="I25" s="28"/>
      <c r="J25" s="28"/>
      <c r="K25" s="28"/>
      <c r="L25" s="28"/>
      <c r="M25" s="28"/>
      <c r="N25" s="28"/>
      <c r="O25" s="28"/>
    </row>
    <row r="26" spans="1:15" ht="15" customHeight="1" x14ac:dyDescent="0.25">
      <c r="A26" s="98" t="s">
        <v>17</v>
      </c>
      <c r="B26" s="12"/>
      <c r="C26" s="12"/>
      <c r="D26" s="12"/>
      <c r="E26" s="12"/>
      <c r="F26" s="12"/>
      <c r="G26" s="27"/>
      <c r="I26" s="28"/>
      <c r="J26" s="28"/>
      <c r="K26" s="28"/>
      <c r="L26" s="28"/>
      <c r="M26" s="28"/>
      <c r="N26" s="28"/>
      <c r="O26" s="28"/>
    </row>
    <row r="27" spans="1:15" ht="15" customHeight="1" x14ac:dyDescent="0.25">
      <c r="A27" s="99" t="s">
        <v>20</v>
      </c>
      <c r="B27" s="12"/>
      <c r="C27" s="12"/>
      <c r="D27" s="12"/>
      <c r="E27" s="12"/>
      <c r="F27" s="12"/>
    </row>
    <row r="28" spans="1:15" ht="15" customHeight="1" x14ac:dyDescent="0.25">
      <c r="A28" s="99" t="s">
        <v>21</v>
      </c>
    </row>
    <row r="29" spans="1:15" ht="15" customHeight="1" x14ac:dyDescent="0.25">
      <c r="A29" s="99" t="s">
        <v>18</v>
      </c>
    </row>
    <row r="30" spans="1:15" ht="15" customHeight="1" x14ac:dyDescent="0.25">
      <c r="A30" s="100" t="s">
        <v>19</v>
      </c>
    </row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67"/>
  <sheetViews>
    <sheetView workbookViewId="0">
      <selection activeCell="F31" sqref="F31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5.75" x14ac:dyDescent="0.2">
      <c r="A1" s="626" t="s">
        <v>463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</row>
    <row r="2" spans="1:18" ht="15.75" x14ac:dyDescent="0.2">
      <c r="A2" s="627" t="s">
        <v>428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</row>
    <row r="4" spans="1:18" ht="15" x14ac:dyDescent="0.2">
      <c r="A4" s="476" t="s">
        <v>403</v>
      </c>
      <c r="B4" s="476" t="s">
        <v>404</v>
      </c>
    </row>
    <row r="5" spans="1:18" ht="15" x14ac:dyDescent="0.2">
      <c r="A5" s="477"/>
      <c r="B5" s="477"/>
      <c r="C5" s="478" t="s">
        <v>442</v>
      </c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</row>
    <row r="6" spans="1:18" ht="31.5" x14ac:dyDescent="0.2">
      <c r="A6" s="489" t="s">
        <v>405</v>
      </c>
      <c r="B6" s="489" t="s">
        <v>406</v>
      </c>
      <c r="C6" s="489" t="s">
        <v>477</v>
      </c>
      <c r="D6" s="489" t="s">
        <v>478</v>
      </c>
      <c r="E6" s="489" t="s">
        <v>479</v>
      </c>
      <c r="F6" s="489" t="s">
        <v>480</v>
      </c>
      <c r="G6" s="489" t="s">
        <v>481</v>
      </c>
      <c r="H6" s="489" t="s">
        <v>482</v>
      </c>
      <c r="I6" s="489" t="s">
        <v>483</v>
      </c>
      <c r="J6" s="489" t="s">
        <v>484</v>
      </c>
      <c r="K6" s="489" t="s">
        <v>485</v>
      </c>
      <c r="L6" s="489" t="s">
        <v>486</v>
      </c>
      <c r="M6" s="489" t="s">
        <v>487</v>
      </c>
      <c r="N6" s="489" t="s">
        <v>488</v>
      </c>
      <c r="O6" s="489" t="s">
        <v>429</v>
      </c>
      <c r="P6" s="489" t="s">
        <v>430</v>
      </c>
      <c r="Q6" s="489" t="s">
        <v>431</v>
      </c>
      <c r="R6" s="489" t="s">
        <v>432</v>
      </c>
    </row>
    <row r="7" spans="1:18" ht="15.75" x14ac:dyDescent="0.2">
      <c r="A7" s="480" t="s">
        <v>489</v>
      </c>
      <c r="B7" s="481" t="s">
        <v>28</v>
      </c>
      <c r="C7" s="482">
        <v>1.662000000000001</v>
      </c>
      <c r="D7" s="482">
        <v>0</v>
      </c>
      <c r="E7" s="482">
        <v>828.58999999999946</v>
      </c>
      <c r="F7" s="482">
        <v>1.8949999999999998</v>
      </c>
      <c r="G7" s="482">
        <v>3264.7410000000009</v>
      </c>
      <c r="H7" s="482">
        <v>5.7750000000000004</v>
      </c>
      <c r="I7" s="482">
        <v>11708.994999999994</v>
      </c>
      <c r="J7" s="482">
        <v>11.144999999999998</v>
      </c>
      <c r="K7" s="482">
        <v>3983.535000000003</v>
      </c>
      <c r="L7" s="482">
        <v>15.119999999999997</v>
      </c>
      <c r="M7" s="482">
        <v>1078.3049999999996</v>
      </c>
      <c r="N7" s="482">
        <v>1369.0139999999999</v>
      </c>
      <c r="O7" s="482">
        <v>4829.8910000000033</v>
      </c>
      <c r="P7" s="482">
        <v>20899.762999999992</v>
      </c>
      <c r="Q7" s="482">
        <v>6198.9050000000116</v>
      </c>
      <c r="R7" s="482">
        <v>27098.668000000009</v>
      </c>
    </row>
    <row r="8" spans="1:18" ht="15.75" x14ac:dyDescent="0.2">
      <c r="A8" s="480"/>
      <c r="B8" s="481" t="s">
        <v>30</v>
      </c>
      <c r="C8" s="482">
        <v>0</v>
      </c>
      <c r="D8" s="482">
        <v>0</v>
      </c>
      <c r="E8" s="482">
        <v>0</v>
      </c>
      <c r="F8" s="482">
        <v>0</v>
      </c>
      <c r="G8" s="482">
        <v>0</v>
      </c>
      <c r="H8" s="482">
        <v>0</v>
      </c>
      <c r="I8" s="482">
        <v>0</v>
      </c>
      <c r="J8" s="482">
        <v>0</v>
      </c>
      <c r="K8" s="482">
        <v>0</v>
      </c>
      <c r="L8" s="482">
        <v>0</v>
      </c>
      <c r="M8" s="482">
        <v>0</v>
      </c>
      <c r="N8" s="482">
        <v>0</v>
      </c>
      <c r="O8" s="482">
        <v>13757.073999999995</v>
      </c>
      <c r="P8" s="482">
        <v>0</v>
      </c>
      <c r="Q8" s="482">
        <v>13757.073999999995</v>
      </c>
      <c r="R8" s="482">
        <v>13757.073999999995</v>
      </c>
    </row>
    <row r="9" spans="1:18" ht="15.75" x14ac:dyDescent="0.2">
      <c r="A9" s="480"/>
      <c r="B9" s="481" t="s">
        <v>27</v>
      </c>
      <c r="C9" s="482">
        <v>9.8000000000000004E-2</v>
      </c>
      <c r="D9" s="482">
        <v>0</v>
      </c>
      <c r="E9" s="482">
        <v>1391.8400000000001</v>
      </c>
      <c r="F9" s="482">
        <v>9.9600000000000044</v>
      </c>
      <c r="G9" s="482">
        <v>4589.4410000000016</v>
      </c>
      <c r="H9" s="482">
        <v>15.597999999999997</v>
      </c>
      <c r="I9" s="482">
        <v>25486.386000000002</v>
      </c>
      <c r="J9" s="482">
        <v>85.350000000000094</v>
      </c>
      <c r="K9" s="482">
        <v>5216.5410000000002</v>
      </c>
      <c r="L9" s="482">
        <v>24.067000000000018</v>
      </c>
      <c r="M9" s="482">
        <v>789.83299999999952</v>
      </c>
      <c r="N9" s="482">
        <v>66.293000000000006</v>
      </c>
      <c r="O9" s="482">
        <v>7159.0279999999966</v>
      </c>
      <c r="P9" s="482">
        <v>37609.114000000001</v>
      </c>
      <c r="Q9" s="482">
        <v>7225.3209999999972</v>
      </c>
      <c r="R9" s="482">
        <v>44834.435000000019</v>
      </c>
    </row>
    <row r="10" spans="1:18" ht="15.75" x14ac:dyDescent="0.2">
      <c r="A10" s="486"/>
      <c r="B10" s="481" t="s">
        <v>420</v>
      </c>
      <c r="C10" s="482">
        <v>0</v>
      </c>
      <c r="D10" s="482">
        <v>0</v>
      </c>
      <c r="E10" s="482">
        <v>8</v>
      </c>
      <c r="F10" s="482">
        <v>0</v>
      </c>
      <c r="G10" s="482">
        <v>40.986000000000004</v>
      </c>
      <c r="H10" s="482">
        <v>1.0999999999999999E-2</v>
      </c>
      <c r="I10" s="482">
        <v>421.64999999999986</v>
      </c>
      <c r="J10" s="482">
        <v>7.4999999999999997E-2</v>
      </c>
      <c r="K10" s="482">
        <v>206.27999999999997</v>
      </c>
      <c r="L10" s="482">
        <v>0</v>
      </c>
      <c r="M10" s="482">
        <v>0.46500000000000002</v>
      </c>
      <c r="N10" s="482">
        <v>0</v>
      </c>
      <c r="O10" s="482">
        <v>367.98599999999993</v>
      </c>
      <c r="P10" s="482">
        <v>677.46699999999998</v>
      </c>
      <c r="Q10" s="482">
        <v>367.98599999999993</v>
      </c>
      <c r="R10" s="482">
        <v>1045.4529999999997</v>
      </c>
    </row>
    <row r="11" spans="1:18" ht="15.75" x14ac:dyDescent="0.2">
      <c r="A11" s="487" t="s">
        <v>490</v>
      </c>
      <c r="B11" s="487"/>
      <c r="C11" s="488">
        <v>1.7600000000000011</v>
      </c>
      <c r="D11" s="488">
        <v>0</v>
      </c>
      <c r="E11" s="488">
        <v>2228.4299999999994</v>
      </c>
      <c r="F11" s="488">
        <v>11.855000000000004</v>
      </c>
      <c r="G11" s="488">
        <v>7895.1680000000024</v>
      </c>
      <c r="H11" s="488">
        <v>21.383999999999997</v>
      </c>
      <c r="I11" s="488">
        <v>37617.030999999995</v>
      </c>
      <c r="J11" s="488">
        <v>96.570000000000093</v>
      </c>
      <c r="K11" s="488">
        <v>9406.3560000000034</v>
      </c>
      <c r="L11" s="488">
        <v>39.187000000000012</v>
      </c>
      <c r="M11" s="488">
        <v>1868.6029999999989</v>
      </c>
      <c r="N11" s="488">
        <v>1435.3069999999998</v>
      </c>
      <c r="O11" s="488">
        <v>26113.978999999996</v>
      </c>
      <c r="P11" s="536">
        <v>59186.34399999999</v>
      </c>
      <c r="Q11" s="536">
        <v>27549.286000000004</v>
      </c>
      <c r="R11" s="488">
        <v>86735.630000000019</v>
      </c>
    </row>
    <row r="12" spans="1:18" ht="15.75" x14ac:dyDescent="0.2">
      <c r="A12" s="480" t="s">
        <v>491</v>
      </c>
      <c r="B12" s="481" t="s">
        <v>28</v>
      </c>
      <c r="C12" s="482">
        <v>1.9500000000000011</v>
      </c>
      <c r="D12" s="482">
        <v>0</v>
      </c>
      <c r="E12" s="482">
        <v>787.92999999999927</v>
      </c>
      <c r="F12" s="482">
        <v>1.3199999999999998</v>
      </c>
      <c r="G12" s="482">
        <v>3126.1129999999998</v>
      </c>
      <c r="H12" s="482">
        <v>5.5000000000000009</v>
      </c>
      <c r="I12" s="482">
        <v>10957.480000000001</v>
      </c>
      <c r="J12" s="482">
        <v>9.9300000000000015</v>
      </c>
      <c r="K12" s="482">
        <v>3805.1100000000038</v>
      </c>
      <c r="L12" s="482">
        <v>12.284999999999997</v>
      </c>
      <c r="M12" s="482">
        <v>1135.4549999999995</v>
      </c>
      <c r="N12" s="482">
        <v>1327.4429999999998</v>
      </c>
      <c r="O12" s="482">
        <v>4892.1740000000045</v>
      </c>
      <c r="P12" s="482">
        <v>19843.073000000008</v>
      </c>
      <c r="Q12" s="482">
        <v>6219.617000000002</v>
      </c>
      <c r="R12" s="482">
        <v>26062.689999999988</v>
      </c>
    </row>
    <row r="13" spans="1:18" ht="15.75" x14ac:dyDescent="0.2">
      <c r="A13" s="480"/>
      <c r="B13" s="481" t="s">
        <v>30</v>
      </c>
      <c r="C13" s="482">
        <v>0</v>
      </c>
      <c r="D13" s="482">
        <v>0</v>
      </c>
      <c r="E13" s="482">
        <v>0</v>
      </c>
      <c r="F13" s="482">
        <v>0</v>
      </c>
      <c r="G13" s="482">
        <v>0</v>
      </c>
      <c r="H13" s="482">
        <v>0</v>
      </c>
      <c r="I13" s="482">
        <v>0</v>
      </c>
      <c r="J13" s="482">
        <v>0</v>
      </c>
      <c r="K13" s="482">
        <v>0</v>
      </c>
      <c r="L13" s="482">
        <v>0</v>
      </c>
      <c r="M13" s="482">
        <v>0</v>
      </c>
      <c r="N13" s="482">
        <v>0</v>
      </c>
      <c r="O13" s="482">
        <v>21486.183000000023</v>
      </c>
      <c r="P13" s="482">
        <v>0</v>
      </c>
      <c r="Q13" s="482">
        <v>21486.183000000023</v>
      </c>
      <c r="R13" s="482">
        <v>21486.183000000023</v>
      </c>
    </row>
    <row r="14" spans="1:18" ht="15.75" x14ac:dyDescent="0.2">
      <c r="A14" s="480"/>
      <c r="B14" s="481" t="s">
        <v>27</v>
      </c>
      <c r="C14" s="482">
        <v>0.10800000000000004</v>
      </c>
      <c r="D14" s="482">
        <v>0</v>
      </c>
      <c r="E14" s="482">
        <v>1319.5940000000001</v>
      </c>
      <c r="F14" s="482">
        <v>9.2550000000000043</v>
      </c>
      <c r="G14" s="482">
        <v>4329.6599999999962</v>
      </c>
      <c r="H14" s="482">
        <v>15.862</v>
      </c>
      <c r="I14" s="482">
        <v>23426.713999999993</v>
      </c>
      <c r="J14" s="482">
        <v>83.885000000000119</v>
      </c>
      <c r="K14" s="482">
        <v>4841.1989999999987</v>
      </c>
      <c r="L14" s="482">
        <v>20.835000000000001</v>
      </c>
      <c r="M14" s="482">
        <v>858.31599999999901</v>
      </c>
      <c r="N14" s="482">
        <v>0</v>
      </c>
      <c r="O14" s="482">
        <v>6636.6610000000055</v>
      </c>
      <c r="P14" s="482">
        <v>34905.428000000007</v>
      </c>
      <c r="Q14" s="482">
        <v>6636.6610000000055</v>
      </c>
      <c r="R14" s="482">
        <v>41542.088999999985</v>
      </c>
    </row>
    <row r="15" spans="1:18" ht="15.75" x14ac:dyDescent="0.2">
      <c r="A15" s="483"/>
      <c r="B15" s="481" t="s">
        <v>420</v>
      </c>
      <c r="C15" s="482">
        <v>0</v>
      </c>
      <c r="D15" s="482">
        <v>0</v>
      </c>
      <c r="E15" s="482">
        <v>6.719999999999998</v>
      </c>
      <c r="F15" s="482">
        <v>0</v>
      </c>
      <c r="G15" s="482">
        <v>32.405999999999999</v>
      </c>
      <c r="H15" s="482">
        <v>0</v>
      </c>
      <c r="I15" s="482">
        <v>362.80499999999995</v>
      </c>
      <c r="J15" s="482">
        <v>0.15</v>
      </c>
      <c r="K15" s="482">
        <v>188.59500000000006</v>
      </c>
      <c r="L15" s="482">
        <v>0.22499999999999998</v>
      </c>
      <c r="M15" s="482">
        <v>0.78</v>
      </c>
      <c r="N15" s="482">
        <v>0</v>
      </c>
      <c r="O15" s="482">
        <v>474.71899999999994</v>
      </c>
      <c r="P15" s="482">
        <v>591.6809999999997</v>
      </c>
      <c r="Q15" s="482">
        <v>474.71899999999994</v>
      </c>
      <c r="R15" s="482">
        <v>1066.3999999999999</v>
      </c>
    </row>
    <row r="16" spans="1:18" ht="15.75" x14ac:dyDescent="0.2">
      <c r="A16" s="487" t="s">
        <v>492</v>
      </c>
      <c r="B16" s="487"/>
      <c r="C16" s="488">
        <v>2.0580000000000012</v>
      </c>
      <c r="D16" s="488">
        <v>0</v>
      </c>
      <c r="E16" s="488">
        <v>2114.2439999999992</v>
      </c>
      <c r="F16" s="488">
        <v>10.575000000000005</v>
      </c>
      <c r="G16" s="488">
        <v>7488.1789999999955</v>
      </c>
      <c r="H16" s="488">
        <v>21.362000000000002</v>
      </c>
      <c r="I16" s="488">
        <v>34746.998999999996</v>
      </c>
      <c r="J16" s="488">
        <v>93.965000000000131</v>
      </c>
      <c r="K16" s="488">
        <v>8834.9040000000023</v>
      </c>
      <c r="L16" s="488">
        <v>33.344999999999999</v>
      </c>
      <c r="M16" s="488">
        <v>1994.5509999999983</v>
      </c>
      <c r="N16" s="488">
        <v>1327.4429999999998</v>
      </c>
      <c r="O16" s="488">
        <v>33489.73700000003</v>
      </c>
      <c r="P16" s="536">
        <v>55340.182000000015</v>
      </c>
      <c r="Q16" s="536">
        <v>34817.180000000029</v>
      </c>
      <c r="R16" s="488">
        <v>90157.361999999994</v>
      </c>
    </row>
    <row r="17" spans="1:18" ht="15.75" x14ac:dyDescent="0.2">
      <c r="A17" s="480" t="s">
        <v>493</v>
      </c>
      <c r="B17" s="481" t="s">
        <v>28</v>
      </c>
      <c r="C17" s="482">
        <v>2.4159999999999981</v>
      </c>
      <c r="D17" s="482">
        <v>0</v>
      </c>
      <c r="E17" s="482">
        <v>934.18</v>
      </c>
      <c r="F17" s="482">
        <v>6.1499999999999968</v>
      </c>
      <c r="G17" s="482">
        <v>3924.3870000000015</v>
      </c>
      <c r="H17" s="482">
        <v>13.848999999999995</v>
      </c>
      <c r="I17" s="482">
        <v>13377.509999999991</v>
      </c>
      <c r="J17" s="482">
        <v>23.384999999999994</v>
      </c>
      <c r="K17" s="482">
        <v>4480.6050000000041</v>
      </c>
      <c r="L17" s="482">
        <v>14.219999999999999</v>
      </c>
      <c r="M17" s="482">
        <v>1346.5800000000004</v>
      </c>
      <c r="N17" s="482">
        <v>1469.644</v>
      </c>
      <c r="O17" s="482">
        <v>5574.5949999999948</v>
      </c>
      <c r="P17" s="482">
        <v>24123.281999999974</v>
      </c>
      <c r="Q17" s="482">
        <v>7044.2389999999968</v>
      </c>
      <c r="R17" s="482">
        <v>31167.520999999982</v>
      </c>
    </row>
    <row r="18" spans="1:18" ht="15.75" x14ac:dyDescent="0.2">
      <c r="A18" s="480"/>
      <c r="B18" s="481" t="s">
        <v>30</v>
      </c>
      <c r="C18" s="482">
        <v>0</v>
      </c>
      <c r="D18" s="482">
        <v>0</v>
      </c>
      <c r="E18" s="482">
        <v>0</v>
      </c>
      <c r="F18" s="482">
        <v>0</v>
      </c>
      <c r="G18" s="482">
        <v>0</v>
      </c>
      <c r="H18" s="482">
        <v>0</v>
      </c>
      <c r="I18" s="482">
        <v>0</v>
      </c>
      <c r="J18" s="482">
        <v>0</v>
      </c>
      <c r="K18" s="482">
        <v>0</v>
      </c>
      <c r="L18" s="482">
        <v>0</v>
      </c>
      <c r="M18" s="482">
        <v>0</v>
      </c>
      <c r="N18" s="482">
        <v>0</v>
      </c>
      <c r="O18" s="482">
        <v>28163.170000000009</v>
      </c>
      <c r="P18" s="482">
        <v>0</v>
      </c>
      <c r="Q18" s="482">
        <v>28163.170000000009</v>
      </c>
      <c r="R18" s="482">
        <v>28163.170000000009</v>
      </c>
    </row>
    <row r="19" spans="1:18" ht="15.75" x14ac:dyDescent="0.2">
      <c r="A19" s="480"/>
      <c r="B19" s="481" t="s">
        <v>27</v>
      </c>
      <c r="C19" s="482">
        <v>0.11000000000000001</v>
      </c>
      <c r="D19" s="482">
        <v>0</v>
      </c>
      <c r="E19" s="482">
        <v>1558.1319999999992</v>
      </c>
      <c r="F19" s="482">
        <v>15.86</v>
      </c>
      <c r="G19" s="482">
        <v>5529.2549999999992</v>
      </c>
      <c r="H19" s="482">
        <v>24.342999999999996</v>
      </c>
      <c r="I19" s="482">
        <v>29639.834000000003</v>
      </c>
      <c r="J19" s="482">
        <v>129.39000000000013</v>
      </c>
      <c r="K19" s="482">
        <v>5800.8199999999943</v>
      </c>
      <c r="L19" s="482">
        <v>24.974999999999991</v>
      </c>
      <c r="M19" s="482">
        <v>987.6719999999998</v>
      </c>
      <c r="N19" s="482">
        <v>0</v>
      </c>
      <c r="O19" s="482">
        <v>6987.2620000000043</v>
      </c>
      <c r="P19" s="482">
        <v>43710.390999999952</v>
      </c>
      <c r="Q19" s="482">
        <v>6987.2620000000043</v>
      </c>
      <c r="R19" s="482">
        <v>50697.652999999962</v>
      </c>
    </row>
    <row r="20" spans="1:18" ht="15.75" x14ac:dyDescent="0.2">
      <c r="A20" s="483"/>
      <c r="B20" s="481" t="s">
        <v>420</v>
      </c>
      <c r="C20" s="482">
        <v>0</v>
      </c>
      <c r="D20" s="482">
        <v>0</v>
      </c>
      <c r="E20" s="482">
        <v>9.7250000000000014</v>
      </c>
      <c r="F20" s="482">
        <v>0.03</v>
      </c>
      <c r="G20" s="482">
        <v>48.257000000000005</v>
      </c>
      <c r="H20" s="482">
        <v>0</v>
      </c>
      <c r="I20" s="482">
        <v>484.3499999999998</v>
      </c>
      <c r="J20" s="482">
        <v>0.21</v>
      </c>
      <c r="K20" s="482">
        <v>252.72</v>
      </c>
      <c r="L20" s="482">
        <v>4.4999999999999998E-2</v>
      </c>
      <c r="M20" s="482">
        <v>1.0050000000000001</v>
      </c>
      <c r="N20" s="482">
        <v>0</v>
      </c>
      <c r="O20" s="482">
        <v>625.07299999999987</v>
      </c>
      <c r="P20" s="482">
        <v>796.34199999999953</v>
      </c>
      <c r="Q20" s="482">
        <v>625.07299999999987</v>
      </c>
      <c r="R20" s="482">
        <v>1421.415</v>
      </c>
    </row>
    <row r="21" spans="1:18" ht="15.75" x14ac:dyDescent="0.2">
      <c r="A21" s="487" t="s">
        <v>494</v>
      </c>
      <c r="B21" s="487"/>
      <c r="C21" s="488">
        <v>2.525999999999998</v>
      </c>
      <c r="D21" s="488">
        <v>0</v>
      </c>
      <c r="E21" s="488">
        <v>2502.0369999999989</v>
      </c>
      <c r="F21" s="488">
        <v>22.04</v>
      </c>
      <c r="G21" s="488">
        <v>9501.8989999999994</v>
      </c>
      <c r="H21" s="488">
        <v>38.191999999999993</v>
      </c>
      <c r="I21" s="488">
        <v>43501.693999999996</v>
      </c>
      <c r="J21" s="488">
        <v>152.98500000000013</v>
      </c>
      <c r="K21" s="488">
        <v>10534.144999999999</v>
      </c>
      <c r="L21" s="488">
        <v>39.239999999999995</v>
      </c>
      <c r="M21" s="488">
        <v>2335.2570000000005</v>
      </c>
      <c r="N21" s="488">
        <v>1469.644</v>
      </c>
      <c r="O21" s="488">
        <v>41350.100000000006</v>
      </c>
      <c r="P21" s="536">
        <v>68630.014999999927</v>
      </c>
      <c r="Q21" s="536">
        <v>42819.744000000006</v>
      </c>
      <c r="R21" s="488">
        <v>111449.75899999995</v>
      </c>
    </row>
    <row r="22" spans="1:18" ht="15.75" x14ac:dyDescent="0.2">
      <c r="A22" s="480" t="s">
        <v>495</v>
      </c>
      <c r="B22" s="481" t="s">
        <v>28</v>
      </c>
      <c r="C22" s="482">
        <v>3.6829999999999972</v>
      </c>
      <c r="D22" s="482">
        <v>0</v>
      </c>
      <c r="E22" s="482">
        <v>1063.6949999999999</v>
      </c>
      <c r="F22" s="482">
        <v>12.865000000000002</v>
      </c>
      <c r="G22" s="482">
        <v>4142.0739999999996</v>
      </c>
      <c r="H22" s="482">
        <v>24.09</v>
      </c>
      <c r="I22" s="482">
        <v>13852.275000000003</v>
      </c>
      <c r="J22" s="482">
        <v>44.145000000000017</v>
      </c>
      <c r="K22" s="482">
        <v>4351.3650000000016</v>
      </c>
      <c r="L22" s="482">
        <v>13.949999999999994</v>
      </c>
      <c r="M22" s="482">
        <v>1232.3999999999996</v>
      </c>
      <c r="N22" s="482">
        <v>1271.2069999999997</v>
      </c>
      <c r="O22" s="482">
        <v>5607.5679999999984</v>
      </c>
      <c r="P22" s="482">
        <v>24740.542000000009</v>
      </c>
      <c r="Q22" s="482">
        <v>6878.7750000000005</v>
      </c>
      <c r="R22" s="482">
        <v>31619.316999999985</v>
      </c>
    </row>
    <row r="23" spans="1:18" ht="15.75" x14ac:dyDescent="0.2">
      <c r="A23" s="480"/>
      <c r="B23" s="481" t="s">
        <v>30</v>
      </c>
      <c r="C23" s="482">
        <v>0</v>
      </c>
      <c r="D23" s="482">
        <v>0</v>
      </c>
      <c r="E23" s="482">
        <v>0</v>
      </c>
      <c r="F23" s="482">
        <v>0</v>
      </c>
      <c r="G23" s="482">
        <v>0</v>
      </c>
      <c r="H23" s="482">
        <v>0</v>
      </c>
      <c r="I23" s="482">
        <v>0</v>
      </c>
      <c r="J23" s="482">
        <v>0</v>
      </c>
      <c r="K23" s="482">
        <v>0</v>
      </c>
      <c r="L23" s="482">
        <v>0</v>
      </c>
      <c r="M23" s="482">
        <v>0</v>
      </c>
      <c r="N23" s="482">
        <v>0</v>
      </c>
      <c r="O23" s="482">
        <v>30161.096999999983</v>
      </c>
      <c r="P23" s="482">
        <v>0</v>
      </c>
      <c r="Q23" s="482">
        <v>30161.096999999983</v>
      </c>
      <c r="R23" s="482">
        <v>30161.096999999983</v>
      </c>
    </row>
    <row r="24" spans="1:18" ht="15.75" x14ac:dyDescent="0.2">
      <c r="A24" s="480"/>
      <c r="B24" s="481" t="s">
        <v>27</v>
      </c>
      <c r="C24" s="482">
        <v>0.23600000000000004</v>
      </c>
      <c r="D24" s="482">
        <v>0</v>
      </c>
      <c r="E24" s="482">
        <v>1795.9240000000016</v>
      </c>
      <c r="F24" s="482">
        <v>32.000000000000007</v>
      </c>
      <c r="G24" s="482">
        <v>6159.9250000000002</v>
      </c>
      <c r="H24" s="482">
        <v>48.400000000000006</v>
      </c>
      <c r="I24" s="482">
        <v>31098.894000000008</v>
      </c>
      <c r="J24" s="482">
        <v>199.51500000000001</v>
      </c>
      <c r="K24" s="482">
        <v>5948.2339999999995</v>
      </c>
      <c r="L24" s="482">
        <v>35.595000000000013</v>
      </c>
      <c r="M24" s="482">
        <v>946.37099999999998</v>
      </c>
      <c r="N24" s="482">
        <v>0</v>
      </c>
      <c r="O24" s="482">
        <v>7868.4939999999979</v>
      </c>
      <c r="P24" s="482">
        <v>46265.093999999997</v>
      </c>
      <c r="Q24" s="482">
        <v>7868.4939999999979</v>
      </c>
      <c r="R24" s="482">
        <v>54133.587999999952</v>
      </c>
    </row>
    <row r="25" spans="1:18" ht="15.75" x14ac:dyDescent="0.2">
      <c r="A25" s="483"/>
      <c r="B25" s="481" t="s">
        <v>420</v>
      </c>
      <c r="C25" s="482">
        <v>0</v>
      </c>
      <c r="D25" s="482">
        <v>0</v>
      </c>
      <c r="E25" s="482">
        <v>15.164999999999997</v>
      </c>
      <c r="F25" s="482">
        <v>0.41000000000000003</v>
      </c>
      <c r="G25" s="482">
        <v>74.107000000000028</v>
      </c>
      <c r="H25" s="482">
        <v>5.5E-2</v>
      </c>
      <c r="I25" s="482">
        <v>554.39999999999986</v>
      </c>
      <c r="J25" s="482">
        <v>2.4450000000000003</v>
      </c>
      <c r="K25" s="482">
        <v>279.90000000000009</v>
      </c>
      <c r="L25" s="482">
        <v>0</v>
      </c>
      <c r="M25" s="482">
        <v>0.85499999999999998</v>
      </c>
      <c r="N25" s="482">
        <v>0</v>
      </c>
      <c r="O25" s="482">
        <v>784.69900000000007</v>
      </c>
      <c r="P25" s="482">
        <v>927.3370000000001</v>
      </c>
      <c r="Q25" s="482">
        <v>784.69900000000007</v>
      </c>
      <c r="R25" s="482">
        <v>1712.0359999999998</v>
      </c>
    </row>
    <row r="26" spans="1:18" ht="15.75" x14ac:dyDescent="0.2">
      <c r="A26" s="487" t="s">
        <v>496</v>
      </c>
      <c r="B26" s="487"/>
      <c r="C26" s="488">
        <v>3.9189999999999974</v>
      </c>
      <c r="D26" s="488">
        <v>0</v>
      </c>
      <c r="E26" s="488">
        <v>2874.7840000000015</v>
      </c>
      <c r="F26" s="488">
        <v>45.275000000000006</v>
      </c>
      <c r="G26" s="488">
        <v>10376.106</v>
      </c>
      <c r="H26" s="488">
        <v>72.545000000000016</v>
      </c>
      <c r="I26" s="488">
        <v>45505.56900000001</v>
      </c>
      <c r="J26" s="488">
        <v>246.10500000000002</v>
      </c>
      <c r="K26" s="488">
        <v>10579.499000000002</v>
      </c>
      <c r="L26" s="488">
        <v>49.545000000000009</v>
      </c>
      <c r="M26" s="488">
        <v>2179.6259999999997</v>
      </c>
      <c r="N26" s="488">
        <v>1271.2069999999997</v>
      </c>
      <c r="O26" s="488">
        <v>44421.857999999978</v>
      </c>
      <c r="P26" s="536">
        <v>71932.972999999998</v>
      </c>
      <c r="Q26" s="536">
        <v>45693.064999999981</v>
      </c>
      <c r="R26" s="488">
        <v>117626.03799999991</v>
      </c>
    </row>
    <row r="27" spans="1:18" ht="15.75" x14ac:dyDescent="0.2">
      <c r="A27" s="480" t="s">
        <v>497</v>
      </c>
      <c r="B27" s="481" t="s">
        <v>28</v>
      </c>
      <c r="C27" s="482">
        <v>7.1779999999999982</v>
      </c>
      <c r="D27" s="482">
        <v>0</v>
      </c>
      <c r="E27" s="482">
        <v>1683.380000000001</v>
      </c>
      <c r="F27" s="482">
        <v>27.584999999999994</v>
      </c>
      <c r="G27" s="482">
        <v>5725.1630000000005</v>
      </c>
      <c r="H27" s="482">
        <v>52.293999999999976</v>
      </c>
      <c r="I27" s="482">
        <v>16846.980000000007</v>
      </c>
      <c r="J27" s="482">
        <v>87.19500000000005</v>
      </c>
      <c r="K27" s="482">
        <v>5079.2849999999999</v>
      </c>
      <c r="L27" s="482">
        <v>21.555</v>
      </c>
      <c r="M27" s="482">
        <v>1142.3849999999998</v>
      </c>
      <c r="N27" s="482">
        <v>1284.3739999999998</v>
      </c>
      <c r="O27" s="482">
        <v>6543.235999999999</v>
      </c>
      <c r="P27" s="482">
        <v>30673.000000000004</v>
      </c>
      <c r="Q27" s="482">
        <v>7827.6099999999988</v>
      </c>
      <c r="R27" s="482">
        <v>38500.60999999995</v>
      </c>
    </row>
    <row r="28" spans="1:18" ht="15.75" x14ac:dyDescent="0.2">
      <c r="A28" s="480"/>
      <c r="B28" s="481" t="s">
        <v>30</v>
      </c>
      <c r="C28" s="482">
        <v>0</v>
      </c>
      <c r="D28" s="482">
        <v>0</v>
      </c>
      <c r="E28" s="482">
        <v>0</v>
      </c>
      <c r="F28" s="482">
        <v>0</v>
      </c>
      <c r="G28" s="482">
        <v>0</v>
      </c>
      <c r="H28" s="482">
        <v>0</v>
      </c>
      <c r="I28" s="482">
        <v>0</v>
      </c>
      <c r="J28" s="482">
        <v>0</v>
      </c>
      <c r="K28" s="482">
        <v>0</v>
      </c>
      <c r="L28" s="482">
        <v>0</v>
      </c>
      <c r="M28" s="482">
        <v>0</v>
      </c>
      <c r="N28" s="482">
        <v>0</v>
      </c>
      <c r="O28" s="482">
        <v>22144.217999999979</v>
      </c>
      <c r="P28" s="482">
        <v>0</v>
      </c>
      <c r="Q28" s="482">
        <v>22144.217999999979</v>
      </c>
      <c r="R28" s="482">
        <v>22144.217999999979</v>
      </c>
    </row>
    <row r="29" spans="1:18" ht="15.75" x14ac:dyDescent="0.2">
      <c r="A29" s="480"/>
      <c r="B29" s="481" t="s">
        <v>27</v>
      </c>
      <c r="C29" s="482">
        <v>0.38400000000000006</v>
      </c>
      <c r="D29" s="482">
        <v>0</v>
      </c>
      <c r="E29" s="482">
        <v>2739.5409999999988</v>
      </c>
      <c r="F29" s="482">
        <v>70.009999999999991</v>
      </c>
      <c r="G29" s="482">
        <v>8293.0959999999959</v>
      </c>
      <c r="H29" s="482">
        <v>109.30700000000004</v>
      </c>
      <c r="I29" s="482">
        <v>35945.872999999978</v>
      </c>
      <c r="J29" s="482">
        <v>307.15499999999975</v>
      </c>
      <c r="K29" s="482">
        <v>6718.2420000000038</v>
      </c>
      <c r="L29" s="482">
        <v>34.559999999999995</v>
      </c>
      <c r="M29" s="482">
        <v>835.77999999999975</v>
      </c>
      <c r="N29" s="482">
        <v>63.338999999999999</v>
      </c>
      <c r="O29" s="482">
        <v>9593.354000000003</v>
      </c>
      <c r="P29" s="482">
        <v>55053.948000000055</v>
      </c>
      <c r="Q29" s="482">
        <v>9656.6930000000048</v>
      </c>
      <c r="R29" s="482">
        <v>64710.640999999952</v>
      </c>
    </row>
    <row r="30" spans="1:18" ht="15.75" x14ac:dyDescent="0.2">
      <c r="A30" s="483"/>
      <c r="B30" s="481" t="s">
        <v>420</v>
      </c>
      <c r="C30" s="482">
        <v>0</v>
      </c>
      <c r="D30" s="482">
        <v>0</v>
      </c>
      <c r="E30" s="482">
        <v>23.13</v>
      </c>
      <c r="F30" s="482">
        <v>0.18999999999999997</v>
      </c>
      <c r="G30" s="482">
        <v>108.19600000000001</v>
      </c>
      <c r="H30" s="482">
        <v>3.3000000000000002E-2</v>
      </c>
      <c r="I30" s="482">
        <v>596.30999999999995</v>
      </c>
      <c r="J30" s="482">
        <v>2.355</v>
      </c>
      <c r="K30" s="482">
        <v>306.80999999999989</v>
      </c>
      <c r="L30" s="482">
        <v>4.4999999999999998E-2</v>
      </c>
      <c r="M30" s="482">
        <v>0.79500000000000004</v>
      </c>
      <c r="N30" s="482">
        <v>0</v>
      </c>
      <c r="O30" s="482">
        <v>1043.4939999999995</v>
      </c>
      <c r="P30" s="482">
        <v>1037.8639999999998</v>
      </c>
      <c r="Q30" s="482">
        <v>1043.4939999999995</v>
      </c>
      <c r="R30" s="482">
        <v>2081.3579999999984</v>
      </c>
    </row>
    <row r="31" spans="1:18" ht="15.75" x14ac:dyDescent="0.2">
      <c r="A31" s="487" t="s">
        <v>498</v>
      </c>
      <c r="B31" s="487"/>
      <c r="C31" s="488">
        <v>7.5619999999999985</v>
      </c>
      <c r="D31" s="488">
        <v>0</v>
      </c>
      <c r="E31" s="488">
        <v>4446.0510000000004</v>
      </c>
      <c r="F31" s="488">
        <v>97.784999999999982</v>
      </c>
      <c r="G31" s="488">
        <v>14126.454999999996</v>
      </c>
      <c r="H31" s="488">
        <v>161.63400000000001</v>
      </c>
      <c r="I31" s="488">
        <v>53389.162999999986</v>
      </c>
      <c r="J31" s="488">
        <v>396.70499999999981</v>
      </c>
      <c r="K31" s="488">
        <v>12104.337000000003</v>
      </c>
      <c r="L31" s="488">
        <v>56.16</v>
      </c>
      <c r="M31" s="488">
        <v>1978.9599999999996</v>
      </c>
      <c r="N31" s="488">
        <v>1347.7129999999997</v>
      </c>
      <c r="O31" s="488">
        <v>39324.301999999974</v>
      </c>
      <c r="P31" s="536">
        <v>86764.812000000064</v>
      </c>
      <c r="Q31" s="536">
        <v>40672.014999999985</v>
      </c>
      <c r="R31" s="488">
        <v>127436.82699999987</v>
      </c>
    </row>
    <row r="32" spans="1:18" ht="15.75" x14ac:dyDescent="0.2">
      <c r="A32" s="480" t="s">
        <v>499</v>
      </c>
      <c r="B32" s="481" t="s">
        <v>28</v>
      </c>
      <c r="C32" s="482">
        <v>9.1339999999999915</v>
      </c>
      <c r="D32" s="482">
        <v>0</v>
      </c>
      <c r="E32" s="482">
        <v>2126.35</v>
      </c>
      <c r="F32" s="482">
        <v>42.3</v>
      </c>
      <c r="G32" s="482">
        <v>6655.7210000000014</v>
      </c>
      <c r="H32" s="482">
        <v>71.565999999999988</v>
      </c>
      <c r="I32" s="482">
        <v>18444.675000000007</v>
      </c>
      <c r="J32" s="482">
        <v>118.09500000000007</v>
      </c>
      <c r="K32" s="482">
        <v>5125.0049999999983</v>
      </c>
      <c r="L32" s="482">
        <v>110.73500000000004</v>
      </c>
      <c r="M32" s="482">
        <v>1136.6549999999995</v>
      </c>
      <c r="N32" s="482">
        <v>1329.145</v>
      </c>
      <c r="O32" s="482">
        <v>7284.9889999999968</v>
      </c>
      <c r="P32" s="482">
        <v>33840.236000000026</v>
      </c>
      <c r="Q32" s="482">
        <v>8614.1339999999982</v>
      </c>
      <c r="R32" s="482">
        <v>42454.370000000032</v>
      </c>
    </row>
    <row r="33" spans="1:18" ht="15.75" x14ac:dyDescent="0.2">
      <c r="A33" s="480"/>
      <c r="B33" s="481" t="s">
        <v>30</v>
      </c>
      <c r="C33" s="482">
        <v>0</v>
      </c>
      <c r="D33" s="482">
        <v>0</v>
      </c>
      <c r="E33" s="482">
        <v>0</v>
      </c>
      <c r="F33" s="482">
        <v>0</v>
      </c>
      <c r="G33" s="482">
        <v>0</v>
      </c>
      <c r="H33" s="482">
        <v>0</v>
      </c>
      <c r="I33" s="482">
        <v>0</v>
      </c>
      <c r="J33" s="482">
        <v>0</v>
      </c>
      <c r="K33" s="482">
        <v>0</v>
      </c>
      <c r="L33" s="482">
        <v>0</v>
      </c>
      <c r="M33" s="482">
        <v>0</v>
      </c>
      <c r="N33" s="482">
        <v>0</v>
      </c>
      <c r="O33" s="482">
        <v>22778.66999999998</v>
      </c>
      <c r="P33" s="482">
        <v>0</v>
      </c>
      <c r="Q33" s="482">
        <v>22778.66999999998</v>
      </c>
      <c r="R33" s="482">
        <v>22778.66999999998</v>
      </c>
    </row>
    <row r="34" spans="1:18" ht="15.75" x14ac:dyDescent="0.2">
      <c r="A34" s="480"/>
      <c r="B34" s="481" t="s">
        <v>27</v>
      </c>
      <c r="C34" s="482">
        <v>0.57600000000000007</v>
      </c>
      <c r="D34" s="482">
        <v>0</v>
      </c>
      <c r="E34" s="482">
        <v>3300.8639999999982</v>
      </c>
      <c r="F34" s="482">
        <v>90.074000000000041</v>
      </c>
      <c r="G34" s="482">
        <v>9603.3260000000064</v>
      </c>
      <c r="H34" s="482">
        <v>130.845</v>
      </c>
      <c r="I34" s="482">
        <v>39172.49599999997</v>
      </c>
      <c r="J34" s="482">
        <v>355.92999999999978</v>
      </c>
      <c r="K34" s="482">
        <v>6978.309000000002</v>
      </c>
      <c r="L34" s="482">
        <v>47.610000000000014</v>
      </c>
      <c r="M34" s="482">
        <v>819.03399999999976</v>
      </c>
      <c r="N34" s="482">
        <v>0</v>
      </c>
      <c r="O34" s="482">
        <v>11426.50899999998</v>
      </c>
      <c r="P34" s="482">
        <v>60499.063999999984</v>
      </c>
      <c r="Q34" s="482">
        <v>11426.50899999998</v>
      </c>
      <c r="R34" s="482">
        <v>71925.573000000048</v>
      </c>
    </row>
    <row r="35" spans="1:18" ht="15.75" x14ac:dyDescent="0.2">
      <c r="A35" s="483"/>
      <c r="B35" s="481" t="s">
        <v>420</v>
      </c>
      <c r="C35" s="482">
        <v>0</v>
      </c>
      <c r="D35" s="482">
        <v>0</v>
      </c>
      <c r="E35" s="482">
        <v>31.095000000000002</v>
      </c>
      <c r="F35" s="482">
        <v>0.11</v>
      </c>
      <c r="G35" s="482">
        <v>124.20100000000001</v>
      </c>
      <c r="H35" s="482">
        <v>0.16500000000000001</v>
      </c>
      <c r="I35" s="482">
        <v>666.58499999999981</v>
      </c>
      <c r="J35" s="482">
        <v>0.495</v>
      </c>
      <c r="K35" s="482">
        <v>306.31499999999994</v>
      </c>
      <c r="L35" s="482">
        <v>0.13500000000000001</v>
      </c>
      <c r="M35" s="482">
        <v>1.9649999999999999</v>
      </c>
      <c r="N35" s="482">
        <v>0</v>
      </c>
      <c r="O35" s="482">
        <v>1189.5549999999998</v>
      </c>
      <c r="P35" s="482">
        <v>1131.0659999999998</v>
      </c>
      <c r="Q35" s="482">
        <v>1189.5549999999998</v>
      </c>
      <c r="R35" s="482">
        <v>2320.6209999999987</v>
      </c>
    </row>
    <row r="36" spans="1:18" ht="15.75" x14ac:dyDescent="0.2">
      <c r="A36" s="487" t="s">
        <v>500</v>
      </c>
      <c r="B36" s="487"/>
      <c r="C36" s="488">
        <v>9.709999999999992</v>
      </c>
      <c r="D36" s="488">
        <v>0</v>
      </c>
      <c r="E36" s="488">
        <v>5458.3089999999984</v>
      </c>
      <c r="F36" s="488">
        <v>132.48400000000004</v>
      </c>
      <c r="G36" s="488">
        <v>16383.248000000007</v>
      </c>
      <c r="H36" s="488">
        <v>202.57599999999999</v>
      </c>
      <c r="I36" s="488">
        <v>58283.755999999972</v>
      </c>
      <c r="J36" s="488">
        <v>474.51999999999987</v>
      </c>
      <c r="K36" s="488">
        <v>12409.629000000001</v>
      </c>
      <c r="L36" s="488">
        <v>158.48000000000005</v>
      </c>
      <c r="M36" s="488">
        <v>1957.6539999999993</v>
      </c>
      <c r="N36" s="488">
        <v>1329.145</v>
      </c>
      <c r="O36" s="488">
        <v>42679.722999999962</v>
      </c>
      <c r="P36" s="536">
        <v>95470.366000000024</v>
      </c>
      <c r="Q36" s="536">
        <v>44008.867999999959</v>
      </c>
      <c r="R36" s="488">
        <v>139479.23400000005</v>
      </c>
    </row>
    <row r="37" spans="1:18" ht="15.75" x14ac:dyDescent="0.2">
      <c r="A37" s="480" t="s">
        <v>501</v>
      </c>
      <c r="B37" s="481" t="s">
        <v>28</v>
      </c>
      <c r="C37" s="482">
        <v>12.003999999999985</v>
      </c>
      <c r="D37" s="482">
        <v>0</v>
      </c>
      <c r="E37" s="482">
        <v>2531.5150000000044</v>
      </c>
      <c r="F37" s="482">
        <v>44.184999999999988</v>
      </c>
      <c r="G37" s="482">
        <v>8043.2950000000019</v>
      </c>
      <c r="H37" s="482">
        <v>80.146000000000029</v>
      </c>
      <c r="I37" s="482">
        <v>20539.775000000001</v>
      </c>
      <c r="J37" s="482">
        <v>130.00500000000014</v>
      </c>
      <c r="K37" s="482">
        <v>5790.0150000000021</v>
      </c>
      <c r="L37" s="482">
        <v>22.725000000000009</v>
      </c>
      <c r="M37" s="482">
        <v>1223.1000000000001</v>
      </c>
      <c r="N37" s="482">
        <v>1458.9350000000006</v>
      </c>
      <c r="O37" s="482">
        <v>9369.6670000000013</v>
      </c>
      <c r="P37" s="482">
        <v>38416.764999999978</v>
      </c>
      <c r="Q37" s="482">
        <v>10828.601999999999</v>
      </c>
      <c r="R37" s="482">
        <v>49245.366999999984</v>
      </c>
    </row>
    <row r="38" spans="1:18" ht="15.75" x14ac:dyDescent="0.2">
      <c r="A38" s="480"/>
      <c r="B38" s="481" t="s">
        <v>30</v>
      </c>
      <c r="C38" s="482">
        <v>0</v>
      </c>
      <c r="D38" s="482">
        <v>0</v>
      </c>
      <c r="E38" s="482">
        <v>0</v>
      </c>
      <c r="F38" s="482">
        <v>0</v>
      </c>
      <c r="G38" s="482">
        <v>0</v>
      </c>
      <c r="H38" s="482">
        <v>0</v>
      </c>
      <c r="I38" s="482">
        <v>0</v>
      </c>
      <c r="J38" s="482">
        <v>0</v>
      </c>
      <c r="K38" s="482">
        <v>0</v>
      </c>
      <c r="L38" s="482">
        <v>0</v>
      </c>
      <c r="M38" s="482">
        <v>0</v>
      </c>
      <c r="N38" s="482">
        <v>0</v>
      </c>
      <c r="O38" s="482">
        <v>26943.03699999996</v>
      </c>
      <c r="P38" s="482">
        <v>0</v>
      </c>
      <c r="Q38" s="482">
        <v>26943.03699999996</v>
      </c>
      <c r="R38" s="482">
        <v>26943.03699999996</v>
      </c>
    </row>
    <row r="39" spans="1:18" ht="15.75" x14ac:dyDescent="0.2">
      <c r="A39" s="480"/>
      <c r="B39" s="481" t="s">
        <v>27</v>
      </c>
      <c r="C39" s="482">
        <v>0.504</v>
      </c>
      <c r="D39" s="482">
        <v>0</v>
      </c>
      <c r="E39" s="482">
        <v>3842.668000000001</v>
      </c>
      <c r="F39" s="482">
        <v>102.99500000000002</v>
      </c>
      <c r="G39" s="482">
        <v>11218.853000000003</v>
      </c>
      <c r="H39" s="482">
        <v>147.23500000000007</v>
      </c>
      <c r="I39" s="482">
        <v>43391.914000000004</v>
      </c>
      <c r="J39" s="482">
        <v>400.81500000000005</v>
      </c>
      <c r="K39" s="482">
        <v>7771.9589999999971</v>
      </c>
      <c r="L39" s="482">
        <v>59.805000000000021</v>
      </c>
      <c r="M39" s="482">
        <v>891.98699999999997</v>
      </c>
      <c r="N39" s="482">
        <v>0</v>
      </c>
      <c r="O39" s="482">
        <v>13790.145999999999</v>
      </c>
      <c r="P39" s="482">
        <v>67828.735000000015</v>
      </c>
      <c r="Q39" s="482">
        <v>13790.145999999999</v>
      </c>
      <c r="R39" s="482">
        <v>81618.881000000038</v>
      </c>
    </row>
    <row r="40" spans="1:18" ht="15.75" x14ac:dyDescent="0.2">
      <c r="A40" s="483"/>
      <c r="B40" s="481" t="s">
        <v>420</v>
      </c>
      <c r="C40" s="482">
        <v>0</v>
      </c>
      <c r="D40" s="482">
        <v>0</v>
      </c>
      <c r="E40" s="482">
        <v>36.564999999999998</v>
      </c>
      <c r="F40" s="482">
        <v>0.04</v>
      </c>
      <c r="G40" s="482">
        <v>120.505</v>
      </c>
      <c r="H40" s="482">
        <v>0.22</v>
      </c>
      <c r="I40" s="482">
        <v>719.48999999999978</v>
      </c>
      <c r="J40" s="482">
        <v>0.33000000000000007</v>
      </c>
      <c r="K40" s="482">
        <v>317.87999999999994</v>
      </c>
      <c r="L40" s="482">
        <v>0.13500000000000001</v>
      </c>
      <c r="M40" s="482">
        <v>1.86</v>
      </c>
      <c r="N40" s="482">
        <v>0</v>
      </c>
      <c r="O40" s="482">
        <v>1459.3199999999995</v>
      </c>
      <c r="P40" s="482">
        <v>1197.0250000000001</v>
      </c>
      <c r="Q40" s="482">
        <v>1459.3199999999995</v>
      </c>
      <c r="R40" s="482">
        <v>2656.3449999999993</v>
      </c>
    </row>
    <row r="41" spans="1:18" ht="15.75" x14ac:dyDescent="0.2">
      <c r="A41" s="487" t="s">
        <v>502</v>
      </c>
      <c r="B41" s="487"/>
      <c r="C41" s="488">
        <v>12.507999999999985</v>
      </c>
      <c r="D41" s="488">
        <v>0</v>
      </c>
      <c r="E41" s="488">
        <v>6410.748000000005</v>
      </c>
      <c r="F41" s="488">
        <v>147.22</v>
      </c>
      <c r="G41" s="488">
        <v>19382.653000000006</v>
      </c>
      <c r="H41" s="488">
        <v>227.60100000000008</v>
      </c>
      <c r="I41" s="488">
        <v>64651.179000000004</v>
      </c>
      <c r="J41" s="488">
        <v>531.1500000000002</v>
      </c>
      <c r="K41" s="488">
        <v>13879.853999999998</v>
      </c>
      <c r="L41" s="488">
        <v>82.665000000000035</v>
      </c>
      <c r="M41" s="488">
        <v>2116.9470000000001</v>
      </c>
      <c r="N41" s="488">
        <v>1458.9350000000006</v>
      </c>
      <c r="O41" s="488">
        <v>51562.169999999962</v>
      </c>
      <c r="P41" s="536">
        <v>107442.52499999999</v>
      </c>
      <c r="Q41" s="536">
        <v>53021.10499999996</v>
      </c>
      <c r="R41" s="488">
        <v>160463.62999999998</v>
      </c>
    </row>
    <row r="42" spans="1:18" ht="15.75" x14ac:dyDescent="0.2">
      <c r="A42" s="480" t="s">
        <v>503</v>
      </c>
      <c r="B42" s="481" t="s">
        <v>28</v>
      </c>
      <c r="C42" s="482">
        <v>8.1919999999999895</v>
      </c>
      <c r="D42" s="482">
        <v>0</v>
      </c>
      <c r="E42" s="482">
        <v>2075.8150000000014</v>
      </c>
      <c r="F42" s="482">
        <v>30.210000000000012</v>
      </c>
      <c r="G42" s="482">
        <v>7164.3960000000006</v>
      </c>
      <c r="H42" s="482">
        <v>56.594999999999985</v>
      </c>
      <c r="I42" s="482">
        <v>19384.395000000015</v>
      </c>
      <c r="J42" s="482">
        <v>99.660000000000096</v>
      </c>
      <c r="K42" s="482">
        <v>5787.5850000000073</v>
      </c>
      <c r="L42" s="482">
        <v>17.459999999999997</v>
      </c>
      <c r="M42" s="482">
        <v>1238.4899999999996</v>
      </c>
      <c r="N42" s="482">
        <v>1454.6009999999999</v>
      </c>
      <c r="O42" s="482">
        <v>8935.7420000000075</v>
      </c>
      <c r="P42" s="482">
        <v>35862.798000000003</v>
      </c>
      <c r="Q42" s="482">
        <v>10390.342999999995</v>
      </c>
      <c r="R42" s="482">
        <v>46253.140999999923</v>
      </c>
    </row>
    <row r="43" spans="1:18" ht="15.75" x14ac:dyDescent="0.2">
      <c r="A43" s="480"/>
      <c r="B43" s="481" t="s">
        <v>30</v>
      </c>
      <c r="C43" s="482">
        <v>0</v>
      </c>
      <c r="D43" s="482">
        <v>0</v>
      </c>
      <c r="E43" s="482">
        <v>0</v>
      </c>
      <c r="F43" s="482">
        <v>0</v>
      </c>
      <c r="G43" s="482">
        <v>0</v>
      </c>
      <c r="H43" s="482">
        <v>0</v>
      </c>
      <c r="I43" s="482">
        <v>0</v>
      </c>
      <c r="J43" s="482">
        <v>0</v>
      </c>
      <c r="K43" s="482">
        <v>0</v>
      </c>
      <c r="L43" s="482">
        <v>0</v>
      </c>
      <c r="M43" s="482">
        <v>0</v>
      </c>
      <c r="N43" s="482">
        <v>0</v>
      </c>
      <c r="O43" s="482">
        <v>23975.90200000002</v>
      </c>
      <c r="P43" s="482">
        <v>0</v>
      </c>
      <c r="Q43" s="482">
        <v>23975.90200000002</v>
      </c>
      <c r="R43" s="482">
        <v>23975.90200000002</v>
      </c>
    </row>
    <row r="44" spans="1:18" ht="15.75" x14ac:dyDescent="0.2">
      <c r="A44" s="480"/>
      <c r="B44" s="481" t="s">
        <v>27</v>
      </c>
      <c r="C44" s="482">
        <v>0.35200000000000009</v>
      </c>
      <c r="D44" s="482">
        <v>0</v>
      </c>
      <c r="E44" s="482">
        <v>3241.4379999999996</v>
      </c>
      <c r="F44" s="482">
        <v>77.059999999999988</v>
      </c>
      <c r="G44" s="482">
        <v>10091.710999999994</v>
      </c>
      <c r="H44" s="482">
        <v>113.20099999999995</v>
      </c>
      <c r="I44" s="482">
        <v>41531.115999999995</v>
      </c>
      <c r="J44" s="482">
        <v>343.7549999999996</v>
      </c>
      <c r="K44" s="482">
        <v>7458.2309999999979</v>
      </c>
      <c r="L44" s="482">
        <v>55.395000000000017</v>
      </c>
      <c r="M44" s="482">
        <v>873.68199999999933</v>
      </c>
      <c r="N44" s="482">
        <v>0</v>
      </c>
      <c r="O44" s="482">
        <v>13661.372999999998</v>
      </c>
      <c r="P44" s="482">
        <v>63785.941000000043</v>
      </c>
      <c r="Q44" s="482">
        <v>13661.372999999998</v>
      </c>
      <c r="R44" s="482">
        <v>77447.314000000028</v>
      </c>
    </row>
    <row r="45" spans="1:18" ht="15.75" x14ac:dyDescent="0.2">
      <c r="A45" s="483"/>
      <c r="B45" s="481" t="s">
        <v>420</v>
      </c>
      <c r="C45" s="482">
        <v>0</v>
      </c>
      <c r="D45" s="482">
        <v>0</v>
      </c>
      <c r="E45" s="482">
        <v>32.620000000000005</v>
      </c>
      <c r="F45" s="482">
        <v>0.03</v>
      </c>
      <c r="G45" s="482">
        <v>98.724999999999966</v>
      </c>
      <c r="H45" s="482">
        <v>5.5E-2</v>
      </c>
      <c r="I45" s="482">
        <v>670.40999999999963</v>
      </c>
      <c r="J45" s="482">
        <v>0.49500000000000005</v>
      </c>
      <c r="K45" s="482">
        <v>317.47500000000014</v>
      </c>
      <c r="L45" s="482">
        <v>0.18</v>
      </c>
      <c r="M45" s="482">
        <v>1.0949999999999998</v>
      </c>
      <c r="N45" s="482">
        <v>0</v>
      </c>
      <c r="O45" s="482">
        <v>1375.4710000000005</v>
      </c>
      <c r="P45" s="482">
        <v>1121.0849999999998</v>
      </c>
      <c r="Q45" s="482">
        <v>1375.4710000000005</v>
      </c>
      <c r="R45" s="482">
        <v>2496.5560000000005</v>
      </c>
    </row>
    <row r="46" spans="1:18" ht="15.75" x14ac:dyDescent="0.2">
      <c r="A46" s="487" t="s">
        <v>504</v>
      </c>
      <c r="B46" s="487"/>
      <c r="C46" s="488">
        <v>8.5439999999999898</v>
      </c>
      <c r="D46" s="488">
        <v>0</v>
      </c>
      <c r="E46" s="488">
        <v>5349.8730000000005</v>
      </c>
      <c r="F46" s="488">
        <v>107.3</v>
      </c>
      <c r="G46" s="488">
        <v>17354.831999999995</v>
      </c>
      <c r="H46" s="488">
        <v>169.85099999999994</v>
      </c>
      <c r="I46" s="488">
        <v>61585.921000000009</v>
      </c>
      <c r="J46" s="488">
        <v>443.90999999999968</v>
      </c>
      <c r="K46" s="488">
        <v>13563.291000000007</v>
      </c>
      <c r="L46" s="488">
        <v>73.035000000000025</v>
      </c>
      <c r="M46" s="488">
        <v>2113.2669999999985</v>
      </c>
      <c r="N46" s="488">
        <v>1454.6009999999999</v>
      </c>
      <c r="O46" s="488">
        <v>47948.488000000027</v>
      </c>
      <c r="P46" s="536">
        <v>100769.82400000005</v>
      </c>
      <c r="Q46" s="536">
        <v>49403.089000000014</v>
      </c>
      <c r="R46" s="488">
        <v>150172.91299999997</v>
      </c>
    </row>
    <row r="47" spans="1:18" ht="15.75" x14ac:dyDescent="0.2">
      <c r="A47" s="480" t="s">
        <v>505</v>
      </c>
      <c r="B47" s="481" t="s">
        <v>28</v>
      </c>
      <c r="C47" s="482">
        <v>4.7339999999999973</v>
      </c>
      <c r="D47" s="482">
        <v>0</v>
      </c>
      <c r="E47" s="482">
        <v>1479.4050000000018</v>
      </c>
      <c r="F47" s="482">
        <v>14.245000000000001</v>
      </c>
      <c r="G47" s="482">
        <v>5474.1920000000046</v>
      </c>
      <c r="H47" s="482">
        <v>25.376999999999999</v>
      </c>
      <c r="I47" s="482">
        <v>16975.904999999999</v>
      </c>
      <c r="J47" s="482">
        <v>50.340000000000032</v>
      </c>
      <c r="K47" s="482">
        <v>5475.1870000000017</v>
      </c>
      <c r="L47" s="482">
        <v>21.600000000000009</v>
      </c>
      <c r="M47" s="482">
        <v>1148.4899999999989</v>
      </c>
      <c r="N47" s="482">
        <v>1400.3450000000003</v>
      </c>
      <c r="O47" s="482">
        <v>8355.7749999999942</v>
      </c>
      <c r="P47" s="482">
        <v>30669.474999999973</v>
      </c>
      <c r="Q47" s="482">
        <v>9756.1199999999862</v>
      </c>
      <c r="R47" s="482">
        <v>40425.594999999965</v>
      </c>
    </row>
    <row r="48" spans="1:18" ht="15.75" x14ac:dyDescent="0.2">
      <c r="A48" s="480"/>
      <c r="B48" s="481" t="s">
        <v>30</v>
      </c>
      <c r="C48" s="482">
        <v>0</v>
      </c>
      <c r="D48" s="482">
        <v>0</v>
      </c>
      <c r="E48" s="482">
        <v>0</v>
      </c>
      <c r="F48" s="482">
        <v>0</v>
      </c>
      <c r="G48" s="482">
        <v>0</v>
      </c>
      <c r="H48" s="482">
        <v>0</v>
      </c>
      <c r="I48" s="482">
        <v>0</v>
      </c>
      <c r="J48" s="482">
        <v>0</v>
      </c>
      <c r="K48" s="482">
        <v>0</v>
      </c>
      <c r="L48" s="482">
        <v>0</v>
      </c>
      <c r="M48" s="482">
        <v>0</v>
      </c>
      <c r="N48" s="482">
        <v>0</v>
      </c>
      <c r="O48" s="482">
        <v>19048.804000000007</v>
      </c>
      <c r="P48" s="482">
        <v>0</v>
      </c>
      <c r="Q48" s="482">
        <v>19048.804000000007</v>
      </c>
      <c r="R48" s="482">
        <v>19048.804000000007</v>
      </c>
    </row>
    <row r="49" spans="1:18" ht="15.75" x14ac:dyDescent="0.2">
      <c r="A49" s="480"/>
      <c r="B49" s="481" t="s">
        <v>27</v>
      </c>
      <c r="C49" s="482">
        <v>0.25600000000000001</v>
      </c>
      <c r="D49" s="482">
        <v>0</v>
      </c>
      <c r="E49" s="482">
        <v>2273.4970000000008</v>
      </c>
      <c r="F49" s="482">
        <v>35.460000000000015</v>
      </c>
      <c r="G49" s="482">
        <v>7581.4179999999969</v>
      </c>
      <c r="H49" s="482">
        <v>64.786000000000016</v>
      </c>
      <c r="I49" s="482">
        <v>35380.317000000017</v>
      </c>
      <c r="J49" s="482">
        <v>240.34499999999994</v>
      </c>
      <c r="K49" s="482">
        <v>6910.4219999999996</v>
      </c>
      <c r="L49" s="482">
        <v>70.29000000000002</v>
      </c>
      <c r="M49" s="482">
        <v>817.28899999999987</v>
      </c>
      <c r="N49" s="482">
        <v>0</v>
      </c>
      <c r="O49" s="482">
        <v>12188.666999999998</v>
      </c>
      <c r="P49" s="482">
        <v>53374.07999999998</v>
      </c>
      <c r="Q49" s="482">
        <v>12188.666999999998</v>
      </c>
      <c r="R49" s="482">
        <v>65562.746999999988</v>
      </c>
    </row>
    <row r="50" spans="1:18" ht="15.75" x14ac:dyDescent="0.2">
      <c r="A50" s="483"/>
      <c r="B50" s="481" t="s">
        <v>420</v>
      </c>
      <c r="C50" s="482">
        <v>0</v>
      </c>
      <c r="D50" s="482">
        <v>0</v>
      </c>
      <c r="E50" s="482">
        <v>23.690000000000005</v>
      </c>
      <c r="F50" s="482">
        <v>7.0000000000000007E-2</v>
      </c>
      <c r="G50" s="482">
        <v>68.200000000000017</v>
      </c>
      <c r="H50" s="482">
        <v>7.6999999999999999E-2</v>
      </c>
      <c r="I50" s="482">
        <v>603.39</v>
      </c>
      <c r="J50" s="482">
        <v>0.16500000000000001</v>
      </c>
      <c r="K50" s="482">
        <v>297.67499999999995</v>
      </c>
      <c r="L50" s="482">
        <v>4.4999999999999998E-2</v>
      </c>
      <c r="M50" s="482">
        <v>1.1099999999999999</v>
      </c>
      <c r="N50" s="482">
        <v>0</v>
      </c>
      <c r="O50" s="482">
        <v>1259.1129999999998</v>
      </c>
      <c r="P50" s="482">
        <v>994.42199999999991</v>
      </c>
      <c r="Q50" s="482">
        <v>1259.1129999999998</v>
      </c>
      <c r="R50" s="482">
        <v>2253.5349999999999</v>
      </c>
    </row>
    <row r="51" spans="1:18" ht="15.75" x14ac:dyDescent="0.2">
      <c r="A51" s="487" t="s">
        <v>506</v>
      </c>
      <c r="B51" s="487"/>
      <c r="C51" s="488">
        <v>4.9899999999999975</v>
      </c>
      <c r="D51" s="488">
        <v>0</v>
      </c>
      <c r="E51" s="488">
        <v>3776.5920000000028</v>
      </c>
      <c r="F51" s="488">
        <v>49.775000000000013</v>
      </c>
      <c r="G51" s="488">
        <v>13123.810000000001</v>
      </c>
      <c r="H51" s="488">
        <v>90.240000000000009</v>
      </c>
      <c r="I51" s="488">
        <v>52959.612000000016</v>
      </c>
      <c r="J51" s="488">
        <v>290.84999999999997</v>
      </c>
      <c r="K51" s="488">
        <v>12683.284</v>
      </c>
      <c r="L51" s="488">
        <v>91.935000000000031</v>
      </c>
      <c r="M51" s="488">
        <v>1966.8889999999985</v>
      </c>
      <c r="N51" s="488">
        <v>1400.3450000000003</v>
      </c>
      <c r="O51" s="488">
        <v>40852.358999999997</v>
      </c>
      <c r="P51" s="536">
        <v>85037.976999999955</v>
      </c>
      <c r="Q51" s="536">
        <v>42252.703999999983</v>
      </c>
      <c r="R51" s="488">
        <v>127290.68099999997</v>
      </c>
    </row>
    <row r="52" spans="1:18" ht="15.75" x14ac:dyDescent="0.2">
      <c r="A52" s="480" t="s">
        <v>507</v>
      </c>
      <c r="B52" s="481" t="s">
        <v>28</v>
      </c>
      <c r="C52" s="482">
        <v>2.2400000000000002</v>
      </c>
      <c r="D52" s="482">
        <v>0</v>
      </c>
      <c r="E52" s="482">
        <v>993.11499999999933</v>
      </c>
      <c r="F52" s="482">
        <v>4.1849999999999978</v>
      </c>
      <c r="G52" s="482">
        <v>3880.8660000000004</v>
      </c>
      <c r="H52" s="482">
        <v>5.6870000000000003</v>
      </c>
      <c r="I52" s="482">
        <v>14480.385</v>
      </c>
      <c r="J52" s="482">
        <v>18.200000000000003</v>
      </c>
      <c r="K52" s="482">
        <v>5068.4039999999959</v>
      </c>
      <c r="L52" s="482">
        <v>11.024999999999997</v>
      </c>
      <c r="M52" s="482">
        <v>1128.1800000000007</v>
      </c>
      <c r="N52" s="482">
        <v>1437.3829999999991</v>
      </c>
      <c r="O52" s="482">
        <v>7312.4700000000084</v>
      </c>
      <c r="P52" s="482">
        <v>25592.286999999993</v>
      </c>
      <c r="Q52" s="482">
        <v>8749.8529999999992</v>
      </c>
      <c r="R52" s="482">
        <v>34342.139999999985</v>
      </c>
    </row>
    <row r="53" spans="1:18" ht="15.75" x14ac:dyDescent="0.2">
      <c r="A53" s="480"/>
      <c r="B53" s="481" t="s">
        <v>30</v>
      </c>
      <c r="C53" s="482">
        <v>0</v>
      </c>
      <c r="D53" s="482">
        <v>0</v>
      </c>
      <c r="E53" s="482">
        <v>0</v>
      </c>
      <c r="F53" s="482">
        <v>0</v>
      </c>
      <c r="G53" s="482">
        <v>0</v>
      </c>
      <c r="H53" s="482">
        <v>0</v>
      </c>
      <c r="I53" s="482">
        <v>0</v>
      </c>
      <c r="J53" s="482">
        <v>0</v>
      </c>
      <c r="K53" s="482">
        <v>0</v>
      </c>
      <c r="L53" s="482">
        <v>0</v>
      </c>
      <c r="M53" s="482">
        <v>0</v>
      </c>
      <c r="N53" s="482">
        <v>0</v>
      </c>
      <c r="O53" s="482">
        <v>17463.014000000014</v>
      </c>
      <c r="P53" s="482">
        <v>0</v>
      </c>
      <c r="Q53" s="482">
        <v>17463.014000000014</v>
      </c>
      <c r="R53" s="482">
        <v>17463.014000000014</v>
      </c>
    </row>
    <row r="54" spans="1:18" ht="15.75" x14ac:dyDescent="0.2">
      <c r="A54" s="480"/>
      <c r="B54" s="481" t="s">
        <v>27</v>
      </c>
      <c r="C54" s="482">
        <v>0.15000000000000002</v>
      </c>
      <c r="D54" s="482">
        <v>0</v>
      </c>
      <c r="E54" s="482">
        <v>1599.0880000000011</v>
      </c>
      <c r="F54" s="482">
        <v>15.161999999999997</v>
      </c>
      <c r="G54" s="482">
        <v>5764.9280000000008</v>
      </c>
      <c r="H54" s="482">
        <v>25.046999999999993</v>
      </c>
      <c r="I54" s="482">
        <v>30297.548999999974</v>
      </c>
      <c r="J54" s="482">
        <v>133.68800000000002</v>
      </c>
      <c r="K54" s="482">
        <v>6516.1949999999997</v>
      </c>
      <c r="L54" s="482">
        <v>62.700000000000024</v>
      </c>
      <c r="M54" s="482">
        <v>812.03099999999927</v>
      </c>
      <c r="N54" s="482">
        <v>0</v>
      </c>
      <c r="O54" s="482">
        <v>9938.5730000000003</v>
      </c>
      <c r="P54" s="482">
        <v>45226.537999999993</v>
      </c>
      <c r="Q54" s="482">
        <v>9938.5730000000003</v>
      </c>
      <c r="R54" s="482">
        <v>55165.110999999932</v>
      </c>
    </row>
    <row r="55" spans="1:18" ht="15.75" x14ac:dyDescent="0.2">
      <c r="A55" s="483"/>
      <c r="B55" s="481" t="s">
        <v>420</v>
      </c>
      <c r="C55" s="482">
        <v>0</v>
      </c>
      <c r="D55" s="482">
        <v>0</v>
      </c>
      <c r="E55" s="482">
        <v>15.014999999999997</v>
      </c>
      <c r="F55" s="482">
        <v>4.4999999999999998E-2</v>
      </c>
      <c r="G55" s="482">
        <v>50.160000000000004</v>
      </c>
      <c r="H55" s="482">
        <v>0</v>
      </c>
      <c r="I55" s="482">
        <v>512.26499999999987</v>
      </c>
      <c r="J55" s="482">
        <v>0.09</v>
      </c>
      <c r="K55" s="482">
        <v>275.625</v>
      </c>
      <c r="L55" s="482">
        <v>0.18</v>
      </c>
      <c r="M55" s="482">
        <v>1.135</v>
      </c>
      <c r="N55" s="482">
        <v>0</v>
      </c>
      <c r="O55" s="482">
        <v>902.60900000000049</v>
      </c>
      <c r="P55" s="482">
        <v>854.51499999999976</v>
      </c>
      <c r="Q55" s="482">
        <v>902.60900000000049</v>
      </c>
      <c r="R55" s="482">
        <v>1757.1239999999987</v>
      </c>
    </row>
    <row r="56" spans="1:18" ht="15.75" x14ac:dyDescent="0.2">
      <c r="A56" s="487" t="s">
        <v>508</v>
      </c>
      <c r="B56" s="487"/>
      <c r="C56" s="488">
        <v>2.39</v>
      </c>
      <c r="D56" s="488">
        <v>0</v>
      </c>
      <c r="E56" s="488">
        <v>2607.2180000000003</v>
      </c>
      <c r="F56" s="488">
        <v>19.391999999999996</v>
      </c>
      <c r="G56" s="488">
        <v>9695.9540000000015</v>
      </c>
      <c r="H56" s="488">
        <v>30.733999999999995</v>
      </c>
      <c r="I56" s="488">
        <v>45290.198999999971</v>
      </c>
      <c r="J56" s="488">
        <v>151.97800000000004</v>
      </c>
      <c r="K56" s="488">
        <v>11860.223999999995</v>
      </c>
      <c r="L56" s="488">
        <v>73.90500000000003</v>
      </c>
      <c r="M56" s="488">
        <v>1941.346</v>
      </c>
      <c r="N56" s="488">
        <v>1437.3829999999991</v>
      </c>
      <c r="O56" s="488">
        <v>35616.666000000027</v>
      </c>
      <c r="P56" s="536">
        <v>71673.339999999982</v>
      </c>
      <c r="Q56" s="536">
        <v>37054.049000000021</v>
      </c>
      <c r="R56" s="488">
        <v>108727.38899999992</v>
      </c>
    </row>
    <row r="57" spans="1:18" ht="15.75" x14ac:dyDescent="0.2">
      <c r="A57" s="480" t="s">
        <v>509</v>
      </c>
      <c r="B57" s="481" t="s">
        <v>28</v>
      </c>
      <c r="C57" s="482">
        <v>0.10600000000000001</v>
      </c>
      <c r="D57" s="482">
        <v>0</v>
      </c>
      <c r="E57" s="482">
        <v>325.90499999999992</v>
      </c>
      <c r="F57" s="482">
        <v>0.87499999999999989</v>
      </c>
      <c r="G57" s="482">
        <v>419.42900000000009</v>
      </c>
      <c r="H57" s="482">
        <v>0.92399999999999993</v>
      </c>
      <c r="I57" s="482">
        <v>5395.1350000000002</v>
      </c>
      <c r="J57" s="482">
        <v>4.62</v>
      </c>
      <c r="K57" s="482">
        <v>2201.0400000000009</v>
      </c>
      <c r="L57" s="482">
        <v>6.1649999999999991</v>
      </c>
      <c r="M57" s="482">
        <v>720.78000000000009</v>
      </c>
      <c r="N57" s="482">
        <v>1370.9469999999997</v>
      </c>
      <c r="O57" s="482">
        <v>6299.4310000000014</v>
      </c>
      <c r="P57" s="482">
        <v>9074.9790000000066</v>
      </c>
      <c r="Q57" s="482">
        <v>7670.3780000000088</v>
      </c>
      <c r="R57" s="482">
        <v>16745.357000000018</v>
      </c>
    </row>
    <row r="58" spans="1:18" ht="15.75" x14ac:dyDescent="0.2">
      <c r="A58" s="480"/>
      <c r="B58" s="481" t="s">
        <v>30</v>
      </c>
      <c r="C58" s="482">
        <v>1.4560000000000006</v>
      </c>
      <c r="D58" s="482">
        <v>0</v>
      </c>
      <c r="E58" s="482">
        <v>556.8549999999999</v>
      </c>
      <c r="F58" s="482">
        <v>2.7100000000000004</v>
      </c>
      <c r="G58" s="482">
        <v>3356.7710000000011</v>
      </c>
      <c r="H58" s="482">
        <v>6.1380000000000008</v>
      </c>
      <c r="I58" s="482">
        <v>8534.7000000000025</v>
      </c>
      <c r="J58" s="482">
        <v>9.4499999999999957</v>
      </c>
      <c r="K58" s="482">
        <v>2718.5849999999991</v>
      </c>
      <c r="L58" s="482">
        <v>10.799999999999997</v>
      </c>
      <c r="M58" s="482">
        <v>429.17999999999995</v>
      </c>
      <c r="N58" s="482">
        <v>0</v>
      </c>
      <c r="O58" s="482">
        <v>15772.625000000009</v>
      </c>
      <c r="P58" s="482">
        <v>15626.645000000004</v>
      </c>
      <c r="Q58" s="482">
        <v>15772.625000000009</v>
      </c>
      <c r="R58" s="482">
        <v>31399.269999999971</v>
      </c>
    </row>
    <row r="59" spans="1:18" ht="15.75" x14ac:dyDescent="0.2">
      <c r="A59" s="480"/>
      <c r="B59" s="481" t="s">
        <v>27</v>
      </c>
      <c r="C59" s="482">
        <v>0.15600000000000003</v>
      </c>
      <c r="D59" s="482">
        <v>0</v>
      </c>
      <c r="E59" s="482">
        <v>1343.3849999999995</v>
      </c>
      <c r="F59" s="482">
        <v>8.8049999999999997</v>
      </c>
      <c r="G59" s="482">
        <v>5023.9170000000013</v>
      </c>
      <c r="H59" s="482">
        <v>18.402999999999988</v>
      </c>
      <c r="I59" s="482">
        <v>27084.700999999994</v>
      </c>
      <c r="J59" s="482">
        <v>122.03000000000009</v>
      </c>
      <c r="K59" s="482">
        <v>5822.6670000000013</v>
      </c>
      <c r="L59" s="482">
        <v>57.105000000000054</v>
      </c>
      <c r="M59" s="482">
        <v>836.17900000000009</v>
      </c>
      <c r="N59" s="482">
        <v>80.075999999999993</v>
      </c>
      <c r="O59" s="482">
        <v>8305.5799999999963</v>
      </c>
      <c r="P59" s="482">
        <v>40317.347999999991</v>
      </c>
      <c r="Q59" s="482">
        <v>8385.6559999999972</v>
      </c>
      <c r="R59" s="482">
        <v>48703.004000000037</v>
      </c>
    </row>
    <row r="60" spans="1:18" ht="15.75" x14ac:dyDescent="0.2">
      <c r="A60" s="483"/>
      <c r="B60" s="481" t="s">
        <v>420</v>
      </c>
      <c r="C60" s="482">
        <v>0</v>
      </c>
      <c r="D60" s="482">
        <v>0</v>
      </c>
      <c r="E60" s="482">
        <v>9.9450000000000021</v>
      </c>
      <c r="F60" s="482">
        <v>0</v>
      </c>
      <c r="G60" s="482">
        <v>41.887999999999998</v>
      </c>
      <c r="H60" s="482">
        <v>1.0999999999999999E-2</v>
      </c>
      <c r="I60" s="482">
        <v>404.18999999999994</v>
      </c>
      <c r="J60" s="482">
        <v>0.03</v>
      </c>
      <c r="K60" s="482">
        <v>246.91500000000002</v>
      </c>
      <c r="L60" s="482">
        <v>0.09</v>
      </c>
      <c r="M60" s="482">
        <v>31.05</v>
      </c>
      <c r="N60" s="482">
        <v>0</v>
      </c>
      <c r="O60" s="482">
        <v>688.29800000000034</v>
      </c>
      <c r="P60" s="482">
        <v>734.11900000000003</v>
      </c>
      <c r="Q60" s="482">
        <v>688.29800000000034</v>
      </c>
      <c r="R60" s="482">
        <v>1422.4169999999997</v>
      </c>
    </row>
    <row r="61" spans="1:18" ht="15.75" x14ac:dyDescent="0.2">
      <c r="A61" s="487" t="s">
        <v>510</v>
      </c>
      <c r="B61" s="487"/>
      <c r="C61" s="488">
        <v>1.7180000000000009</v>
      </c>
      <c r="D61" s="488">
        <v>0</v>
      </c>
      <c r="E61" s="488">
        <v>2236.0899999999997</v>
      </c>
      <c r="F61" s="488">
        <v>12.39</v>
      </c>
      <c r="G61" s="488">
        <v>8842.0050000000028</v>
      </c>
      <c r="H61" s="488">
        <v>25.475999999999988</v>
      </c>
      <c r="I61" s="488">
        <v>41418.725999999995</v>
      </c>
      <c r="J61" s="488">
        <v>136.13000000000008</v>
      </c>
      <c r="K61" s="488">
        <v>10989.207000000002</v>
      </c>
      <c r="L61" s="488">
        <v>74.160000000000053</v>
      </c>
      <c r="M61" s="488">
        <v>2017.1890000000001</v>
      </c>
      <c r="N61" s="488">
        <v>1451.0229999999997</v>
      </c>
      <c r="O61" s="488">
        <v>31065.934000000005</v>
      </c>
      <c r="P61" s="536">
        <v>65753.091</v>
      </c>
      <c r="Q61" s="536">
        <v>32516.957000000013</v>
      </c>
      <c r="R61" s="488">
        <v>98270.048000000024</v>
      </c>
    </row>
    <row r="62" spans="1:18" ht="15.75" x14ac:dyDescent="0.2">
      <c r="A62" s="480" t="s">
        <v>511</v>
      </c>
      <c r="B62" s="481" t="s">
        <v>28</v>
      </c>
      <c r="C62" s="482">
        <v>1.7560000000000011</v>
      </c>
      <c r="D62" s="482">
        <v>0</v>
      </c>
      <c r="E62" s="482">
        <v>883.54499999999928</v>
      </c>
      <c r="F62" s="482">
        <v>2.085</v>
      </c>
      <c r="G62" s="482">
        <v>3442.7720000000008</v>
      </c>
      <c r="H62" s="482">
        <v>2.1340000000000003</v>
      </c>
      <c r="I62" s="482">
        <v>13680.27</v>
      </c>
      <c r="J62" s="482">
        <v>10.079999999999998</v>
      </c>
      <c r="K62" s="482">
        <v>4732.7380000000012</v>
      </c>
      <c r="L62" s="482">
        <v>12.194999999999999</v>
      </c>
      <c r="M62" s="482">
        <v>1211.8499999999999</v>
      </c>
      <c r="N62" s="482">
        <v>1483.4490000000003</v>
      </c>
      <c r="O62" s="482">
        <v>6565.81</v>
      </c>
      <c r="P62" s="482">
        <v>23979.424999999981</v>
      </c>
      <c r="Q62" s="482">
        <v>8049.2589999999955</v>
      </c>
      <c r="R62" s="482">
        <v>32028.683999999965</v>
      </c>
    </row>
    <row r="63" spans="1:18" ht="15.75" x14ac:dyDescent="0.2">
      <c r="A63" s="480"/>
      <c r="B63" s="481" t="s">
        <v>30</v>
      </c>
      <c r="C63" s="482">
        <v>0</v>
      </c>
      <c r="D63" s="482">
        <v>0</v>
      </c>
      <c r="E63" s="482">
        <v>0</v>
      </c>
      <c r="F63" s="482">
        <v>0</v>
      </c>
      <c r="G63" s="482">
        <v>0</v>
      </c>
      <c r="H63" s="482">
        <v>0</v>
      </c>
      <c r="I63" s="482">
        <v>0</v>
      </c>
      <c r="J63" s="482">
        <v>0</v>
      </c>
      <c r="K63" s="482">
        <v>0</v>
      </c>
      <c r="L63" s="482">
        <v>0</v>
      </c>
      <c r="M63" s="482">
        <v>0</v>
      </c>
      <c r="N63" s="482">
        <v>0</v>
      </c>
      <c r="O63" s="482">
        <v>15238.61399999999</v>
      </c>
      <c r="P63" s="482">
        <v>0</v>
      </c>
      <c r="Q63" s="482">
        <v>15238.61399999999</v>
      </c>
      <c r="R63" s="482">
        <v>15238.61399999999</v>
      </c>
    </row>
    <row r="64" spans="1:18" ht="15.75" x14ac:dyDescent="0.2">
      <c r="A64" s="480"/>
      <c r="B64" s="481" t="s">
        <v>27</v>
      </c>
      <c r="C64" s="482">
        <v>0.11000000000000003</v>
      </c>
      <c r="D64" s="482">
        <v>0</v>
      </c>
      <c r="E64" s="482">
        <v>1344.1759999999992</v>
      </c>
      <c r="F64" s="482">
        <v>6.3399999999999963</v>
      </c>
      <c r="G64" s="482">
        <v>5001.2580000000016</v>
      </c>
      <c r="H64" s="482">
        <v>15.806999999999995</v>
      </c>
      <c r="I64" s="482">
        <v>27165.627000000022</v>
      </c>
      <c r="J64" s="482">
        <v>118.80800000000011</v>
      </c>
      <c r="K64" s="482">
        <v>5883.8589999999995</v>
      </c>
      <c r="L64" s="482">
        <v>55.75500000000001</v>
      </c>
      <c r="M64" s="482">
        <v>905.80199999999968</v>
      </c>
      <c r="N64" s="482">
        <v>0</v>
      </c>
      <c r="O64" s="482">
        <v>7697.8880000000008</v>
      </c>
      <c r="P64" s="482">
        <v>40497.542000000009</v>
      </c>
      <c r="Q64" s="482">
        <v>7697.8880000000008</v>
      </c>
      <c r="R64" s="482">
        <v>48195.430000000008</v>
      </c>
    </row>
    <row r="65" spans="1:18" ht="15.75" x14ac:dyDescent="0.2">
      <c r="A65" s="483"/>
      <c r="B65" s="481" t="s">
        <v>420</v>
      </c>
      <c r="C65" s="482">
        <v>0</v>
      </c>
      <c r="D65" s="482">
        <v>0</v>
      </c>
      <c r="E65" s="482">
        <v>8.7949999999999999</v>
      </c>
      <c r="F65" s="482">
        <v>0</v>
      </c>
      <c r="G65" s="482">
        <v>38.566000000000017</v>
      </c>
      <c r="H65" s="482">
        <v>0</v>
      </c>
      <c r="I65" s="482">
        <v>388.56400000000002</v>
      </c>
      <c r="J65" s="482">
        <v>0.13500000000000001</v>
      </c>
      <c r="K65" s="482">
        <v>236.83499999999995</v>
      </c>
      <c r="L65" s="482">
        <v>4.4999999999999998E-2</v>
      </c>
      <c r="M65" s="482">
        <v>1.365</v>
      </c>
      <c r="N65" s="482">
        <v>0</v>
      </c>
      <c r="O65" s="482">
        <v>628.27000000000032</v>
      </c>
      <c r="P65" s="482">
        <v>674.30500000000006</v>
      </c>
      <c r="Q65" s="482">
        <v>628.27000000000032</v>
      </c>
      <c r="R65" s="482">
        <v>1302.5749999999998</v>
      </c>
    </row>
    <row r="66" spans="1:18" ht="15.75" x14ac:dyDescent="0.2">
      <c r="A66" s="487" t="s">
        <v>512</v>
      </c>
      <c r="B66" s="487"/>
      <c r="C66" s="488">
        <v>1.8660000000000012</v>
      </c>
      <c r="D66" s="488">
        <v>0</v>
      </c>
      <c r="E66" s="488">
        <v>2236.5159999999987</v>
      </c>
      <c r="F66" s="488">
        <v>8.4249999999999972</v>
      </c>
      <c r="G66" s="488">
        <v>8482.5960000000032</v>
      </c>
      <c r="H66" s="488">
        <v>17.940999999999995</v>
      </c>
      <c r="I66" s="488">
        <v>41234.461000000025</v>
      </c>
      <c r="J66" s="488">
        <v>129.02300000000008</v>
      </c>
      <c r="K66" s="488">
        <v>10853.432000000001</v>
      </c>
      <c r="L66" s="488">
        <v>67.995000000000005</v>
      </c>
      <c r="M66" s="488">
        <v>2119.0169999999994</v>
      </c>
      <c r="N66" s="488">
        <v>1483.4490000000003</v>
      </c>
      <c r="O66" s="488">
        <v>30130.581999999991</v>
      </c>
      <c r="P66" s="536">
        <v>65151.27199999999</v>
      </c>
      <c r="Q66" s="536">
        <v>31614.030999999984</v>
      </c>
      <c r="R66" s="488">
        <v>96765.302999999956</v>
      </c>
    </row>
    <row r="67" spans="1:18" ht="15.75" x14ac:dyDescent="0.2">
      <c r="A67" s="484" t="s">
        <v>334</v>
      </c>
      <c r="B67" s="484"/>
      <c r="C67" s="485">
        <v>59.550999999999952</v>
      </c>
      <c r="D67" s="485">
        <v>0</v>
      </c>
      <c r="E67" s="485">
        <v>42240.892000000007</v>
      </c>
      <c r="F67" s="485">
        <v>664.51600000000008</v>
      </c>
      <c r="G67" s="485">
        <v>142652.90500000003</v>
      </c>
      <c r="H67" s="485">
        <v>1079.5359999999998</v>
      </c>
      <c r="I67" s="485">
        <v>580184.30999999994</v>
      </c>
      <c r="J67" s="485">
        <v>3143.8910000000001</v>
      </c>
      <c r="K67" s="485">
        <v>137698.16200000004</v>
      </c>
      <c r="L67" s="485">
        <v>839.65199999999993</v>
      </c>
      <c r="M67" s="485">
        <v>24589.305999999993</v>
      </c>
      <c r="N67" s="485">
        <v>16866.195</v>
      </c>
      <c r="O67" s="485">
        <v>464555.89800000004</v>
      </c>
      <c r="P67" s="485">
        <v>933152.72099999979</v>
      </c>
      <c r="Q67" s="485">
        <v>481422.09300000005</v>
      </c>
      <c r="R67" s="485">
        <v>1414574.8139999995</v>
      </c>
    </row>
  </sheetData>
  <mergeCells count="2">
    <mergeCell ref="A1:R1"/>
    <mergeCell ref="A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36"/>
  <sheetViews>
    <sheetView zoomScale="79" zoomScaleNormal="79" workbookViewId="0">
      <selection activeCell="F31" sqref="F31"/>
    </sheetView>
  </sheetViews>
  <sheetFormatPr baseColWidth="10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5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9" x14ac:dyDescent="0.25">
      <c r="A1" s="45" t="s">
        <v>53</v>
      </c>
      <c r="B1" s="2"/>
      <c r="C1" s="2"/>
      <c r="D1" s="2"/>
      <c r="E1" s="2"/>
    </row>
    <row r="2" spans="1:19" x14ac:dyDescent="0.25">
      <c r="A2" s="45" t="s">
        <v>469</v>
      </c>
      <c r="B2" s="2"/>
      <c r="C2" s="2"/>
      <c r="D2" s="2"/>
      <c r="E2" s="2"/>
    </row>
    <row r="3" spans="1:19" x14ac:dyDescent="0.25">
      <c r="A3" s="4"/>
      <c r="B3" s="4"/>
      <c r="C3" s="4"/>
      <c r="D3" s="4"/>
    </row>
    <row r="4" spans="1:19" x14ac:dyDescent="0.25">
      <c r="A4" s="1" t="s">
        <v>54</v>
      </c>
      <c r="B4" s="2"/>
      <c r="C4" s="2"/>
      <c r="D4" s="2"/>
      <c r="I4" s="427"/>
    </row>
    <row r="5" spans="1:19" x14ac:dyDescent="0.25">
      <c r="A5" s="1" t="s">
        <v>55</v>
      </c>
      <c r="B5" s="2"/>
      <c r="C5" s="2"/>
      <c r="D5" s="2"/>
      <c r="I5" s="427"/>
    </row>
    <row r="6" spans="1:19" ht="14.25" thickBot="1" x14ac:dyDescent="0.3">
      <c r="A6" s="1"/>
      <c r="B6" s="2"/>
      <c r="C6" s="2"/>
      <c r="D6" s="2"/>
      <c r="I6" s="427"/>
    </row>
    <row r="7" spans="1:19" ht="21" customHeight="1" thickBot="1" x14ac:dyDescent="0.3">
      <c r="A7" s="1"/>
      <c r="B7" s="620" t="s">
        <v>305</v>
      </c>
      <c r="C7" s="621"/>
      <c r="D7" s="258" t="s">
        <v>94</v>
      </c>
      <c r="I7" s="427"/>
    </row>
    <row r="8" spans="1:19" ht="16.5" customHeight="1" x14ac:dyDescent="0.25">
      <c r="A8" s="382" t="s">
        <v>476</v>
      </c>
      <c r="B8" s="460" t="s">
        <v>56</v>
      </c>
      <c r="C8" s="462" t="s">
        <v>57</v>
      </c>
      <c r="D8" s="464" t="s">
        <v>156</v>
      </c>
      <c r="I8" s="427"/>
    </row>
    <row r="9" spans="1:19" ht="16.5" customHeight="1" x14ac:dyDescent="0.25">
      <c r="A9" s="383"/>
      <c r="B9" s="461" t="s">
        <v>156</v>
      </c>
      <c r="C9" s="463" t="s">
        <v>58</v>
      </c>
      <c r="D9" s="465" t="s">
        <v>59</v>
      </c>
      <c r="I9" s="427"/>
    </row>
    <row r="10" spans="1:19" ht="17.25" customHeight="1" thickBot="1" x14ac:dyDescent="0.3">
      <c r="A10" s="384" t="s">
        <v>60</v>
      </c>
      <c r="B10" s="468" t="s">
        <v>61</v>
      </c>
      <c r="C10" s="469" t="s">
        <v>62</v>
      </c>
      <c r="D10" s="466" t="s">
        <v>61</v>
      </c>
      <c r="G10" s="28"/>
      <c r="I10" s="427"/>
    </row>
    <row r="11" spans="1:19" x14ac:dyDescent="0.25">
      <c r="A11" s="467" t="s">
        <v>2</v>
      </c>
      <c r="B11" s="571">
        <v>6127.3829999999998</v>
      </c>
      <c r="C11" s="572">
        <v>86157.816505999988</v>
      </c>
      <c r="D11" s="573">
        <v>658383.61400000006</v>
      </c>
      <c r="E11" s="185"/>
      <c r="F11" s="185"/>
      <c r="G11" s="553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3"/>
      <c r="S11" s="554"/>
    </row>
    <row r="12" spans="1:19" x14ac:dyDescent="0.25">
      <c r="A12" s="441" t="s">
        <v>3</v>
      </c>
      <c r="B12" s="574">
        <v>6926.9940000000006</v>
      </c>
      <c r="C12" s="575">
        <v>78664.163</v>
      </c>
      <c r="D12" s="576">
        <v>799578.14899999998</v>
      </c>
      <c r="E12" s="185"/>
      <c r="F12" s="185"/>
      <c r="G12" s="553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3"/>
      <c r="S12" s="554"/>
    </row>
    <row r="13" spans="1:19" x14ac:dyDescent="0.25">
      <c r="A13" s="441" t="s">
        <v>4</v>
      </c>
      <c r="B13" s="574">
        <v>8375.4840000000004</v>
      </c>
      <c r="C13" s="575">
        <v>86385.653747000004</v>
      </c>
      <c r="D13" s="576">
        <v>825875.91800000006</v>
      </c>
      <c r="E13" s="185"/>
      <c r="F13" s="185"/>
      <c r="G13" s="553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3"/>
      <c r="S13" s="554"/>
    </row>
    <row r="14" spans="1:19" x14ac:dyDescent="0.25">
      <c r="A14" s="441" t="s">
        <v>5</v>
      </c>
      <c r="B14" s="574">
        <v>8668.2029999999995</v>
      </c>
      <c r="C14" s="575">
        <v>97263.225470000005</v>
      </c>
      <c r="D14" s="576">
        <v>774217.91100000008</v>
      </c>
      <c r="E14" s="185"/>
      <c r="F14" s="185"/>
      <c r="G14" s="552"/>
      <c r="H14" s="28"/>
      <c r="I14" s="551"/>
      <c r="K14" s="185"/>
      <c r="L14" s="185"/>
      <c r="M14" s="185"/>
      <c r="N14" s="185"/>
      <c r="O14" s="185"/>
      <c r="P14" s="185"/>
      <c r="Q14" s="185"/>
    </row>
    <row r="15" spans="1:19" x14ac:dyDescent="0.25">
      <c r="A15" s="441" t="s">
        <v>6</v>
      </c>
      <c r="B15" s="574">
        <v>10043.129032673482</v>
      </c>
      <c r="C15" s="575">
        <v>104766.63362777267</v>
      </c>
      <c r="D15" s="576">
        <v>701778.23600000003</v>
      </c>
      <c r="E15" s="185"/>
      <c r="F15" s="185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185"/>
    </row>
    <row r="16" spans="1:19" ht="14.25" customHeight="1" x14ac:dyDescent="0.25">
      <c r="A16" s="441" t="s">
        <v>7</v>
      </c>
      <c r="B16" s="574">
        <v>9052.1906081423749</v>
      </c>
      <c r="C16" s="575">
        <v>99809.450186311806</v>
      </c>
      <c r="D16" s="576">
        <v>871209.03599999996</v>
      </c>
      <c r="E16" s="185"/>
      <c r="F16" s="185"/>
      <c r="G16" s="552"/>
      <c r="H16" s="28"/>
      <c r="I16" s="551"/>
    </row>
    <row r="17" spans="1:9" x14ac:dyDescent="0.25">
      <c r="A17" s="441" t="s">
        <v>8</v>
      </c>
      <c r="B17" s="574">
        <v>9783.3744456509812</v>
      </c>
      <c r="C17" s="575">
        <v>37585.545972341359</v>
      </c>
      <c r="D17" s="576">
        <v>723511.14399999985</v>
      </c>
      <c r="E17" s="185"/>
      <c r="F17" s="185"/>
      <c r="G17" s="552"/>
      <c r="H17" s="28"/>
      <c r="I17" s="551"/>
    </row>
    <row r="18" spans="1:9" x14ac:dyDescent="0.25">
      <c r="A18" s="441" t="s">
        <v>9</v>
      </c>
      <c r="B18" s="574">
        <v>9549.1948179674746</v>
      </c>
      <c r="C18" s="575">
        <v>37344.86639725398</v>
      </c>
      <c r="D18" s="576">
        <v>956340.47200000007</v>
      </c>
      <c r="E18" s="185"/>
      <c r="F18" s="185"/>
      <c r="G18" s="552"/>
      <c r="H18" s="28"/>
      <c r="I18" s="551"/>
    </row>
    <row r="19" spans="1:9" x14ac:dyDescent="0.25">
      <c r="A19" s="441" t="s">
        <v>10</v>
      </c>
      <c r="B19" s="574">
        <v>8962.1357513184012</v>
      </c>
      <c r="C19" s="575">
        <v>34442.586403766283</v>
      </c>
      <c r="D19" s="576">
        <v>887599.87700000009</v>
      </c>
      <c r="E19" s="185"/>
      <c r="F19" s="185"/>
      <c r="G19" s="552"/>
      <c r="H19" s="28"/>
      <c r="I19" s="551"/>
    </row>
    <row r="20" spans="1:9" x14ac:dyDescent="0.25">
      <c r="A20" s="441" t="s">
        <v>11</v>
      </c>
      <c r="B20" s="574">
        <v>8200.3069625314583</v>
      </c>
      <c r="C20" s="575">
        <v>31746.174757549667</v>
      </c>
      <c r="D20" s="576">
        <v>714303.66999999993</v>
      </c>
      <c r="E20" s="185"/>
      <c r="F20" s="185"/>
      <c r="G20" s="552"/>
      <c r="H20" s="28"/>
      <c r="I20" s="551"/>
    </row>
    <row r="21" spans="1:9" x14ac:dyDescent="0.25">
      <c r="A21" s="441" t="s">
        <v>12</v>
      </c>
      <c r="B21" s="574">
        <v>8412.6266249695909</v>
      </c>
      <c r="C21" s="577">
        <v>31718.424575943227</v>
      </c>
      <c r="D21" s="576">
        <v>692275.19499999983</v>
      </c>
      <c r="E21" s="185"/>
      <c r="F21" s="185"/>
      <c r="G21" s="552"/>
      <c r="H21" s="28"/>
      <c r="I21" s="551"/>
    </row>
    <row r="22" spans="1:9" ht="14.25" thickBot="1" x14ac:dyDescent="0.3">
      <c r="A22" s="442" t="s">
        <v>13</v>
      </c>
      <c r="B22" s="578">
        <v>8772.7060524880708</v>
      </c>
      <c r="C22" s="579">
        <v>36277.44441168871</v>
      </c>
      <c r="D22" s="580">
        <v>753619.43900000001</v>
      </c>
      <c r="E22" s="185"/>
      <c r="F22" s="185"/>
      <c r="G22" s="550"/>
      <c r="H22" s="28"/>
      <c r="I22" s="551"/>
    </row>
    <row r="23" spans="1:9" ht="14.25" thickBot="1" x14ac:dyDescent="0.3">
      <c r="A23" s="381" t="s">
        <v>15</v>
      </c>
      <c r="B23" s="581">
        <f>+SUM(B11:B22)</f>
        <v>102873.72829574182</v>
      </c>
      <c r="C23" s="581">
        <f>+SUM(C11:C22)</f>
        <v>762161.98505562777</v>
      </c>
      <c r="D23" s="581">
        <f>+SUM(D11:D22)</f>
        <v>9358692.6609999985</v>
      </c>
      <c r="E23" s="185"/>
      <c r="F23" s="2"/>
    </row>
    <row r="24" spans="1:9" x14ac:dyDescent="0.25">
      <c r="A24" s="44"/>
      <c r="B24" s="44"/>
      <c r="C24" s="44"/>
      <c r="D24" s="44"/>
      <c r="E24" s="2"/>
    </row>
    <row r="25" spans="1:9" ht="14.25" thickBot="1" x14ac:dyDescent="0.3">
      <c r="A25" s="1" t="s">
        <v>63</v>
      </c>
      <c r="B25" s="2"/>
      <c r="C25" s="2"/>
      <c r="D25" s="2"/>
      <c r="E25" s="2"/>
    </row>
    <row r="26" spans="1:9" ht="14.25" thickBot="1" x14ac:dyDescent="0.3">
      <c r="A26" s="490" t="s">
        <v>64</v>
      </c>
      <c r="B26" s="385"/>
      <c r="C26" s="386" t="s">
        <v>65</v>
      </c>
      <c r="D26" s="498"/>
      <c r="E26" s="258" t="s">
        <v>66</v>
      </c>
    </row>
    <row r="27" spans="1:9" ht="14.25" thickBot="1" x14ac:dyDescent="0.3">
      <c r="A27" s="497"/>
      <c r="B27" s="379" t="s">
        <v>68</v>
      </c>
      <c r="C27" s="259" t="s">
        <v>69</v>
      </c>
      <c r="D27" s="380" t="s">
        <v>22</v>
      </c>
      <c r="E27" s="387" t="s">
        <v>62</v>
      </c>
    </row>
    <row r="28" spans="1:9" x14ac:dyDescent="0.25">
      <c r="A28" s="440" t="s">
        <v>188</v>
      </c>
      <c r="B28" s="582"/>
      <c r="C28" s="583">
        <v>3970233.551</v>
      </c>
      <c r="D28" s="584">
        <f>C28+B28</f>
        <v>3970233.551</v>
      </c>
      <c r="E28" s="513"/>
      <c r="G28" s="185"/>
    </row>
    <row r="29" spans="1:9" x14ac:dyDescent="0.25">
      <c r="A29" s="441" t="s">
        <v>187</v>
      </c>
      <c r="B29" s="585">
        <v>19885.616999999998</v>
      </c>
      <c r="C29" s="586">
        <v>5057149.9230000004</v>
      </c>
      <c r="D29" s="587">
        <f>C29+B29</f>
        <v>5077035.54</v>
      </c>
      <c r="E29" s="513"/>
      <c r="H29" s="272"/>
    </row>
    <row r="30" spans="1:9" ht="14.25" thickBot="1" x14ac:dyDescent="0.3">
      <c r="A30" s="442" t="s">
        <v>189</v>
      </c>
      <c r="B30" s="588">
        <v>130895.54399999998</v>
      </c>
      <c r="C30" s="589">
        <v>66175.703999999983</v>
      </c>
      <c r="D30" s="590">
        <f>C30+B30</f>
        <v>197071.24799999996</v>
      </c>
      <c r="E30" s="513">
        <v>1204237</v>
      </c>
    </row>
    <row r="31" spans="1:9" ht="14.25" thickBot="1" x14ac:dyDescent="0.3">
      <c r="A31" s="381" t="s">
        <v>15</v>
      </c>
      <c r="B31" s="581">
        <f>SUM(B28:B30)</f>
        <v>150781.16099999996</v>
      </c>
      <c r="C31" s="581">
        <f>SUM(C28:C30)</f>
        <v>9093559.1779999994</v>
      </c>
      <c r="D31" s="591">
        <f>SUM(D28:D30)</f>
        <v>9244340.3389999997</v>
      </c>
      <c r="E31" s="581">
        <f>SUM(E28:E30)</f>
        <v>1204237</v>
      </c>
    </row>
    <row r="32" spans="1:9" x14ac:dyDescent="0.25">
      <c r="A32" s="1" t="s">
        <v>322</v>
      </c>
      <c r="B32" s="205"/>
      <c r="C32" s="205"/>
      <c r="D32" s="205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R12"/>
  <sheetViews>
    <sheetView workbookViewId="0">
      <selection activeCell="F31" sqref="F31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471" t="s">
        <v>454</v>
      </c>
    </row>
    <row r="2" spans="1:18" ht="13.5" x14ac:dyDescent="0.25">
      <c r="A2" s="470"/>
    </row>
    <row r="3" spans="1:18" ht="13.5" x14ac:dyDescent="0.25">
      <c r="A3" s="470" t="s">
        <v>421</v>
      </c>
    </row>
    <row r="6" spans="1:18" x14ac:dyDescent="0.2">
      <c r="A6" s="629"/>
      <c r="B6" s="628" t="s">
        <v>406</v>
      </c>
      <c r="C6" s="628" t="s">
        <v>407</v>
      </c>
      <c r="D6" s="628" t="s">
        <v>408</v>
      </c>
      <c r="E6" s="628" t="s">
        <v>409</v>
      </c>
      <c r="F6" s="628" t="s">
        <v>410</v>
      </c>
      <c r="G6" s="628" t="s">
        <v>411</v>
      </c>
      <c r="H6" s="628" t="s">
        <v>412</v>
      </c>
      <c r="I6" s="628" t="s">
        <v>413</v>
      </c>
      <c r="J6" s="628" t="s">
        <v>414</v>
      </c>
      <c r="K6" s="628" t="s">
        <v>415</v>
      </c>
      <c r="L6" s="628" t="s">
        <v>416</v>
      </c>
      <c r="M6" s="628" t="s">
        <v>422</v>
      </c>
      <c r="N6" s="628" t="s">
        <v>417</v>
      </c>
      <c r="O6" s="628" t="s">
        <v>423</v>
      </c>
      <c r="P6" s="628" t="s">
        <v>418</v>
      </c>
      <c r="Q6" s="628" t="s">
        <v>419</v>
      </c>
      <c r="R6" s="628" t="s">
        <v>333</v>
      </c>
    </row>
    <row r="7" spans="1:18" x14ac:dyDescent="0.2">
      <c r="A7" s="629"/>
      <c r="B7" s="628"/>
      <c r="C7" s="628"/>
      <c r="D7" s="628"/>
      <c r="E7" s="628"/>
      <c r="F7" s="628"/>
      <c r="G7" s="628"/>
      <c r="H7" s="628"/>
      <c r="I7" s="628"/>
      <c r="J7" s="628"/>
      <c r="K7" s="628"/>
      <c r="L7" s="628"/>
      <c r="M7" s="628"/>
      <c r="N7" s="628"/>
      <c r="O7" s="628"/>
      <c r="P7" s="628"/>
      <c r="Q7" s="628"/>
      <c r="R7" s="628"/>
    </row>
    <row r="8" spans="1:18" ht="15" x14ac:dyDescent="0.25">
      <c r="A8" s="472"/>
      <c r="B8" s="491" t="s">
        <v>28</v>
      </c>
      <c r="C8" s="473">
        <v>55.055000000000199</v>
      </c>
      <c r="D8" s="473">
        <v>0</v>
      </c>
      <c r="E8" s="473">
        <v>15713.42499999999</v>
      </c>
      <c r="F8" s="473">
        <v>187.89999999999978</v>
      </c>
      <c r="G8" s="473">
        <v>55263.148999999888</v>
      </c>
      <c r="H8" s="473">
        <v>343.93700000000041</v>
      </c>
      <c r="I8" s="473">
        <v>175643.77999999994</v>
      </c>
      <c r="J8" s="473">
        <v>606.79999999999768</v>
      </c>
      <c r="K8" s="473">
        <v>55879.873999999691</v>
      </c>
      <c r="L8" s="473">
        <v>279.03499999999957</v>
      </c>
      <c r="M8" s="473">
        <v>13742.670000000016</v>
      </c>
      <c r="N8" s="473">
        <v>16656.487000000005</v>
      </c>
      <c r="O8" s="473">
        <v>81571.347999999838</v>
      </c>
      <c r="P8" s="473">
        <v>317715.62500000093</v>
      </c>
      <c r="Q8" s="473">
        <v>98227.834999999759</v>
      </c>
      <c r="R8" s="473">
        <v>415943.46000000101</v>
      </c>
    </row>
    <row r="9" spans="1:18" ht="15" x14ac:dyDescent="0.25">
      <c r="A9" s="472"/>
      <c r="B9" s="491" t="s">
        <v>30</v>
      </c>
      <c r="C9" s="473">
        <v>1.4560000000000006</v>
      </c>
      <c r="D9" s="473">
        <v>0</v>
      </c>
      <c r="E9" s="473">
        <v>556.8549999999999</v>
      </c>
      <c r="F9" s="473">
        <v>2.7100000000000004</v>
      </c>
      <c r="G9" s="473">
        <v>3356.7710000000011</v>
      </c>
      <c r="H9" s="473">
        <v>6.1380000000000008</v>
      </c>
      <c r="I9" s="473">
        <v>8534.7000000000025</v>
      </c>
      <c r="J9" s="473">
        <v>9.4499999999999957</v>
      </c>
      <c r="K9" s="473">
        <v>2718.5849999999991</v>
      </c>
      <c r="L9" s="473">
        <v>10.799999999999997</v>
      </c>
      <c r="M9" s="473">
        <v>429.17999999999995</v>
      </c>
      <c r="N9" s="473">
        <v>0</v>
      </c>
      <c r="O9" s="473">
        <v>256932.40800000061</v>
      </c>
      <c r="P9" s="473">
        <v>15626.645000000004</v>
      </c>
      <c r="Q9" s="473">
        <v>256932.40800000061</v>
      </c>
      <c r="R9" s="473">
        <v>272559.05300000095</v>
      </c>
    </row>
    <row r="10" spans="1:18" ht="15" x14ac:dyDescent="0.25">
      <c r="A10" s="472"/>
      <c r="B10" s="491" t="s">
        <v>27</v>
      </c>
      <c r="C10" s="473">
        <v>3.0399999999999912</v>
      </c>
      <c r="D10" s="473">
        <v>0</v>
      </c>
      <c r="E10" s="473">
        <v>25750.14699999999</v>
      </c>
      <c r="F10" s="473">
        <v>472.98099999999772</v>
      </c>
      <c r="G10" s="473">
        <v>83186.787999999884</v>
      </c>
      <c r="H10" s="473">
        <v>728.83399999999961</v>
      </c>
      <c r="I10" s="473">
        <v>389621.42099999974</v>
      </c>
      <c r="J10" s="473">
        <v>2520.6660000000015</v>
      </c>
      <c r="K10" s="473">
        <v>75866.677999999723</v>
      </c>
      <c r="L10" s="473">
        <v>548.69199999999978</v>
      </c>
      <c r="M10" s="473">
        <v>10373.976000000006</v>
      </c>
      <c r="N10" s="473">
        <v>209.70800000000003</v>
      </c>
      <c r="O10" s="473">
        <v>115253.53500000022</v>
      </c>
      <c r="P10" s="473">
        <v>589073.22300000023</v>
      </c>
      <c r="Q10" s="473">
        <v>115463.24300000021</v>
      </c>
      <c r="R10" s="473">
        <v>704536.4659999978</v>
      </c>
    </row>
    <row r="11" spans="1:18" ht="15" x14ac:dyDescent="0.25">
      <c r="A11" s="472"/>
      <c r="B11" s="491" t="s">
        <v>420</v>
      </c>
      <c r="C11" s="473">
        <v>0</v>
      </c>
      <c r="D11" s="473">
        <v>0</v>
      </c>
      <c r="E11" s="473">
        <v>220.46499999999983</v>
      </c>
      <c r="F11" s="473">
        <v>0.92500000000000016</v>
      </c>
      <c r="G11" s="473">
        <v>846.19699999999966</v>
      </c>
      <c r="H11" s="473">
        <v>0.627</v>
      </c>
      <c r="I11" s="473">
        <v>6384.4090000000006</v>
      </c>
      <c r="J11" s="473">
        <v>6.974999999999997</v>
      </c>
      <c r="K11" s="473">
        <v>3233.0250000000019</v>
      </c>
      <c r="L11" s="473">
        <v>1.125</v>
      </c>
      <c r="M11" s="473">
        <v>43.480000000000004</v>
      </c>
      <c r="N11" s="473">
        <v>0</v>
      </c>
      <c r="O11" s="473">
        <v>10798.607000000004</v>
      </c>
      <c r="P11" s="473">
        <v>10737.228000000006</v>
      </c>
      <c r="Q11" s="473">
        <v>10798.607000000004</v>
      </c>
      <c r="R11" s="473">
        <v>21535.834999999988</v>
      </c>
    </row>
    <row r="12" spans="1:18" ht="15" x14ac:dyDescent="0.25">
      <c r="A12" s="472"/>
      <c r="B12" s="492" t="s">
        <v>15</v>
      </c>
      <c r="C12" s="493">
        <v>59.551000000000194</v>
      </c>
      <c r="D12" s="493">
        <v>0</v>
      </c>
      <c r="E12" s="493">
        <v>42240.891999999978</v>
      </c>
      <c r="F12" s="493">
        <v>664.51599999999746</v>
      </c>
      <c r="G12" s="493">
        <v>142652.90499999977</v>
      </c>
      <c r="H12" s="493">
        <v>1079.5360000000001</v>
      </c>
      <c r="I12" s="493">
        <v>580184.30999999971</v>
      </c>
      <c r="J12" s="493">
        <v>3143.8909999999992</v>
      </c>
      <c r="K12" s="493">
        <v>137698.1619999994</v>
      </c>
      <c r="L12" s="493">
        <v>839.65199999999936</v>
      </c>
      <c r="M12" s="493">
        <v>24589.306000000022</v>
      </c>
      <c r="N12" s="493">
        <v>16866.195000000003</v>
      </c>
      <c r="O12" s="493">
        <v>464555.89800000068</v>
      </c>
      <c r="P12" s="493">
        <v>933152.72100000118</v>
      </c>
      <c r="Q12" s="493">
        <v>481422.09300000058</v>
      </c>
      <c r="R12" s="493">
        <v>1414574.8139999998</v>
      </c>
    </row>
  </sheetData>
  <mergeCells count="18"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8">
    <pageSetUpPr fitToPage="1"/>
  </sheetPr>
  <dimension ref="A1:K54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9" ht="13.5" customHeight="1" x14ac:dyDescent="0.25">
      <c r="A1" s="70" t="s">
        <v>462</v>
      </c>
      <c r="B1" s="20"/>
      <c r="C1" s="20"/>
      <c r="D1" s="20"/>
      <c r="E1" s="20"/>
      <c r="F1" s="20"/>
      <c r="G1" s="28"/>
      <c r="H1" s="28"/>
      <c r="I1" s="28"/>
    </row>
    <row r="2" spans="1:9" ht="13.5" customHeight="1" x14ac:dyDescent="0.25">
      <c r="A2" s="20"/>
      <c r="B2" s="20"/>
      <c r="C2" s="20"/>
      <c r="D2" s="20"/>
      <c r="E2" s="20"/>
      <c r="F2" s="20"/>
      <c r="G2" s="28"/>
      <c r="H2" s="28"/>
      <c r="I2" s="28"/>
    </row>
    <row r="3" spans="1:9" ht="13.5" customHeight="1" x14ac:dyDescent="0.25">
      <c r="A3" s="494"/>
      <c r="B3" s="494"/>
      <c r="C3" s="495" t="s">
        <v>324</v>
      </c>
      <c r="D3" s="494"/>
      <c r="E3" s="494"/>
      <c r="F3" s="20"/>
      <c r="G3" s="28"/>
      <c r="H3" s="28"/>
      <c r="I3" s="28"/>
    </row>
    <row r="4" spans="1:9" ht="13.5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F4" s="20"/>
      <c r="G4" s="28"/>
      <c r="H4" s="28"/>
      <c r="I4" s="28"/>
    </row>
    <row r="5" spans="1:9" ht="13.5" customHeight="1" x14ac:dyDescent="0.25">
      <c r="A5" s="54" t="s">
        <v>2</v>
      </c>
      <c r="B5" s="354">
        <v>586.60200000000009</v>
      </c>
      <c r="C5" s="354">
        <v>617.05700000000013</v>
      </c>
      <c r="D5" s="49">
        <v>0</v>
      </c>
      <c r="E5" s="200">
        <f>SUM(B5:D5)</f>
        <v>1203.6590000000001</v>
      </c>
      <c r="F5" s="20"/>
      <c r="G5" s="28"/>
      <c r="H5" s="28"/>
      <c r="I5" s="28"/>
    </row>
    <row r="6" spans="1:9" ht="13.5" customHeight="1" x14ac:dyDescent="0.25">
      <c r="A6" s="54" t="s">
        <v>3</v>
      </c>
      <c r="B6" s="354">
        <v>557.79899999999998</v>
      </c>
      <c r="C6" s="354">
        <v>611.94899999999996</v>
      </c>
      <c r="D6" s="49">
        <v>0</v>
      </c>
      <c r="E6" s="200">
        <f>SUM(B6:D6)</f>
        <v>1169.748</v>
      </c>
      <c r="F6" s="20"/>
      <c r="G6" s="28"/>
      <c r="H6" s="28"/>
      <c r="I6" s="28"/>
    </row>
    <row r="7" spans="1:9" ht="13.5" customHeight="1" x14ac:dyDescent="0.25">
      <c r="A7" s="54" t="s">
        <v>4</v>
      </c>
      <c r="B7" s="354">
        <v>624.25400000000002</v>
      </c>
      <c r="C7" s="354">
        <v>714.91200000000003</v>
      </c>
      <c r="D7" s="49">
        <v>0</v>
      </c>
      <c r="E7" s="200">
        <f>SUM(B7:D7)</f>
        <v>1339.1660000000002</v>
      </c>
      <c r="F7" s="20"/>
      <c r="G7" s="28"/>
      <c r="H7" s="28"/>
      <c r="I7" s="28"/>
    </row>
    <row r="8" spans="1:9" ht="13.5" customHeight="1" x14ac:dyDescent="0.25">
      <c r="A8" s="54" t="s">
        <v>5</v>
      </c>
      <c r="B8" s="354">
        <v>676.31200000000001</v>
      </c>
      <c r="C8" s="354">
        <v>837.76400000000001</v>
      </c>
      <c r="D8" s="49">
        <v>0</v>
      </c>
      <c r="E8" s="200">
        <f>SUM(B8:D8)</f>
        <v>1514.076</v>
      </c>
      <c r="F8" s="20"/>
      <c r="G8" s="28"/>
      <c r="H8" s="28"/>
      <c r="I8" s="28"/>
    </row>
    <row r="9" spans="1:9" ht="13.5" customHeight="1" x14ac:dyDescent="0.25">
      <c r="A9" s="54" t="s">
        <v>6</v>
      </c>
      <c r="B9" s="354">
        <v>726.88699999999994</v>
      </c>
      <c r="C9" s="354">
        <v>914.08799999999997</v>
      </c>
      <c r="D9" s="49">
        <v>0</v>
      </c>
      <c r="E9" s="200">
        <f>SUM(B9:D9)</f>
        <v>1640.9749999999999</v>
      </c>
      <c r="F9" s="20"/>
      <c r="G9" s="28"/>
      <c r="H9" s="28"/>
      <c r="I9" s="28"/>
    </row>
    <row r="10" spans="1:9" ht="13.5" customHeight="1" x14ac:dyDescent="0.25">
      <c r="A10" s="54" t="s">
        <v>7</v>
      </c>
      <c r="B10" s="354">
        <v>736.58499999999992</v>
      </c>
      <c r="C10" s="354">
        <v>971.01700000000005</v>
      </c>
      <c r="D10" s="49">
        <v>0</v>
      </c>
      <c r="E10" s="200">
        <f t="shared" ref="E10:E16" si="0">SUM(B10:D10)</f>
        <v>1707.6019999999999</v>
      </c>
      <c r="F10" s="20"/>
      <c r="G10" s="28"/>
      <c r="H10" s="28"/>
      <c r="I10" s="28"/>
    </row>
    <row r="11" spans="1:9" ht="13.5" customHeight="1" x14ac:dyDescent="0.25">
      <c r="A11" s="54" t="s">
        <v>8</v>
      </c>
      <c r="B11" s="354">
        <v>776.81</v>
      </c>
      <c r="C11" s="354">
        <v>1076.432</v>
      </c>
      <c r="D11" s="49">
        <v>0</v>
      </c>
      <c r="E11" s="200">
        <f t="shared" si="0"/>
        <v>1853.242</v>
      </c>
      <c r="F11" s="20"/>
      <c r="G11" s="28"/>
      <c r="H11" s="28"/>
      <c r="I11" s="28"/>
    </row>
    <row r="12" spans="1:9" ht="13.5" customHeight="1" x14ac:dyDescent="0.25">
      <c r="A12" s="54" t="s">
        <v>9</v>
      </c>
      <c r="B12" s="354">
        <v>786.12999999999988</v>
      </c>
      <c r="C12" s="354">
        <v>1070.3330000000001</v>
      </c>
      <c r="D12" s="49">
        <v>0</v>
      </c>
      <c r="E12" s="200">
        <f t="shared" si="0"/>
        <v>1856.463</v>
      </c>
      <c r="F12" s="20"/>
      <c r="G12" s="28"/>
      <c r="H12" s="28"/>
      <c r="I12" s="28"/>
    </row>
    <row r="13" spans="1:9" ht="13.5" customHeight="1" x14ac:dyDescent="0.25">
      <c r="A13" s="54" t="s">
        <v>10</v>
      </c>
      <c r="B13" s="354">
        <v>767.66199999999992</v>
      </c>
      <c r="C13" s="354">
        <v>1050.8</v>
      </c>
      <c r="D13" s="49">
        <v>0</v>
      </c>
      <c r="E13" s="200">
        <f t="shared" si="0"/>
        <v>1818.462</v>
      </c>
      <c r="F13" s="20"/>
      <c r="G13" s="28"/>
      <c r="H13" s="28"/>
      <c r="I13" s="28"/>
    </row>
    <row r="14" spans="1:9" ht="13.5" customHeight="1" x14ac:dyDescent="0.25">
      <c r="A14" s="54" t="s">
        <v>11</v>
      </c>
      <c r="B14" s="354">
        <v>730.40599999999995</v>
      </c>
      <c r="C14" s="354">
        <v>1042.9920000000002</v>
      </c>
      <c r="D14" s="49">
        <v>0</v>
      </c>
      <c r="E14" s="200">
        <f t="shared" si="0"/>
        <v>1773.3980000000001</v>
      </c>
      <c r="F14" s="20"/>
      <c r="G14" s="28"/>
      <c r="H14" s="28"/>
      <c r="I14" s="28"/>
    </row>
    <row r="15" spans="1:9" ht="13.5" customHeight="1" x14ac:dyDescent="0.25">
      <c r="A15" s="54" t="s">
        <v>12</v>
      </c>
      <c r="B15" s="354">
        <v>711.89499999999998</v>
      </c>
      <c r="C15" s="354">
        <v>997.76299999999992</v>
      </c>
      <c r="D15" s="49">
        <v>0</v>
      </c>
      <c r="E15" s="200">
        <f t="shared" si="0"/>
        <v>1709.6579999999999</v>
      </c>
      <c r="F15" s="20"/>
      <c r="G15" s="28"/>
      <c r="H15" s="28"/>
      <c r="I15" s="28"/>
    </row>
    <row r="16" spans="1:9" ht="13.5" customHeight="1" x14ac:dyDescent="0.25">
      <c r="A16" s="54" t="s">
        <v>13</v>
      </c>
      <c r="B16" s="354">
        <v>703.17499999999995</v>
      </c>
      <c r="C16" s="354">
        <v>945.67599999999993</v>
      </c>
      <c r="D16" s="49">
        <v>0</v>
      </c>
      <c r="E16" s="200">
        <f t="shared" si="0"/>
        <v>1648.8509999999999</v>
      </c>
      <c r="F16" s="20"/>
      <c r="G16" s="28"/>
      <c r="H16" s="28"/>
      <c r="I16" s="28"/>
    </row>
    <row r="17" spans="1:11" ht="13.5" customHeight="1" x14ac:dyDescent="0.25">
      <c r="A17" s="230" t="s">
        <v>15</v>
      </c>
      <c r="B17" s="199">
        <f>+SUM(B5:B16)</f>
        <v>8384.5169999999998</v>
      </c>
      <c r="C17" s="199">
        <f>+SUM(C5:C16)</f>
        <v>10850.782999999999</v>
      </c>
      <c r="D17" s="199">
        <f>+SUM(D5:D16)</f>
        <v>0</v>
      </c>
      <c r="E17" s="200">
        <f>SUM(E5:E16)</f>
        <v>19235.299999999996</v>
      </c>
      <c r="F17" s="20"/>
      <c r="G17" s="28"/>
      <c r="H17" s="28"/>
      <c r="I17" s="28"/>
    </row>
    <row r="18" spans="1:11" ht="13.5" customHeight="1" x14ac:dyDescent="0.25">
      <c r="A18" s="20"/>
      <c r="B18" s="20"/>
      <c r="C18" s="20"/>
      <c r="D18" s="20"/>
      <c r="E18" s="78"/>
      <c r="F18" s="20"/>
      <c r="G18" s="28"/>
      <c r="H18" s="28"/>
      <c r="I18" s="28"/>
    </row>
    <row r="19" spans="1:11" ht="13.5" customHeight="1" x14ac:dyDescent="0.25">
      <c r="A19" s="20"/>
      <c r="B19" s="20"/>
      <c r="C19" s="20"/>
      <c r="D19" s="20"/>
      <c r="E19" s="20"/>
      <c r="F19" s="20"/>
    </row>
    <row r="20" spans="1:11" ht="13.5" customHeight="1" x14ac:dyDescent="0.25">
      <c r="A20" s="494"/>
      <c r="B20" s="494"/>
      <c r="C20" s="495" t="s">
        <v>433</v>
      </c>
      <c r="D20" s="494"/>
      <c r="E20" s="494"/>
      <c r="F20" s="20"/>
    </row>
    <row r="21" spans="1:11" ht="13.5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F21" s="20"/>
      <c r="G21" s="28"/>
      <c r="H21" s="28"/>
      <c r="I21" s="28"/>
    </row>
    <row r="22" spans="1:11" ht="13.5" customHeight="1" x14ac:dyDescent="0.25">
      <c r="A22" s="57" t="s">
        <v>2</v>
      </c>
      <c r="B22" s="354">
        <v>826.21500000000003</v>
      </c>
      <c r="C22" s="354">
        <v>427.93799999999999</v>
      </c>
      <c r="D22" s="49">
        <v>0</v>
      </c>
      <c r="E22" s="200">
        <f>SUM(B22:D22)</f>
        <v>1254.153</v>
      </c>
      <c r="G22" s="28"/>
      <c r="H22" s="28"/>
      <c r="I22" s="28"/>
    </row>
    <row r="23" spans="1:11" ht="13.5" customHeight="1" x14ac:dyDescent="0.25">
      <c r="A23" s="57" t="s">
        <v>3</v>
      </c>
      <c r="B23" s="354">
        <v>738.28</v>
      </c>
      <c r="C23" s="354">
        <v>435.12900000000002</v>
      </c>
      <c r="D23" s="49">
        <v>0</v>
      </c>
      <c r="E23" s="200">
        <f>SUM(B23:D23)</f>
        <v>1173.4090000000001</v>
      </c>
      <c r="F23" s="20"/>
      <c r="G23" s="28"/>
      <c r="H23" s="28"/>
      <c r="I23" s="28"/>
    </row>
    <row r="24" spans="1:11" ht="13.5" customHeight="1" x14ac:dyDescent="0.25">
      <c r="A24" s="57" t="s">
        <v>4</v>
      </c>
      <c r="B24" s="354">
        <v>872.673</v>
      </c>
      <c r="C24" s="354">
        <v>473.15299999999996</v>
      </c>
      <c r="D24" s="49">
        <v>0</v>
      </c>
      <c r="E24" s="200">
        <f>SUM(B24:D24)</f>
        <v>1345.826</v>
      </c>
      <c r="F24" s="20"/>
      <c r="G24" s="28"/>
      <c r="H24" s="28"/>
      <c r="I24" s="28"/>
    </row>
    <row r="25" spans="1:11" ht="13.5" customHeight="1" x14ac:dyDescent="0.25">
      <c r="A25" s="57" t="s">
        <v>5</v>
      </c>
      <c r="B25" s="354">
        <v>922.01800000000014</v>
      </c>
      <c r="C25" s="354">
        <v>451.38900000000001</v>
      </c>
      <c r="D25" s="49">
        <v>0</v>
      </c>
      <c r="E25" s="200">
        <f>SUM(B25:D25)</f>
        <v>1373.4070000000002</v>
      </c>
      <c r="F25" s="20"/>
      <c r="G25" s="28"/>
      <c r="H25" s="28"/>
      <c r="I25" s="28"/>
    </row>
    <row r="26" spans="1:11" ht="13.5" customHeight="1" x14ac:dyDescent="0.25">
      <c r="A26" s="57" t="s">
        <v>6</v>
      </c>
      <c r="B26" s="354">
        <v>1010.4840000000002</v>
      </c>
      <c r="C26" s="354">
        <v>504.298</v>
      </c>
      <c r="D26" s="49">
        <v>0</v>
      </c>
      <c r="E26" s="200">
        <f t="shared" ref="E26:E33" si="1">SUM(B26:D26)</f>
        <v>1514.7820000000002</v>
      </c>
      <c r="F26" s="20"/>
    </row>
    <row r="27" spans="1:11" ht="13.5" customHeight="1" x14ac:dyDescent="0.25">
      <c r="A27" s="57" t="s">
        <v>7</v>
      </c>
      <c r="B27" s="354">
        <v>1049.3229999999999</v>
      </c>
      <c r="C27" s="354">
        <v>568.75</v>
      </c>
      <c r="D27" s="49">
        <v>0</v>
      </c>
      <c r="E27" s="200">
        <f t="shared" si="1"/>
        <v>1618.0729999999999</v>
      </c>
      <c r="F27" s="20"/>
    </row>
    <row r="28" spans="1:11" ht="13.5" customHeight="1" x14ac:dyDescent="0.25">
      <c r="A28" s="57" t="s">
        <v>8</v>
      </c>
      <c r="B28" s="354">
        <v>1112.9960000000001</v>
      </c>
      <c r="C28" s="354">
        <v>580.29300000000001</v>
      </c>
      <c r="D28" s="49">
        <v>0</v>
      </c>
      <c r="E28" s="200">
        <f t="shared" si="1"/>
        <v>1693.2890000000002</v>
      </c>
      <c r="F28" s="20"/>
    </row>
    <row r="29" spans="1:11" ht="13.5" customHeight="1" x14ac:dyDescent="0.25">
      <c r="A29" s="57" t="s">
        <v>9</v>
      </c>
      <c r="B29" s="354">
        <v>1116.3149999999998</v>
      </c>
      <c r="C29" s="354">
        <v>594.27400000000023</v>
      </c>
      <c r="D29" s="49">
        <v>0</v>
      </c>
      <c r="E29" s="200">
        <f t="shared" si="1"/>
        <v>1710.5889999999999</v>
      </c>
      <c r="F29" s="20"/>
      <c r="I29" s="28"/>
      <c r="J29" s="28"/>
      <c r="K29" s="28"/>
    </row>
    <row r="30" spans="1:11" ht="13.5" customHeight="1" x14ac:dyDescent="0.25">
      <c r="A30" s="57" t="s">
        <v>10</v>
      </c>
      <c r="B30" s="354">
        <v>1070.895</v>
      </c>
      <c r="C30" s="354">
        <v>586.26</v>
      </c>
      <c r="D30" s="49">
        <v>0</v>
      </c>
      <c r="E30" s="200">
        <f t="shared" si="1"/>
        <v>1657.155</v>
      </c>
      <c r="F30" s="20"/>
      <c r="I30" s="28"/>
      <c r="J30" s="28"/>
      <c r="K30" s="28"/>
    </row>
    <row r="31" spans="1:11" ht="13.5" customHeight="1" x14ac:dyDescent="0.25">
      <c r="A31" s="57" t="s">
        <v>11</v>
      </c>
      <c r="B31" s="354">
        <v>1042.8020000000001</v>
      </c>
      <c r="C31" s="354">
        <v>560.52599999999984</v>
      </c>
      <c r="D31" s="49">
        <v>0</v>
      </c>
      <c r="E31" s="200">
        <f t="shared" si="1"/>
        <v>1603.328</v>
      </c>
      <c r="F31" s="20"/>
    </row>
    <row r="32" spans="1:11" ht="13.5" customHeight="1" x14ac:dyDescent="0.25">
      <c r="A32" s="54" t="s">
        <v>12</v>
      </c>
      <c r="B32" s="354">
        <v>956.87200000000018</v>
      </c>
      <c r="C32" s="354">
        <v>567.5619999999999</v>
      </c>
      <c r="D32" s="49">
        <v>0</v>
      </c>
      <c r="E32" s="200">
        <f t="shared" si="1"/>
        <v>1524.4340000000002</v>
      </c>
      <c r="F32" s="20"/>
    </row>
    <row r="33" spans="1:6" ht="13.5" customHeight="1" x14ac:dyDescent="0.25">
      <c r="A33" s="57" t="s">
        <v>13</v>
      </c>
      <c r="B33" s="354">
        <v>999.74799999999993</v>
      </c>
      <c r="C33" s="354">
        <v>532.31400000000008</v>
      </c>
      <c r="D33" s="49">
        <v>0</v>
      </c>
      <c r="E33" s="200">
        <f t="shared" si="1"/>
        <v>1532.0619999999999</v>
      </c>
      <c r="F33" s="20"/>
    </row>
    <row r="34" spans="1:6" ht="13.5" customHeight="1" x14ac:dyDescent="0.25">
      <c r="A34" s="231" t="s">
        <v>15</v>
      </c>
      <c r="B34" s="239">
        <f>SUM(B22:B33)</f>
        <v>11718.620999999999</v>
      </c>
      <c r="C34" s="239">
        <f>SUM(C22:C33)</f>
        <v>6281.8860000000004</v>
      </c>
      <c r="D34" s="239">
        <f>SUM(D22:D33)</f>
        <v>0</v>
      </c>
      <c r="E34" s="239">
        <f>SUM(E22:E33)</f>
        <v>18000.506999999998</v>
      </c>
      <c r="F34" s="20"/>
    </row>
    <row r="35" spans="1:6" ht="13.5" customHeight="1" x14ac:dyDescent="0.25">
      <c r="A35" s="110"/>
      <c r="B35" s="96"/>
      <c r="C35" s="78"/>
      <c r="D35" s="111"/>
      <c r="E35" s="78"/>
      <c r="F35" s="20"/>
    </row>
    <row r="36" spans="1:6" ht="13.5" customHeight="1" x14ac:dyDescent="0.25">
      <c r="A36" s="112" t="s">
        <v>17</v>
      </c>
      <c r="B36" s="78"/>
      <c r="C36" s="78"/>
      <c r="D36" s="78"/>
      <c r="E36" s="78"/>
      <c r="F36" s="78"/>
    </row>
    <row r="37" spans="1:6" ht="13.5" customHeight="1" x14ac:dyDescent="0.25">
      <c r="A37" s="113" t="s">
        <v>20</v>
      </c>
      <c r="B37" s="78"/>
      <c r="C37" s="78"/>
      <c r="D37" s="78"/>
      <c r="E37" s="78"/>
      <c r="F37" s="78"/>
    </row>
    <row r="38" spans="1:6" ht="13.5" customHeight="1" x14ac:dyDescent="0.25">
      <c r="A38" s="113" t="s">
        <v>21</v>
      </c>
      <c r="B38" s="78"/>
      <c r="C38" s="78"/>
      <c r="D38" s="78"/>
      <c r="E38" s="78"/>
      <c r="F38" s="78"/>
    </row>
    <row r="39" spans="1:6" ht="13.5" customHeight="1" x14ac:dyDescent="0.25">
      <c r="A39" s="99"/>
      <c r="B39" s="28"/>
      <c r="C39" s="28"/>
      <c r="D39" s="28"/>
      <c r="E39" s="28"/>
      <c r="F39" s="28"/>
    </row>
    <row r="40" spans="1:6" ht="13.5" customHeight="1" x14ac:dyDescent="0.25">
      <c r="A40" s="100"/>
      <c r="B40" s="28"/>
      <c r="C40" s="28"/>
      <c r="D40" s="28"/>
      <c r="E40" s="28"/>
      <c r="F40" s="28"/>
    </row>
    <row r="41" spans="1:6" ht="20.45" customHeight="1" x14ac:dyDescent="0.25">
      <c r="A41" s="28"/>
      <c r="B41" s="28"/>
      <c r="C41" s="28"/>
      <c r="D41" s="28"/>
      <c r="E41" s="28"/>
      <c r="F41" s="28"/>
    </row>
    <row r="42" spans="1:6" ht="20.45" customHeight="1" x14ac:dyDescent="0.25">
      <c r="A42" s="28"/>
      <c r="B42" s="28"/>
      <c r="C42" s="28"/>
      <c r="D42" s="28"/>
      <c r="E42" s="28"/>
      <c r="F42" s="28"/>
    </row>
    <row r="43" spans="1:6" ht="20.45" customHeight="1" x14ac:dyDescent="0.25">
      <c r="A43" s="28"/>
      <c r="B43" s="28"/>
      <c r="C43" s="28"/>
      <c r="D43" s="28"/>
      <c r="E43" s="28"/>
      <c r="F43" s="28"/>
    </row>
    <row r="44" spans="1:6" ht="20.45" customHeight="1" x14ac:dyDescent="0.25">
      <c r="A44" s="28"/>
      <c r="B44" s="28"/>
      <c r="C44" s="28"/>
      <c r="D44" s="28"/>
      <c r="E44" s="28"/>
      <c r="F44" s="28"/>
    </row>
    <row r="45" spans="1:6" ht="20.45" customHeight="1" x14ac:dyDescent="0.25">
      <c r="A45" s="28"/>
      <c r="B45" s="28"/>
      <c r="C45" s="28"/>
      <c r="D45" s="28"/>
      <c r="E45" s="28"/>
      <c r="F45" s="28"/>
    </row>
    <row r="46" spans="1:6" ht="20.45" customHeight="1" x14ac:dyDescent="0.25">
      <c r="A46" s="28"/>
      <c r="B46" s="28"/>
      <c r="C46" s="28"/>
      <c r="D46" s="28"/>
      <c r="E46" s="28"/>
      <c r="F46" s="28"/>
    </row>
    <row r="47" spans="1:6" ht="20.45" customHeight="1" x14ac:dyDescent="0.25">
      <c r="A47" s="28"/>
      <c r="B47" s="28"/>
      <c r="C47" s="28"/>
      <c r="D47" s="28"/>
      <c r="E47" s="28"/>
      <c r="F47" s="28"/>
    </row>
    <row r="48" spans="1:6" x14ac:dyDescent="0.25">
      <c r="A48" s="28"/>
      <c r="B48" s="28"/>
      <c r="C48" s="28"/>
      <c r="D48" s="28"/>
      <c r="E48" s="28"/>
      <c r="F48" s="28"/>
    </row>
    <row r="49" spans="1:6" x14ac:dyDescent="0.25">
      <c r="A49" s="28"/>
      <c r="B49" s="28"/>
      <c r="C49" s="28"/>
      <c r="D49" s="28"/>
      <c r="E49" s="28"/>
      <c r="F49" s="28"/>
    </row>
    <row r="50" spans="1:6" x14ac:dyDescent="0.25">
      <c r="A50" s="28"/>
      <c r="B50" s="28"/>
      <c r="C50" s="28"/>
      <c r="D50" s="28"/>
      <c r="E50" s="28"/>
      <c r="F50" s="28"/>
    </row>
    <row r="51" spans="1:6" x14ac:dyDescent="0.25">
      <c r="A51" s="28"/>
      <c r="B51" s="28"/>
      <c r="C51" s="28"/>
      <c r="D51" s="28"/>
      <c r="E51" s="28"/>
      <c r="F51" s="28"/>
    </row>
    <row r="52" spans="1:6" x14ac:dyDescent="0.25">
      <c r="A52" s="28"/>
      <c r="B52" s="28"/>
      <c r="C52" s="28"/>
      <c r="D52" s="28"/>
      <c r="E52" s="28"/>
      <c r="F52" s="28"/>
    </row>
    <row r="53" spans="1:6" x14ac:dyDescent="0.25">
      <c r="A53" s="28"/>
      <c r="B53" s="28"/>
      <c r="C53" s="28"/>
      <c r="D53" s="28"/>
      <c r="E53" s="28"/>
      <c r="F53" s="28"/>
    </row>
    <row r="54" spans="1:6" x14ac:dyDescent="0.25">
      <c r="A54" s="28"/>
      <c r="B54" s="28"/>
      <c r="C54" s="28"/>
      <c r="D54" s="28"/>
      <c r="E54" s="28"/>
      <c r="F54" s="28"/>
    </row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9">
    <pageSetUpPr fitToPage="1"/>
  </sheetPr>
  <dimension ref="A1:N40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7" style="8" customWidth="1"/>
    <col min="3" max="3" width="15.42578125" style="8" customWidth="1"/>
    <col min="4" max="4" width="16.28515625" style="8" customWidth="1"/>
    <col min="5" max="5" width="18" style="8" customWidth="1"/>
    <col min="6" max="16384" width="11.42578125" style="8"/>
  </cols>
  <sheetData>
    <row r="1" spans="1:14" ht="13.5" customHeight="1" x14ac:dyDescent="0.25">
      <c r="A1" s="70" t="s">
        <v>461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494"/>
      <c r="B3" s="494"/>
      <c r="C3" s="495" t="s">
        <v>193</v>
      </c>
      <c r="D3" s="494"/>
      <c r="E3" s="494"/>
      <c r="H3" s="28"/>
      <c r="I3" s="28"/>
      <c r="J3" s="28"/>
      <c r="K3" s="28"/>
      <c r="L3" s="28"/>
      <c r="M3" s="28"/>
      <c r="N3" s="28"/>
    </row>
    <row r="4" spans="1:14" ht="28.5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54">
        <v>1795.1679999999999</v>
      </c>
      <c r="C5" s="354">
        <v>1727.1069999999995</v>
      </c>
      <c r="D5" s="352">
        <v>0</v>
      </c>
      <c r="E5" s="200">
        <f>SUM(B5:D5)</f>
        <v>3522.2749999999996</v>
      </c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54">
        <v>1646.2320000000002</v>
      </c>
      <c r="C6" s="354">
        <v>1640.8980000000001</v>
      </c>
      <c r="D6" s="352">
        <v>0</v>
      </c>
      <c r="E6" s="200">
        <f>SUM(B6:D6)</f>
        <v>3287.13</v>
      </c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54">
        <v>1976.7670000000003</v>
      </c>
      <c r="C7" s="354">
        <v>2100.6530000000002</v>
      </c>
      <c r="D7" s="352">
        <v>0</v>
      </c>
      <c r="E7" s="200">
        <f>SUM(B7:D7)</f>
        <v>4077.4200000000005</v>
      </c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54">
        <v>2092.8149999999996</v>
      </c>
      <c r="C8" s="354">
        <v>1992.3969999999999</v>
      </c>
      <c r="D8" s="352">
        <v>0</v>
      </c>
      <c r="E8" s="200">
        <f>SUM(B8:D8)</f>
        <v>4085.2119999999995</v>
      </c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54">
        <v>2335.6030000000001</v>
      </c>
      <c r="C9" s="354">
        <v>2611.1620000000003</v>
      </c>
      <c r="D9" s="352">
        <v>0</v>
      </c>
      <c r="E9" s="200">
        <f t="shared" ref="E9:E16" si="0">SUM(B9:D9)</f>
        <v>4946.7650000000003</v>
      </c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54">
        <v>2394.0279999999998</v>
      </c>
      <c r="C10" s="354">
        <v>3040.5179999999996</v>
      </c>
      <c r="D10" s="352">
        <v>0</v>
      </c>
      <c r="E10" s="200">
        <f t="shared" si="0"/>
        <v>5434.5459999999994</v>
      </c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54">
        <v>2492.0820000000003</v>
      </c>
      <c r="C11" s="354">
        <v>3076.8630000000007</v>
      </c>
      <c r="D11" s="352">
        <v>0</v>
      </c>
      <c r="E11" s="200">
        <f t="shared" si="0"/>
        <v>5568.9450000000015</v>
      </c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54">
        <v>2457.7449999999994</v>
      </c>
      <c r="C12" s="354">
        <v>2737.8960000000002</v>
      </c>
      <c r="D12" s="352">
        <v>0</v>
      </c>
      <c r="E12" s="200">
        <f t="shared" si="0"/>
        <v>5195.6409999999996</v>
      </c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54">
        <v>2289.6109999999999</v>
      </c>
      <c r="C13" s="354">
        <v>2577.252</v>
      </c>
      <c r="D13" s="352">
        <v>0</v>
      </c>
      <c r="E13" s="200">
        <f t="shared" si="0"/>
        <v>4866.8629999999994</v>
      </c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54">
        <v>2222.9169999999999</v>
      </c>
      <c r="C14" s="354">
        <v>2536.9630000000002</v>
      </c>
      <c r="D14" s="352">
        <v>0</v>
      </c>
      <c r="E14" s="200">
        <f t="shared" si="0"/>
        <v>4759.88</v>
      </c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54">
        <v>2050.7580000000003</v>
      </c>
      <c r="C15" s="354">
        <v>2470.35</v>
      </c>
      <c r="D15" s="352">
        <v>0</v>
      </c>
      <c r="E15" s="200">
        <f t="shared" si="0"/>
        <v>4521.1080000000002</v>
      </c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54">
        <v>2137.0879999999997</v>
      </c>
      <c r="C16" s="354">
        <v>2856.5409999999997</v>
      </c>
      <c r="D16" s="352">
        <v>0</v>
      </c>
      <c r="E16" s="200">
        <f t="shared" si="0"/>
        <v>4993.628999999999</v>
      </c>
      <c r="F16" s="30"/>
      <c r="I16" s="28"/>
      <c r="J16" s="28"/>
      <c r="K16" s="28"/>
      <c r="L16" s="28"/>
      <c r="M16" s="28"/>
      <c r="N16" s="28"/>
    </row>
    <row r="17" spans="1:14" ht="13.5" customHeight="1" x14ac:dyDescent="0.25">
      <c r="A17" s="231" t="s">
        <v>15</v>
      </c>
      <c r="B17" s="200">
        <f>+SUM(B5:B16)</f>
        <v>25890.814000000002</v>
      </c>
      <c r="C17" s="200">
        <f>+SUM(C5:C16)</f>
        <v>29368.600000000002</v>
      </c>
      <c r="D17" s="200">
        <f>+SUM(D5:D16)</f>
        <v>0</v>
      </c>
      <c r="E17" s="353">
        <f>SUM(E5:E16)</f>
        <v>55259.41399999999</v>
      </c>
      <c r="F17" s="30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20"/>
      <c r="E18" s="134"/>
      <c r="F18" s="30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20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494"/>
      <c r="B20" s="494"/>
      <c r="C20" s="495" t="s">
        <v>194</v>
      </c>
      <c r="D20" s="494"/>
      <c r="E20" s="494"/>
      <c r="H20" s="28"/>
      <c r="I20" s="28"/>
      <c r="J20" s="28"/>
      <c r="K20" s="28"/>
      <c r="L20" s="28"/>
      <c r="M20" s="28"/>
      <c r="N20" s="28"/>
    </row>
    <row r="21" spans="1:14" ht="27.75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54">
        <v>1050.21</v>
      </c>
      <c r="C22" s="354">
        <v>398.14399999999989</v>
      </c>
      <c r="D22" s="85">
        <v>0</v>
      </c>
      <c r="E22" s="199">
        <f>SUM(B22:D22)</f>
        <v>1448.3539999999998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54">
        <v>977.34099999999978</v>
      </c>
      <c r="C23" s="354">
        <v>438.93600000000004</v>
      </c>
      <c r="D23" s="85">
        <v>0</v>
      </c>
      <c r="E23" s="199">
        <f>SUM(B23:D23)</f>
        <v>1416.2769999999998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54">
        <v>1232.8139999999999</v>
      </c>
      <c r="C24" s="354">
        <v>500.30399999999997</v>
      </c>
      <c r="D24" s="85">
        <v>0</v>
      </c>
      <c r="E24" s="199">
        <f>SUM(B24:D24)</f>
        <v>1733.1179999999999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54">
        <v>1259.2740000000003</v>
      </c>
      <c r="C25" s="354">
        <v>479.20499999999993</v>
      </c>
      <c r="D25" s="85">
        <v>0</v>
      </c>
      <c r="E25" s="199">
        <f>SUM(B25:D25)</f>
        <v>1738.4790000000003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54">
        <v>1363.796</v>
      </c>
      <c r="C26" s="354">
        <v>464.88600000000002</v>
      </c>
      <c r="D26" s="85">
        <v>0</v>
      </c>
      <c r="E26" s="199">
        <f>SUM(B26:D26)</f>
        <v>1828.682</v>
      </c>
    </row>
    <row r="27" spans="1:14" ht="13.5" customHeight="1" x14ac:dyDescent="0.25">
      <c r="A27" s="54" t="s">
        <v>7</v>
      </c>
      <c r="B27" s="354">
        <v>1411.3279999999997</v>
      </c>
      <c r="C27" s="354">
        <v>485.32800000000026</v>
      </c>
      <c r="D27" s="85">
        <v>0</v>
      </c>
      <c r="E27" s="199">
        <f t="shared" ref="E27:E33" si="1">SUM(B27:D27)</f>
        <v>1896.6559999999999</v>
      </c>
    </row>
    <row r="28" spans="1:14" ht="13.5" customHeight="1" x14ac:dyDescent="0.25">
      <c r="A28" s="54" t="s">
        <v>8</v>
      </c>
      <c r="B28" s="354">
        <v>1544.913</v>
      </c>
      <c r="C28" s="354">
        <v>402.38200000000006</v>
      </c>
      <c r="D28" s="85">
        <v>0</v>
      </c>
      <c r="E28" s="199">
        <f t="shared" si="1"/>
        <v>1947.2950000000001</v>
      </c>
    </row>
    <row r="29" spans="1:14" ht="13.5" customHeight="1" x14ac:dyDescent="0.25">
      <c r="A29" s="54" t="s">
        <v>9</v>
      </c>
      <c r="B29" s="354">
        <v>1427.2369999999999</v>
      </c>
      <c r="C29" s="354">
        <v>509.85399999999998</v>
      </c>
      <c r="D29" s="85">
        <v>0</v>
      </c>
      <c r="E29" s="199">
        <f t="shared" si="1"/>
        <v>1937.0909999999999</v>
      </c>
    </row>
    <row r="30" spans="1:14" ht="13.5" customHeight="1" x14ac:dyDescent="0.25">
      <c r="A30" s="54" t="s">
        <v>10</v>
      </c>
      <c r="B30" s="354">
        <v>1369.3209999999997</v>
      </c>
      <c r="C30" s="354">
        <v>540.58300000000008</v>
      </c>
      <c r="D30" s="85">
        <v>0</v>
      </c>
      <c r="E30" s="199">
        <f t="shared" si="1"/>
        <v>1909.9039999999998</v>
      </c>
    </row>
    <row r="31" spans="1:14" ht="13.5" customHeight="1" x14ac:dyDescent="0.25">
      <c r="A31" s="54" t="s">
        <v>11</v>
      </c>
      <c r="B31" s="354">
        <v>1268.731</v>
      </c>
      <c r="C31" s="354">
        <v>507.61799999999994</v>
      </c>
      <c r="D31" s="85">
        <v>0</v>
      </c>
      <c r="E31" s="199">
        <f t="shared" si="1"/>
        <v>1776.3489999999999</v>
      </c>
    </row>
    <row r="32" spans="1:14" ht="13.5" customHeight="1" x14ac:dyDescent="0.25">
      <c r="A32" s="54" t="s">
        <v>12</v>
      </c>
      <c r="B32" s="354">
        <v>1217.0360000000001</v>
      </c>
      <c r="C32" s="354">
        <v>440.01800000000003</v>
      </c>
      <c r="D32" s="85">
        <v>0</v>
      </c>
      <c r="E32" s="199">
        <f t="shared" si="1"/>
        <v>1657.0540000000001</v>
      </c>
    </row>
    <row r="33" spans="1:6" ht="13.5" customHeight="1" x14ac:dyDescent="0.25">
      <c r="A33" s="54" t="s">
        <v>13</v>
      </c>
      <c r="B33" s="354">
        <v>1246.7260000000001</v>
      </c>
      <c r="C33" s="354">
        <v>499.20099999999979</v>
      </c>
      <c r="D33" s="85">
        <v>0</v>
      </c>
      <c r="E33" s="199">
        <f t="shared" si="1"/>
        <v>1745.9269999999999</v>
      </c>
    </row>
    <row r="34" spans="1:6" ht="13.5" customHeight="1" x14ac:dyDescent="0.25">
      <c r="A34" s="231" t="s">
        <v>15</v>
      </c>
      <c r="B34" s="199">
        <f>SUM(B22:B33)</f>
        <v>15368.726999999999</v>
      </c>
      <c r="C34" s="199">
        <f>SUM(C22:C33)</f>
        <v>5666.4589999999998</v>
      </c>
      <c r="D34" s="199">
        <f>SUM(D22:D33)</f>
        <v>0</v>
      </c>
      <c r="E34" s="239">
        <f>SUM(E22:E33)</f>
        <v>21035.185999999998</v>
      </c>
      <c r="F34" s="30"/>
    </row>
    <row r="35" spans="1:6" ht="13.5" customHeight="1" x14ac:dyDescent="0.25">
      <c r="A35" s="95"/>
      <c r="B35" s="96"/>
      <c r="C35" s="78"/>
      <c r="D35" s="103"/>
      <c r="E35" s="78"/>
      <c r="F35" s="30"/>
    </row>
    <row r="36" spans="1:6" ht="13.5" customHeight="1" x14ac:dyDescent="0.25">
      <c r="A36" s="98" t="s">
        <v>17</v>
      </c>
    </row>
    <row r="37" spans="1:6" ht="13.5" customHeight="1" x14ac:dyDescent="0.25">
      <c r="A37" s="99" t="s">
        <v>20</v>
      </c>
    </row>
    <row r="38" spans="1:6" ht="13.5" customHeight="1" x14ac:dyDescent="0.25">
      <c r="A38" s="99" t="s">
        <v>21</v>
      </c>
    </row>
    <row r="39" spans="1:6" ht="13.5" customHeight="1" x14ac:dyDescent="0.25">
      <c r="A39" s="99"/>
    </row>
    <row r="40" spans="1:6" ht="13.5" customHeight="1" x14ac:dyDescent="0.25">
      <c r="A40" s="100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0">
    <pageSetUpPr fitToPage="1"/>
  </sheetPr>
  <dimension ref="A1:N42"/>
  <sheetViews>
    <sheetView topLeftCell="A4"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6.5703125" style="8" customWidth="1"/>
    <col min="3" max="3" width="15.42578125" style="8" customWidth="1"/>
    <col min="4" max="4" width="16.28515625" style="8" customWidth="1"/>
    <col min="5" max="5" width="21.5703125" style="8" customWidth="1"/>
    <col min="6" max="8" width="11.42578125" style="8"/>
    <col min="9" max="9" width="40.42578125" style="8" customWidth="1"/>
    <col min="10" max="16384" width="11.42578125" style="8"/>
  </cols>
  <sheetData>
    <row r="1" spans="1:14" ht="13.5" customHeight="1" x14ac:dyDescent="0.25">
      <c r="A1" s="70" t="s">
        <v>461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494"/>
      <c r="B3" s="494"/>
      <c r="C3" s="495" t="s">
        <v>195</v>
      </c>
      <c r="D3" s="494"/>
      <c r="E3" s="494"/>
      <c r="F3" s="12"/>
      <c r="H3" s="92"/>
      <c r="I3" s="93"/>
      <c r="J3" s="93"/>
      <c r="K3" s="92"/>
      <c r="L3" s="92"/>
      <c r="M3" s="92"/>
      <c r="N3" s="92"/>
    </row>
    <row r="4" spans="1:14" ht="29.25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F4" s="12"/>
      <c r="H4" s="92"/>
      <c r="I4" s="93"/>
      <c r="J4" s="93"/>
      <c r="K4" s="92"/>
      <c r="L4" s="92"/>
      <c r="M4" s="92"/>
      <c r="N4" s="92"/>
    </row>
    <row r="5" spans="1:14" ht="13.5" customHeight="1" x14ac:dyDescent="0.25">
      <c r="A5" s="57" t="s">
        <v>2</v>
      </c>
      <c r="B5" s="354">
        <v>2948.3090000000002</v>
      </c>
      <c r="C5" s="354">
        <v>896.10699999999997</v>
      </c>
      <c r="D5" s="85"/>
      <c r="E5" s="199">
        <f t="shared" ref="E5:E10" si="0">SUM(B5:D5)</f>
        <v>3844.4160000000002</v>
      </c>
      <c r="F5" s="12"/>
      <c r="H5" s="92"/>
      <c r="I5" s="93"/>
      <c r="J5" s="93"/>
      <c r="K5" s="92"/>
      <c r="L5" s="92"/>
      <c r="M5" s="92"/>
      <c r="N5" s="92"/>
    </row>
    <row r="6" spans="1:14" ht="13.5" customHeight="1" x14ac:dyDescent="0.25">
      <c r="A6" s="57" t="s">
        <v>3</v>
      </c>
      <c r="B6" s="354">
        <v>2696.1019999999999</v>
      </c>
      <c r="C6" s="354">
        <v>923.54899999999998</v>
      </c>
      <c r="D6" s="85"/>
      <c r="E6" s="199">
        <f t="shared" si="0"/>
        <v>3619.6509999999998</v>
      </c>
      <c r="F6" s="12"/>
      <c r="H6" s="92"/>
      <c r="I6" s="93"/>
      <c r="J6" s="93"/>
      <c r="K6" s="92"/>
      <c r="L6" s="92"/>
      <c r="M6" s="92"/>
      <c r="N6" s="92"/>
    </row>
    <row r="7" spans="1:14" ht="13.5" customHeight="1" x14ac:dyDescent="0.25">
      <c r="A7" s="57" t="s">
        <v>4</v>
      </c>
      <c r="B7" s="354">
        <v>3208.7180000000003</v>
      </c>
      <c r="C7" s="354">
        <v>972.25499999999988</v>
      </c>
      <c r="D7" s="85"/>
      <c r="E7" s="199">
        <f t="shared" si="0"/>
        <v>4180.973</v>
      </c>
      <c r="F7" s="12"/>
      <c r="H7" s="92"/>
      <c r="I7" s="93"/>
      <c r="J7" s="93"/>
      <c r="K7" s="92"/>
      <c r="L7" s="92"/>
      <c r="M7" s="92"/>
      <c r="N7" s="92"/>
    </row>
    <row r="8" spans="1:14" ht="13.5" customHeight="1" x14ac:dyDescent="0.25">
      <c r="A8" s="57" t="s">
        <v>5</v>
      </c>
      <c r="B8" s="354">
        <v>3084.3959999999997</v>
      </c>
      <c r="C8" s="354">
        <v>1020.3870000000001</v>
      </c>
      <c r="D8" s="49">
        <v>0</v>
      </c>
      <c r="E8" s="199">
        <f t="shared" si="0"/>
        <v>4104.7829999999994</v>
      </c>
      <c r="F8" s="12"/>
      <c r="H8" s="92"/>
      <c r="I8" s="93"/>
      <c r="J8" s="93"/>
      <c r="K8" s="92"/>
      <c r="L8" s="92"/>
      <c r="M8" s="92"/>
      <c r="N8" s="92"/>
    </row>
    <row r="9" spans="1:14" ht="13.5" customHeight="1" x14ac:dyDescent="0.25">
      <c r="A9" s="57" t="s">
        <v>6</v>
      </c>
      <c r="B9" s="354">
        <v>3659.6529999999998</v>
      </c>
      <c r="C9" s="354">
        <v>1064.0310000000002</v>
      </c>
      <c r="D9" s="49">
        <v>0</v>
      </c>
      <c r="E9" s="199">
        <f t="shared" si="0"/>
        <v>4723.6840000000002</v>
      </c>
      <c r="F9" s="12"/>
      <c r="H9" s="92"/>
      <c r="I9" s="93"/>
      <c r="J9" s="93"/>
      <c r="K9" s="92"/>
      <c r="L9" s="92"/>
      <c r="M9" s="92"/>
      <c r="N9" s="92"/>
    </row>
    <row r="10" spans="1:14" ht="13.5" customHeight="1" x14ac:dyDescent="0.25">
      <c r="A10" s="57" t="s">
        <v>7</v>
      </c>
      <c r="B10" s="354">
        <v>3808.9170000000004</v>
      </c>
      <c r="C10" s="354">
        <v>1234.7420000000004</v>
      </c>
      <c r="D10" s="49">
        <v>0</v>
      </c>
      <c r="E10" s="199">
        <f t="shared" si="0"/>
        <v>5043.6590000000006</v>
      </c>
      <c r="F10" s="12"/>
      <c r="H10" s="92"/>
      <c r="I10" s="93"/>
      <c r="J10" s="93"/>
      <c r="K10" s="92"/>
      <c r="L10" s="92"/>
      <c r="M10" s="92"/>
      <c r="N10" s="92"/>
    </row>
    <row r="11" spans="1:14" ht="13.5" customHeight="1" x14ac:dyDescent="0.25">
      <c r="A11" s="57" t="s">
        <v>8</v>
      </c>
      <c r="B11" s="354">
        <v>4193.598</v>
      </c>
      <c r="C11" s="354">
        <v>1605.7579999999998</v>
      </c>
      <c r="D11" s="49">
        <v>0</v>
      </c>
      <c r="E11" s="199">
        <f t="shared" ref="E11:E16" si="1">SUM(B11:D11)</f>
        <v>5799.3559999999998</v>
      </c>
      <c r="F11" s="12"/>
      <c r="H11" s="92"/>
      <c r="I11" s="93"/>
      <c r="J11" s="93"/>
      <c r="K11" s="92"/>
      <c r="L11" s="92"/>
      <c r="M11" s="92"/>
      <c r="N11" s="92"/>
    </row>
    <row r="12" spans="1:14" ht="13.5" customHeight="1" x14ac:dyDescent="0.25">
      <c r="A12" s="57" t="s">
        <v>9</v>
      </c>
      <c r="B12" s="354">
        <v>3894.7339999999999</v>
      </c>
      <c r="C12" s="354">
        <v>1733.6040000000005</v>
      </c>
      <c r="D12" s="49"/>
      <c r="E12" s="199">
        <f t="shared" si="1"/>
        <v>5628.3380000000006</v>
      </c>
      <c r="F12" s="12"/>
      <c r="H12" s="92"/>
      <c r="I12" s="93"/>
      <c r="J12" s="93"/>
      <c r="K12" s="92"/>
      <c r="L12" s="92"/>
      <c r="M12" s="92"/>
      <c r="N12" s="92"/>
    </row>
    <row r="13" spans="1:14" ht="13.5" customHeight="1" x14ac:dyDescent="0.25">
      <c r="A13" s="57" t="s">
        <v>10</v>
      </c>
      <c r="B13" s="354">
        <v>3613.987000000001</v>
      </c>
      <c r="C13" s="354">
        <v>1497.1349999999993</v>
      </c>
      <c r="D13" s="49">
        <v>0</v>
      </c>
      <c r="E13" s="199">
        <f t="shared" si="1"/>
        <v>5111.1220000000003</v>
      </c>
      <c r="F13" s="12"/>
      <c r="H13" s="92"/>
      <c r="I13" s="93"/>
      <c r="J13" s="93"/>
      <c r="K13" s="92"/>
      <c r="L13" s="92"/>
      <c r="M13" s="92"/>
      <c r="N13" s="92"/>
    </row>
    <row r="14" spans="1:14" ht="13.5" customHeight="1" x14ac:dyDescent="0.25">
      <c r="A14" s="57" t="s">
        <v>11</v>
      </c>
      <c r="B14" s="354">
        <v>3422.5560000000005</v>
      </c>
      <c r="C14" s="354">
        <v>1476.2649999999996</v>
      </c>
      <c r="D14" s="49"/>
      <c r="E14" s="199">
        <f t="shared" si="1"/>
        <v>4898.8209999999999</v>
      </c>
      <c r="F14" s="12"/>
      <c r="H14" s="92"/>
      <c r="I14" s="93"/>
      <c r="J14" s="93"/>
      <c r="K14" s="92"/>
      <c r="L14" s="92"/>
      <c r="M14" s="92"/>
      <c r="N14" s="92"/>
    </row>
    <row r="15" spans="1:14" ht="13.5" customHeight="1" x14ac:dyDescent="0.25">
      <c r="A15" s="54" t="s">
        <v>12</v>
      </c>
      <c r="B15" s="354">
        <v>3222.8289999999993</v>
      </c>
      <c r="C15" s="354">
        <v>1370.3259999999989</v>
      </c>
      <c r="D15" s="49">
        <v>0</v>
      </c>
      <c r="E15" s="199">
        <f t="shared" si="1"/>
        <v>4593.1549999999979</v>
      </c>
      <c r="F15" s="12"/>
      <c r="H15" s="92"/>
      <c r="I15" s="93"/>
      <c r="J15" s="93"/>
      <c r="K15" s="92"/>
      <c r="L15" s="92"/>
      <c r="M15" s="92"/>
      <c r="N15" s="92"/>
    </row>
    <row r="16" spans="1:14" ht="13.5" customHeight="1" x14ac:dyDescent="0.25">
      <c r="A16" s="57" t="s">
        <v>13</v>
      </c>
      <c r="B16" s="354">
        <v>3165.3650000000002</v>
      </c>
      <c r="C16" s="354">
        <v>1146.3249999999996</v>
      </c>
      <c r="D16" s="49">
        <v>0</v>
      </c>
      <c r="E16" s="199">
        <f t="shared" si="1"/>
        <v>4311.6899999999996</v>
      </c>
      <c r="F16" s="12"/>
      <c r="H16" s="92"/>
      <c r="I16" s="93"/>
      <c r="J16" s="93"/>
      <c r="K16" s="92"/>
      <c r="L16" s="92"/>
      <c r="M16" s="92"/>
      <c r="N16" s="92"/>
    </row>
    <row r="17" spans="1:14" ht="13.5" customHeight="1" x14ac:dyDescent="0.25">
      <c r="A17" s="231" t="s">
        <v>15</v>
      </c>
      <c r="B17" s="199">
        <f>SUM(B5:B16)</f>
        <v>40919.163999999997</v>
      </c>
      <c r="C17" s="199">
        <f>SUM(C5:C16)</f>
        <v>14940.483999999997</v>
      </c>
      <c r="D17" s="199">
        <f>SUM(D5:D16)</f>
        <v>0</v>
      </c>
      <c r="E17" s="239">
        <f>SUM(E5:E16)</f>
        <v>55859.648000000001</v>
      </c>
      <c r="F17" s="12"/>
      <c r="H17" s="92"/>
      <c r="I17" s="93"/>
      <c r="J17" s="93"/>
      <c r="K17" s="92"/>
      <c r="L17" s="92"/>
      <c r="M17" s="92"/>
      <c r="N17" s="92"/>
    </row>
    <row r="18" spans="1:14" ht="13.5" customHeight="1" x14ac:dyDescent="0.25">
      <c r="A18" s="20"/>
      <c r="B18" s="20"/>
      <c r="C18" s="20"/>
      <c r="D18" s="20"/>
      <c r="E18" s="78"/>
      <c r="F18" s="12"/>
      <c r="H18" s="92"/>
      <c r="I18" s="93"/>
      <c r="J18" s="93"/>
      <c r="K18" s="92"/>
      <c r="L18" s="92"/>
      <c r="M18" s="92"/>
      <c r="N18" s="92"/>
    </row>
    <row r="19" spans="1:14" ht="13.5" customHeight="1" x14ac:dyDescent="0.25">
      <c r="A19" s="20"/>
      <c r="B19" s="20"/>
      <c r="C19" s="20"/>
      <c r="D19" s="20"/>
      <c r="E19" s="20"/>
      <c r="F19" s="12"/>
      <c r="H19" s="92"/>
      <c r="I19" s="93"/>
      <c r="J19" s="93"/>
      <c r="K19" s="92"/>
      <c r="L19" s="92"/>
      <c r="M19" s="92"/>
      <c r="N19" s="92"/>
    </row>
    <row r="20" spans="1:14" ht="13.5" customHeight="1" x14ac:dyDescent="0.25">
      <c r="A20" s="494"/>
      <c r="B20" s="494"/>
      <c r="C20" s="495" t="s">
        <v>196</v>
      </c>
      <c r="D20" s="494"/>
      <c r="E20" s="494"/>
      <c r="F20" s="12"/>
      <c r="H20" s="92"/>
      <c r="I20" s="93"/>
      <c r="J20" s="93"/>
      <c r="K20" s="92"/>
      <c r="L20" s="92"/>
      <c r="M20" s="92"/>
      <c r="N20" s="92"/>
    </row>
    <row r="21" spans="1:14" ht="29.25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F21" s="12"/>
      <c r="H21" s="92"/>
      <c r="I21" s="93"/>
      <c r="J21" s="93"/>
      <c r="K21" s="92"/>
      <c r="L21" s="92"/>
      <c r="M21" s="92"/>
      <c r="N21" s="92"/>
    </row>
    <row r="22" spans="1:14" ht="13.5" customHeight="1" x14ac:dyDescent="0.25">
      <c r="A22" s="54" t="s">
        <v>2</v>
      </c>
      <c r="B22" s="354">
        <v>8130.6269999999986</v>
      </c>
      <c r="C22" s="354">
        <v>2544.3779999999988</v>
      </c>
      <c r="D22" s="85">
        <v>0</v>
      </c>
      <c r="E22" s="199">
        <f>SUM(B22:D22)</f>
        <v>10675.004999999997</v>
      </c>
      <c r="F22" s="12"/>
      <c r="H22" s="92"/>
      <c r="I22" s="93"/>
      <c r="J22" s="93"/>
      <c r="K22" s="92"/>
      <c r="L22" s="92"/>
      <c r="M22" s="92"/>
      <c r="N22" s="92"/>
    </row>
    <row r="23" spans="1:14" ht="13.5" customHeight="1" x14ac:dyDescent="0.25">
      <c r="A23" s="54" t="s">
        <v>3</v>
      </c>
      <c r="B23" s="354">
        <v>7779.0659999999989</v>
      </c>
      <c r="C23" s="354">
        <v>2541.6860000000015</v>
      </c>
      <c r="D23" s="85">
        <v>0</v>
      </c>
      <c r="E23" s="199">
        <f>SUM(B23:D23)</f>
        <v>10320.752</v>
      </c>
      <c r="F23" s="12"/>
      <c r="H23" s="92"/>
      <c r="I23" s="93"/>
      <c r="J23" s="93"/>
      <c r="K23" s="92"/>
      <c r="L23" s="92"/>
      <c r="M23" s="92"/>
      <c r="N23" s="92"/>
    </row>
    <row r="24" spans="1:14" ht="13.5" customHeight="1" x14ac:dyDescent="0.25">
      <c r="A24" s="54" t="s">
        <v>4</v>
      </c>
      <c r="B24" s="354">
        <v>8879.1240000000053</v>
      </c>
      <c r="C24" s="354">
        <v>3392.7219999999984</v>
      </c>
      <c r="D24" s="85">
        <v>0</v>
      </c>
      <c r="E24" s="199">
        <f>SUM(B24:D24)</f>
        <v>12271.846000000003</v>
      </c>
      <c r="F24" s="12"/>
      <c r="H24" s="92"/>
      <c r="I24" s="93"/>
      <c r="J24" s="93"/>
      <c r="K24" s="92"/>
      <c r="L24" s="92"/>
      <c r="M24" s="92"/>
      <c r="N24" s="92"/>
    </row>
    <row r="25" spans="1:14" ht="13.5" customHeight="1" x14ac:dyDescent="0.25">
      <c r="A25" s="54" t="s">
        <v>5</v>
      </c>
      <c r="B25" s="354">
        <v>9278.6320000000051</v>
      </c>
      <c r="C25" s="354">
        <v>3135.6129999999989</v>
      </c>
      <c r="D25" s="85">
        <v>0</v>
      </c>
      <c r="E25" s="199">
        <f>SUM(B25:D25)</f>
        <v>12414.245000000004</v>
      </c>
      <c r="F25" s="12"/>
      <c r="H25" s="92"/>
      <c r="I25" s="93"/>
      <c r="J25" s="93"/>
      <c r="K25" s="92"/>
      <c r="L25" s="92"/>
      <c r="M25" s="92"/>
      <c r="N25" s="92"/>
    </row>
    <row r="26" spans="1:14" ht="13.5" customHeight="1" x14ac:dyDescent="0.25">
      <c r="A26" s="54" t="s">
        <v>6</v>
      </c>
      <c r="B26" s="354">
        <v>10189.392</v>
      </c>
      <c r="C26" s="354">
        <v>3358.8419999999987</v>
      </c>
      <c r="D26" s="85">
        <v>0</v>
      </c>
      <c r="E26" s="199">
        <f>SUM(B26:D26)</f>
        <v>13548.233999999999</v>
      </c>
      <c r="F26" s="12"/>
      <c r="H26" s="104"/>
      <c r="I26" s="105"/>
      <c r="J26" s="105"/>
      <c r="K26" s="104"/>
      <c r="L26" s="104"/>
      <c r="M26" s="104"/>
      <c r="N26" s="104"/>
    </row>
    <row r="27" spans="1:14" ht="13.5" customHeight="1" x14ac:dyDescent="0.25">
      <c r="A27" s="54" t="s">
        <v>7</v>
      </c>
      <c r="B27" s="354">
        <v>11254.188000000006</v>
      </c>
      <c r="C27" s="354">
        <v>3554.8679999999995</v>
      </c>
      <c r="D27" s="85">
        <v>0</v>
      </c>
      <c r="E27" s="199">
        <f t="shared" ref="E27:E33" si="2">SUM(B27:D27)</f>
        <v>14809.056000000004</v>
      </c>
      <c r="F27" s="12"/>
    </row>
    <row r="28" spans="1:14" ht="13.5" customHeight="1" x14ac:dyDescent="0.25">
      <c r="A28" s="54" t="s">
        <v>8</v>
      </c>
      <c r="B28" s="354">
        <v>12687.682000000004</v>
      </c>
      <c r="C28" s="354">
        <v>5053.264000000001</v>
      </c>
      <c r="D28" s="85">
        <v>0</v>
      </c>
      <c r="E28" s="199">
        <f t="shared" si="2"/>
        <v>17740.946000000004</v>
      </c>
      <c r="F28" s="12"/>
    </row>
    <row r="29" spans="1:14" ht="13.5" customHeight="1" x14ac:dyDescent="0.25">
      <c r="A29" s="54" t="s">
        <v>9</v>
      </c>
      <c r="B29" s="354">
        <v>12175.101999999999</v>
      </c>
      <c r="C29" s="354">
        <v>4530.9850000000024</v>
      </c>
      <c r="D29" s="85">
        <v>0</v>
      </c>
      <c r="E29" s="199">
        <f t="shared" si="2"/>
        <v>16706.087</v>
      </c>
      <c r="F29" s="12"/>
    </row>
    <row r="30" spans="1:14" ht="13.5" customHeight="1" x14ac:dyDescent="0.25">
      <c r="A30" s="54" t="s">
        <v>10</v>
      </c>
      <c r="B30" s="354">
        <v>10383.214000000004</v>
      </c>
      <c r="C30" s="354">
        <v>4043.2040000000015</v>
      </c>
      <c r="D30" s="85">
        <v>0</v>
      </c>
      <c r="E30" s="199">
        <f t="shared" si="2"/>
        <v>14426.418000000005</v>
      </c>
      <c r="F30" s="12"/>
    </row>
    <row r="31" spans="1:14" ht="13.5" customHeight="1" x14ac:dyDescent="0.25">
      <c r="A31" s="54" t="s">
        <v>11</v>
      </c>
      <c r="B31" s="354">
        <v>8925.9619999999995</v>
      </c>
      <c r="C31" s="354">
        <v>3547.9809999999998</v>
      </c>
      <c r="D31" s="85">
        <v>0</v>
      </c>
      <c r="E31" s="199">
        <f t="shared" si="2"/>
        <v>12473.942999999999</v>
      </c>
      <c r="F31" s="12"/>
    </row>
    <row r="32" spans="1:14" ht="13.5" customHeight="1" x14ac:dyDescent="0.25">
      <c r="A32" s="54" t="s">
        <v>12</v>
      </c>
      <c r="B32" s="354">
        <v>8382.978000000001</v>
      </c>
      <c r="C32" s="354">
        <v>2684.8200000000006</v>
      </c>
      <c r="D32" s="85">
        <v>0</v>
      </c>
      <c r="E32" s="199">
        <f t="shared" si="2"/>
        <v>11067.798000000003</v>
      </c>
      <c r="F32" s="12"/>
    </row>
    <row r="33" spans="1:6" ht="13.5" customHeight="1" x14ac:dyDescent="0.25">
      <c r="A33" s="54" t="s">
        <v>13</v>
      </c>
      <c r="B33" s="354">
        <v>8466.398000000001</v>
      </c>
      <c r="C33" s="354">
        <v>2713.9019999999996</v>
      </c>
      <c r="D33" s="85">
        <v>0</v>
      </c>
      <c r="E33" s="199">
        <f t="shared" si="2"/>
        <v>11180.300000000001</v>
      </c>
      <c r="F33" s="12"/>
    </row>
    <row r="34" spans="1:6" ht="13.5" customHeight="1" x14ac:dyDescent="0.25">
      <c r="A34" s="231" t="s">
        <v>15</v>
      </c>
      <c r="B34" s="239">
        <f>SUM(B22:B33)</f>
        <v>116532.36500000002</v>
      </c>
      <c r="C34" s="239">
        <f>SUM(C22:C33)</f>
        <v>41102.265000000007</v>
      </c>
      <c r="D34" s="239">
        <f>SUM(D22:D33)</f>
        <v>0</v>
      </c>
      <c r="E34" s="239">
        <f>SUM(E22:E33)</f>
        <v>157634.63</v>
      </c>
      <c r="F34" s="12"/>
    </row>
    <row r="35" spans="1:6" ht="13.5" customHeight="1" x14ac:dyDescent="0.25">
      <c r="A35" s="106"/>
      <c r="B35" s="107"/>
      <c r="C35" s="39"/>
      <c r="D35" s="108"/>
      <c r="E35" s="39"/>
      <c r="F35" s="12"/>
    </row>
    <row r="36" spans="1:6" ht="13.5" customHeight="1" x14ac:dyDescent="0.25">
      <c r="A36" s="89" t="s">
        <v>17</v>
      </c>
      <c r="B36" s="12"/>
      <c r="C36" s="12"/>
      <c r="D36" s="12"/>
      <c r="E36" s="12"/>
      <c r="F36" s="12"/>
    </row>
    <row r="37" spans="1:6" ht="13.5" customHeight="1" x14ac:dyDescent="0.25">
      <c r="A37" s="90" t="s">
        <v>20</v>
      </c>
      <c r="B37" s="12"/>
      <c r="C37" s="12"/>
      <c r="D37" s="12"/>
      <c r="E37" s="12"/>
      <c r="F37" s="12"/>
    </row>
    <row r="38" spans="1:6" ht="13.5" customHeight="1" x14ac:dyDescent="0.25">
      <c r="A38" s="90" t="s">
        <v>21</v>
      </c>
      <c r="B38" s="12"/>
      <c r="C38" s="12"/>
      <c r="D38" s="12"/>
      <c r="E38" s="12"/>
      <c r="F38" s="12"/>
    </row>
    <row r="39" spans="1:6" ht="13.5" customHeight="1" x14ac:dyDescent="0.25">
      <c r="A39" s="90"/>
      <c r="B39" s="12"/>
      <c r="C39" s="12"/>
      <c r="D39" s="12"/>
      <c r="E39" s="12"/>
      <c r="F39" s="12"/>
    </row>
    <row r="40" spans="1:6" ht="13.5" customHeight="1" x14ac:dyDescent="0.25">
      <c r="A40" s="91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1">
    <pageSetUpPr fitToPage="1"/>
  </sheetPr>
  <dimension ref="A1:N40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8.7109375" style="8" customWidth="1"/>
    <col min="3" max="3" width="18.85546875" style="8" customWidth="1"/>
    <col min="4" max="4" width="16.28515625" style="8" customWidth="1"/>
    <col min="5" max="5" width="19" style="8" customWidth="1"/>
    <col min="6" max="16384" width="11.42578125" style="8"/>
  </cols>
  <sheetData>
    <row r="1" spans="1:14" ht="13.5" customHeight="1" x14ac:dyDescent="0.25">
      <c r="A1" s="70" t="s">
        <v>461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494"/>
      <c r="B3" s="494"/>
      <c r="C3" s="495" t="s">
        <v>205</v>
      </c>
      <c r="D3" s="494"/>
      <c r="E3" s="494"/>
      <c r="H3" s="28"/>
      <c r="I3" s="28"/>
      <c r="J3" s="28"/>
      <c r="K3" s="28"/>
      <c r="L3" s="28"/>
      <c r="M3" s="28"/>
      <c r="N3" s="28"/>
    </row>
    <row r="4" spans="1:14" ht="30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54">
        <v>3910.6390000000015</v>
      </c>
      <c r="C5" s="354">
        <v>2624.3209999999999</v>
      </c>
      <c r="D5" s="49">
        <v>0</v>
      </c>
      <c r="E5" s="199">
        <f>SUM(B5:D5)</f>
        <v>6534.9600000000009</v>
      </c>
      <c r="F5" s="12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54">
        <v>3852.0579999999991</v>
      </c>
      <c r="C6" s="354">
        <v>7582.275999999998</v>
      </c>
      <c r="D6" s="49">
        <v>0</v>
      </c>
      <c r="E6" s="199">
        <f>SUM(B6:D6)</f>
        <v>11434.333999999997</v>
      </c>
      <c r="F6" s="12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54">
        <v>4508.4919999999984</v>
      </c>
      <c r="C7" s="354">
        <v>7824.5679999999984</v>
      </c>
      <c r="D7" s="49">
        <v>0</v>
      </c>
      <c r="E7" s="199">
        <f>SUM(B7:D7)</f>
        <v>12333.059999999998</v>
      </c>
      <c r="F7" s="12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54">
        <v>4885.161000000001</v>
      </c>
      <c r="C8" s="354">
        <v>7443.5889999999999</v>
      </c>
      <c r="D8" s="49">
        <v>0</v>
      </c>
      <c r="E8" s="199">
        <f>SUM(B8:D8)</f>
        <v>12328.75</v>
      </c>
      <c r="F8" s="12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54">
        <v>5663.291000000002</v>
      </c>
      <c r="C9" s="354">
        <v>3904.1379999999995</v>
      </c>
      <c r="D9" s="49">
        <v>0</v>
      </c>
      <c r="E9" s="199">
        <f>SUM(B9:D9)</f>
        <v>9567.4290000000019</v>
      </c>
      <c r="F9" s="12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54">
        <v>6071.8280000000022</v>
      </c>
      <c r="C10" s="354">
        <v>3810.8660000000009</v>
      </c>
      <c r="D10" s="49">
        <v>0</v>
      </c>
      <c r="E10" s="199">
        <f t="shared" ref="E10:E16" si="0">SUM(B10:D10)</f>
        <v>9882.6940000000031</v>
      </c>
      <c r="F10" s="12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54">
        <v>7080.1260000000011</v>
      </c>
      <c r="C11" s="354">
        <v>4894.1029999999992</v>
      </c>
      <c r="D11" s="49">
        <v>0</v>
      </c>
      <c r="E11" s="199">
        <f t="shared" si="0"/>
        <v>11974.228999999999</v>
      </c>
      <c r="F11" s="12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54">
        <v>6578.9799999999987</v>
      </c>
      <c r="C12" s="354">
        <v>4839.8620000000046</v>
      </c>
      <c r="D12" s="49">
        <v>0</v>
      </c>
      <c r="E12" s="199">
        <f t="shared" si="0"/>
        <v>11418.842000000004</v>
      </c>
      <c r="F12" s="12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54">
        <v>5655.5309999999999</v>
      </c>
      <c r="C13" s="354">
        <v>3925.8670000000006</v>
      </c>
      <c r="D13" s="49">
        <v>0</v>
      </c>
      <c r="E13" s="199">
        <f t="shared" si="0"/>
        <v>9581.398000000001</v>
      </c>
      <c r="F13" s="12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54">
        <v>4838.5420000000013</v>
      </c>
      <c r="C14" s="354">
        <v>2806.1929999999998</v>
      </c>
      <c r="D14" s="49">
        <v>0</v>
      </c>
      <c r="E14" s="199">
        <f t="shared" si="0"/>
        <v>7644.7350000000006</v>
      </c>
      <c r="F14" s="12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54">
        <v>4308.6840000000002</v>
      </c>
      <c r="C15" s="354">
        <v>2548.4029999999989</v>
      </c>
      <c r="D15" s="49">
        <v>0</v>
      </c>
      <c r="E15" s="199">
        <f t="shared" si="0"/>
        <v>6857.0869999999995</v>
      </c>
      <c r="F15" s="12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54">
        <v>4316.1260000000002</v>
      </c>
      <c r="C16" s="354">
        <v>2488.7150000000006</v>
      </c>
      <c r="D16" s="49">
        <v>0</v>
      </c>
      <c r="E16" s="199">
        <f t="shared" si="0"/>
        <v>6804.8410000000003</v>
      </c>
      <c r="F16" s="12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31" t="s">
        <v>15</v>
      </c>
      <c r="B17" s="199">
        <f>SUM(B5:B16)</f>
        <v>61669.457999999999</v>
      </c>
      <c r="C17" s="199">
        <f>SUM(C5:C16)</f>
        <v>54692.900999999998</v>
      </c>
      <c r="D17" s="199">
        <f>SUM(D5:D16)</f>
        <v>0</v>
      </c>
      <c r="E17" s="239">
        <f>SUM(E5:E16)</f>
        <v>116362.35900000001</v>
      </c>
      <c r="F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20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20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494"/>
      <c r="B20" s="494"/>
      <c r="C20" s="495" t="s">
        <v>198</v>
      </c>
      <c r="D20" s="494"/>
      <c r="E20" s="494"/>
      <c r="G20" s="28"/>
      <c r="H20" s="28"/>
      <c r="I20" s="28"/>
      <c r="J20" s="28"/>
      <c r="K20" s="28"/>
      <c r="L20" s="28"/>
      <c r="M20" s="28"/>
      <c r="N20" s="28"/>
    </row>
    <row r="21" spans="1:14" ht="28.5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G21" s="28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54">
        <v>4150.3649999999989</v>
      </c>
      <c r="C22" s="354">
        <v>1781.898999999999</v>
      </c>
      <c r="D22" s="49">
        <v>0</v>
      </c>
      <c r="E22" s="199">
        <f>SUM(B22:D22)</f>
        <v>5932.2639999999974</v>
      </c>
      <c r="G22" s="222"/>
      <c r="H22" s="222"/>
      <c r="I22" s="28"/>
      <c r="J22" s="135"/>
      <c r="K22" s="28"/>
      <c r="L22" s="28"/>
      <c r="M22" s="28"/>
      <c r="N22" s="28"/>
    </row>
    <row r="23" spans="1:14" ht="13.5" customHeight="1" x14ac:dyDescent="0.25">
      <c r="A23" s="54" t="s">
        <v>3</v>
      </c>
      <c r="B23" s="354">
        <v>3973.5899999999983</v>
      </c>
      <c r="C23" s="354">
        <v>4292.1950000000006</v>
      </c>
      <c r="D23" s="49">
        <v>0</v>
      </c>
      <c r="E23" s="199">
        <f>SUM(B23:D23)</f>
        <v>8265.7849999999999</v>
      </c>
      <c r="G23" s="222"/>
      <c r="H23" s="222"/>
      <c r="I23" s="28"/>
      <c r="J23" s="135"/>
      <c r="K23" s="28"/>
      <c r="L23" s="28"/>
      <c r="M23" s="28"/>
      <c r="N23" s="28"/>
    </row>
    <row r="24" spans="1:14" ht="13.5" customHeight="1" x14ac:dyDescent="0.25">
      <c r="A24" s="54" t="s">
        <v>4</v>
      </c>
      <c r="B24" s="354">
        <v>4679.0869999999986</v>
      </c>
      <c r="C24" s="354">
        <v>6345.1300000000037</v>
      </c>
      <c r="D24" s="49">
        <v>0</v>
      </c>
      <c r="E24" s="199">
        <f>SUM(B24:D24)</f>
        <v>11024.217000000002</v>
      </c>
      <c r="G24" s="222"/>
      <c r="H24" s="222"/>
      <c r="I24" s="28"/>
      <c r="J24" s="135"/>
      <c r="K24" s="28"/>
      <c r="L24" s="28"/>
      <c r="M24" s="28"/>
      <c r="N24" s="28"/>
    </row>
    <row r="25" spans="1:14" ht="13.5" customHeight="1" x14ac:dyDescent="0.25">
      <c r="A25" s="54" t="s">
        <v>5</v>
      </c>
      <c r="B25" s="354">
        <v>5246.7040000000015</v>
      </c>
      <c r="C25" s="354">
        <v>7023.4090000000015</v>
      </c>
      <c r="D25" s="49">
        <v>0</v>
      </c>
      <c r="E25" s="199">
        <f>SUM(B25:D25)</f>
        <v>12270.113000000003</v>
      </c>
      <c r="G25" s="222"/>
      <c r="H25" s="222"/>
      <c r="I25" s="28"/>
      <c r="J25" s="135"/>
      <c r="K25" s="28"/>
      <c r="L25" s="28"/>
      <c r="M25" s="28"/>
      <c r="N25" s="28"/>
    </row>
    <row r="26" spans="1:14" ht="13.5" customHeight="1" x14ac:dyDescent="0.25">
      <c r="A26" s="54" t="s">
        <v>6</v>
      </c>
      <c r="B26" s="354">
        <v>6162.728000000001</v>
      </c>
      <c r="C26" s="354">
        <v>4513.5999999999995</v>
      </c>
      <c r="D26" s="49">
        <v>0</v>
      </c>
      <c r="E26" s="199">
        <f t="shared" ref="E26:E34" si="1">SUM(B26:D26)</f>
        <v>10676.328000000001</v>
      </c>
      <c r="G26" s="222"/>
      <c r="H26" s="222"/>
      <c r="I26" s="28"/>
      <c r="J26" s="135"/>
    </row>
    <row r="27" spans="1:14" ht="13.5" customHeight="1" x14ac:dyDescent="0.25">
      <c r="A27" s="54" t="s">
        <v>7</v>
      </c>
      <c r="B27" s="354">
        <v>6717.9379999999992</v>
      </c>
      <c r="C27" s="354">
        <v>4790.5029999999988</v>
      </c>
      <c r="D27" s="49">
        <v>0</v>
      </c>
      <c r="E27" s="199">
        <f t="shared" si="1"/>
        <v>11508.440999999999</v>
      </c>
      <c r="G27" s="222"/>
      <c r="H27" s="222"/>
      <c r="I27" s="28"/>
      <c r="J27" s="135"/>
    </row>
    <row r="28" spans="1:14" ht="13.5" customHeight="1" x14ac:dyDescent="0.25">
      <c r="A28" s="54" t="s">
        <v>8</v>
      </c>
      <c r="B28" s="354">
        <v>7749.3489999999993</v>
      </c>
      <c r="C28" s="354">
        <v>6592.6010000000015</v>
      </c>
      <c r="D28" s="49">
        <v>0</v>
      </c>
      <c r="E28" s="199">
        <f t="shared" si="1"/>
        <v>14341.95</v>
      </c>
      <c r="G28" s="222"/>
      <c r="H28" s="222"/>
      <c r="I28" s="28"/>
      <c r="J28" s="135"/>
    </row>
    <row r="29" spans="1:14" ht="13.5" customHeight="1" x14ac:dyDescent="0.25">
      <c r="A29" s="54" t="s">
        <v>9</v>
      </c>
      <c r="B29" s="354">
        <v>7061.8</v>
      </c>
      <c r="C29" s="354">
        <v>4656.9400000000014</v>
      </c>
      <c r="D29" s="49">
        <v>0</v>
      </c>
      <c r="E29" s="199">
        <f t="shared" si="1"/>
        <v>11718.740000000002</v>
      </c>
      <c r="G29" s="222"/>
      <c r="H29" s="222"/>
      <c r="I29" s="28"/>
      <c r="J29" s="135"/>
    </row>
    <row r="30" spans="1:14" ht="13.5" customHeight="1" x14ac:dyDescent="0.25">
      <c r="A30" s="54" t="s">
        <v>10</v>
      </c>
      <c r="B30" s="354">
        <v>6126.2560000000012</v>
      </c>
      <c r="C30" s="354">
        <v>2334.0720000000001</v>
      </c>
      <c r="D30" s="49">
        <v>0</v>
      </c>
      <c r="E30" s="199">
        <f t="shared" si="1"/>
        <v>8460.3280000000013</v>
      </c>
      <c r="G30" s="222"/>
      <c r="H30" s="222"/>
      <c r="I30" s="28"/>
      <c r="J30" s="135"/>
    </row>
    <row r="31" spans="1:14" ht="13.5" customHeight="1" x14ac:dyDescent="0.25">
      <c r="A31" s="54" t="s">
        <v>11</v>
      </c>
      <c r="B31" s="354">
        <v>5118.5879999999988</v>
      </c>
      <c r="C31" s="354">
        <v>2138.8829999999989</v>
      </c>
      <c r="D31" s="49">
        <v>0</v>
      </c>
      <c r="E31" s="199">
        <f t="shared" si="1"/>
        <v>7257.4709999999977</v>
      </c>
      <c r="G31" s="222"/>
      <c r="H31" s="222"/>
      <c r="I31" s="28"/>
      <c r="J31" s="135"/>
    </row>
    <row r="32" spans="1:14" ht="13.5" customHeight="1" x14ac:dyDescent="0.25">
      <c r="A32" s="54" t="s">
        <v>12</v>
      </c>
      <c r="B32" s="354">
        <v>4576.2190000000001</v>
      </c>
      <c r="C32" s="354">
        <v>1757.3839999999996</v>
      </c>
      <c r="D32" s="49">
        <v>0</v>
      </c>
      <c r="E32" s="199">
        <f t="shared" si="1"/>
        <v>6333.6029999999992</v>
      </c>
      <c r="G32" s="222"/>
      <c r="H32" s="222"/>
      <c r="I32" s="28"/>
      <c r="J32" s="135"/>
    </row>
    <row r="33" spans="1:10" ht="13.5" customHeight="1" x14ac:dyDescent="0.25">
      <c r="A33" s="54" t="s">
        <v>13</v>
      </c>
      <c r="B33" s="354">
        <v>4459.6650000000009</v>
      </c>
      <c r="C33" s="354">
        <v>2003.6109999999985</v>
      </c>
      <c r="D33" s="49">
        <v>0</v>
      </c>
      <c r="E33" s="199">
        <f t="shared" si="1"/>
        <v>6463.2759999999998</v>
      </c>
      <c r="G33" s="222"/>
      <c r="H33" s="222"/>
      <c r="I33" s="28"/>
      <c r="J33" s="135"/>
    </row>
    <row r="34" spans="1:10" ht="13.5" customHeight="1" x14ac:dyDescent="0.25">
      <c r="A34" s="231" t="s">
        <v>15</v>
      </c>
      <c r="B34" s="199">
        <f>SUM(B22:B33)</f>
        <v>66022.28899999999</v>
      </c>
      <c r="C34" s="199">
        <f>SUM(C22:C33)</f>
        <v>48230.226999999999</v>
      </c>
      <c r="D34" s="199">
        <f>SUM(D22:D33)</f>
        <v>0</v>
      </c>
      <c r="E34" s="199">
        <f t="shared" si="1"/>
        <v>114252.51599999999</v>
      </c>
      <c r="F34" s="12"/>
      <c r="G34" s="28"/>
      <c r="H34" s="28"/>
      <c r="I34" s="28"/>
      <c r="J34" s="135"/>
    </row>
    <row r="35" spans="1:10" ht="13.5" customHeight="1" x14ac:dyDescent="0.25">
      <c r="A35" s="95"/>
      <c r="B35" s="96"/>
      <c r="C35" s="78"/>
      <c r="D35" s="103"/>
      <c r="E35" s="12"/>
      <c r="F35" s="12"/>
    </row>
    <row r="36" spans="1:10" ht="13.5" customHeight="1" x14ac:dyDescent="0.25">
      <c r="A36" s="98" t="s">
        <v>17</v>
      </c>
    </row>
    <row r="37" spans="1:10" ht="13.5" customHeight="1" x14ac:dyDescent="0.25">
      <c r="A37" s="99" t="s">
        <v>20</v>
      </c>
    </row>
    <row r="38" spans="1:10" ht="13.5" customHeight="1" x14ac:dyDescent="0.25">
      <c r="A38" s="99" t="s">
        <v>21</v>
      </c>
    </row>
    <row r="39" spans="1:10" ht="13.5" customHeight="1" x14ac:dyDescent="0.25">
      <c r="A39" s="99"/>
    </row>
    <row r="40" spans="1:10" ht="13.5" customHeight="1" x14ac:dyDescent="0.25">
      <c r="A40" s="100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2">
    <pageSetUpPr fitToPage="1"/>
  </sheetPr>
  <dimension ref="A1:N40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3" width="16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461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494"/>
      <c r="B3" s="494"/>
      <c r="C3" s="495" t="s">
        <v>397</v>
      </c>
      <c r="D3" s="494"/>
      <c r="E3" s="494"/>
      <c r="H3" s="28"/>
      <c r="I3" s="28"/>
      <c r="J3" s="28"/>
      <c r="K3" s="28"/>
      <c r="L3" s="28"/>
      <c r="M3" s="28"/>
      <c r="N3" s="28"/>
    </row>
    <row r="4" spans="1:14" ht="30.75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7" t="s">
        <v>2</v>
      </c>
      <c r="B5" s="354">
        <v>1678.3619999999996</v>
      </c>
      <c r="C5" s="354">
        <v>715.88500000000022</v>
      </c>
      <c r="D5" s="85">
        <v>0</v>
      </c>
      <c r="E5" s="200">
        <f>SUM(B5:D5)</f>
        <v>2394.2469999999998</v>
      </c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7" t="s">
        <v>3</v>
      </c>
      <c r="B6" s="354">
        <v>1616.7440000000001</v>
      </c>
      <c r="C6" s="354">
        <v>774.24799999999982</v>
      </c>
      <c r="D6" s="85">
        <v>0</v>
      </c>
      <c r="E6" s="200">
        <f>SUM(B6:D6)</f>
        <v>2390.9920000000002</v>
      </c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7" t="s">
        <v>4</v>
      </c>
      <c r="B7" s="354">
        <v>1889.2840000000003</v>
      </c>
      <c r="C7" s="354">
        <v>884.3370000000001</v>
      </c>
      <c r="D7" s="85">
        <v>0</v>
      </c>
      <c r="E7" s="200">
        <f>SUM(B7:D7)</f>
        <v>2773.6210000000005</v>
      </c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7" t="s">
        <v>5</v>
      </c>
      <c r="B8" s="354">
        <v>1990.6460000000002</v>
      </c>
      <c r="C8" s="354">
        <v>982.59500000000014</v>
      </c>
      <c r="D8" s="85">
        <v>0</v>
      </c>
      <c r="E8" s="200">
        <f>SUM(B8:D8)</f>
        <v>2973.2410000000004</v>
      </c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7" t="s">
        <v>6</v>
      </c>
      <c r="B9" s="354">
        <v>2343.422</v>
      </c>
      <c r="C9" s="354">
        <v>936.01800000000003</v>
      </c>
      <c r="D9" s="85">
        <v>0</v>
      </c>
      <c r="E9" s="200">
        <f t="shared" ref="E9:E16" si="0">SUM(B9:D9)</f>
        <v>3279.44</v>
      </c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7" t="s">
        <v>7</v>
      </c>
      <c r="B10" s="354">
        <v>2564.8580000000002</v>
      </c>
      <c r="C10" s="354">
        <v>1021.5580000000001</v>
      </c>
      <c r="D10" s="85">
        <v>0</v>
      </c>
      <c r="E10" s="200">
        <f t="shared" si="0"/>
        <v>3586.4160000000002</v>
      </c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7" t="s">
        <v>8</v>
      </c>
      <c r="B11" s="354">
        <v>2861.1219999999998</v>
      </c>
      <c r="C11" s="354">
        <v>1175.8150000000001</v>
      </c>
      <c r="D11" s="85">
        <v>0</v>
      </c>
      <c r="E11" s="200">
        <f t="shared" si="0"/>
        <v>4036.9369999999999</v>
      </c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7" t="s">
        <v>9</v>
      </c>
      <c r="B12" s="354">
        <v>2650.277</v>
      </c>
      <c r="C12" s="354">
        <v>1098.8509999999999</v>
      </c>
      <c r="D12" s="85">
        <v>0</v>
      </c>
      <c r="E12" s="200">
        <f t="shared" si="0"/>
        <v>3749.1279999999997</v>
      </c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7" t="s">
        <v>10</v>
      </c>
      <c r="B13" s="354">
        <v>2408.5930000000003</v>
      </c>
      <c r="C13" s="354">
        <v>1082.116</v>
      </c>
      <c r="D13" s="85">
        <v>0</v>
      </c>
      <c r="E13" s="200">
        <f t="shared" si="0"/>
        <v>3490.7090000000003</v>
      </c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7" t="s">
        <v>11</v>
      </c>
      <c r="B14" s="354">
        <v>2035.597</v>
      </c>
      <c r="C14" s="354">
        <v>949.47400000000005</v>
      </c>
      <c r="D14" s="85">
        <v>0</v>
      </c>
      <c r="E14" s="200">
        <f t="shared" si="0"/>
        <v>2985.0709999999999</v>
      </c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54">
        <v>1835.4379999999999</v>
      </c>
      <c r="C15" s="354">
        <v>842.66699999999992</v>
      </c>
      <c r="D15" s="85">
        <v>0</v>
      </c>
      <c r="E15" s="200">
        <f t="shared" si="0"/>
        <v>2678.1049999999996</v>
      </c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7" t="s">
        <v>13</v>
      </c>
      <c r="B16" s="354">
        <v>1738.7220000000002</v>
      </c>
      <c r="C16" s="354">
        <v>732.06299999999987</v>
      </c>
      <c r="D16" s="85">
        <v>0</v>
      </c>
      <c r="E16" s="200">
        <f t="shared" si="0"/>
        <v>2470.7849999999999</v>
      </c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31" t="s">
        <v>15</v>
      </c>
      <c r="B17" s="239">
        <f>SUM(B5:B16)</f>
        <v>25613.065000000002</v>
      </c>
      <c r="C17" s="239">
        <f>SUM(C5:C16)</f>
        <v>11195.626999999999</v>
      </c>
      <c r="D17" s="239">
        <f>SUM(D5:D16)</f>
        <v>0</v>
      </c>
      <c r="E17" s="239">
        <f>SUM(E5:E16)</f>
        <v>36808.691999999995</v>
      </c>
      <c r="F17" s="27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101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20"/>
      <c r="B19" s="20"/>
      <c r="C19" s="20"/>
      <c r="D19" s="101"/>
      <c r="E19" s="2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494"/>
      <c r="B20" s="494"/>
      <c r="C20" s="495" t="s">
        <v>187</v>
      </c>
      <c r="D20" s="494"/>
      <c r="E20" s="494"/>
      <c r="H20" s="28"/>
      <c r="I20" s="28"/>
      <c r="J20" s="28"/>
      <c r="K20" s="28"/>
      <c r="L20" s="28"/>
      <c r="M20" s="28"/>
      <c r="N20" s="28"/>
    </row>
    <row r="21" spans="1:14" ht="30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54">
        <v>4533.2939999999999</v>
      </c>
      <c r="C22" s="354">
        <v>1969.4690000000012</v>
      </c>
      <c r="D22" s="85">
        <v>0</v>
      </c>
      <c r="E22" s="199">
        <f>SUM(B22:D22)</f>
        <v>6502.7630000000008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54">
        <v>4209.5609999999997</v>
      </c>
      <c r="C23" s="354">
        <v>1938.385</v>
      </c>
      <c r="D23" s="85">
        <v>0</v>
      </c>
      <c r="E23" s="199">
        <f>SUM(B23:D23)</f>
        <v>6147.9459999999999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54">
        <v>5226.5990000000011</v>
      </c>
      <c r="C24" s="354">
        <v>3532.6180000000004</v>
      </c>
      <c r="D24" s="85">
        <v>0</v>
      </c>
      <c r="E24" s="199">
        <f>SUM(B24:D24)</f>
        <v>8759.2170000000006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54">
        <v>5411.0170000000007</v>
      </c>
      <c r="C25" s="354">
        <v>3918.2739999999994</v>
      </c>
      <c r="D25" s="85">
        <v>0</v>
      </c>
      <c r="E25" s="199">
        <f t="shared" ref="E25:E34" si="1">SUM(B25:D25)</f>
        <v>9329.2910000000011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54">
        <v>6094.8279999999995</v>
      </c>
      <c r="C26" s="354">
        <v>3576.9819999999995</v>
      </c>
      <c r="D26" s="85">
        <v>0</v>
      </c>
      <c r="E26" s="199">
        <f t="shared" si="1"/>
        <v>9671.81</v>
      </c>
    </row>
    <row r="27" spans="1:14" ht="13.5" customHeight="1" x14ac:dyDescent="0.25">
      <c r="A27" s="54" t="s">
        <v>7</v>
      </c>
      <c r="B27" s="354">
        <v>6532.9940000000015</v>
      </c>
      <c r="C27" s="354">
        <v>3320.9840000000008</v>
      </c>
      <c r="D27" s="85">
        <v>0</v>
      </c>
      <c r="E27" s="199">
        <f t="shared" si="1"/>
        <v>9853.9780000000028</v>
      </c>
    </row>
    <row r="28" spans="1:14" ht="13.5" customHeight="1" x14ac:dyDescent="0.25">
      <c r="A28" s="54" t="s">
        <v>8</v>
      </c>
      <c r="B28" s="354">
        <v>7235.5609999999988</v>
      </c>
      <c r="C28" s="354">
        <v>3101.7220000000011</v>
      </c>
      <c r="D28" s="85">
        <v>0</v>
      </c>
      <c r="E28" s="199">
        <f t="shared" si="1"/>
        <v>10337.282999999999</v>
      </c>
    </row>
    <row r="29" spans="1:14" ht="13.5" customHeight="1" x14ac:dyDescent="0.25">
      <c r="A29" s="54" t="s">
        <v>9</v>
      </c>
      <c r="B29" s="354">
        <v>7058.3739999999971</v>
      </c>
      <c r="C29" s="354">
        <v>2934.9779999999969</v>
      </c>
      <c r="D29" s="85">
        <v>0</v>
      </c>
      <c r="E29" s="199">
        <f t="shared" si="1"/>
        <v>9993.3519999999935</v>
      </c>
    </row>
    <row r="30" spans="1:14" ht="13.5" customHeight="1" x14ac:dyDescent="0.25">
      <c r="A30" s="54" t="s">
        <v>10</v>
      </c>
      <c r="B30" s="354">
        <v>6175.891999999998</v>
      </c>
      <c r="C30" s="354">
        <v>2847.4509999999991</v>
      </c>
      <c r="D30" s="85">
        <v>0</v>
      </c>
      <c r="E30" s="199">
        <f t="shared" si="1"/>
        <v>9023.3429999999971</v>
      </c>
    </row>
    <row r="31" spans="1:14" ht="13.5" customHeight="1" x14ac:dyDescent="0.25">
      <c r="A31" s="54" t="s">
        <v>11</v>
      </c>
      <c r="B31" s="354">
        <v>5465.9380000000001</v>
      </c>
      <c r="C31" s="354">
        <v>2577.7089999999998</v>
      </c>
      <c r="D31" s="85">
        <v>0</v>
      </c>
      <c r="E31" s="199">
        <f t="shared" si="1"/>
        <v>8043.6469999999999</v>
      </c>
    </row>
    <row r="32" spans="1:14" ht="13.5" customHeight="1" x14ac:dyDescent="0.25">
      <c r="A32" s="54" t="s">
        <v>12</v>
      </c>
      <c r="B32" s="354">
        <v>4826.8460000000005</v>
      </c>
      <c r="C32" s="354">
        <v>2266.3189999999981</v>
      </c>
      <c r="D32" s="85">
        <v>0</v>
      </c>
      <c r="E32" s="199">
        <f t="shared" si="1"/>
        <v>7093.1649999999991</v>
      </c>
    </row>
    <row r="33" spans="1:6" ht="13.5" customHeight="1" x14ac:dyDescent="0.25">
      <c r="A33" s="54" t="s">
        <v>13</v>
      </c>
      <c r="B33" s="354">
        <v>4806.094000000001</v>
      </c>
      <c r="C33" s="354">
        <v>2249.1979999999994</v>
      </c>
      <c r="D33" s="85">
        <v>0</v>
      </c>
      <c r="E33" s="199">
        <f t="shared" si="1"/>
        <v>7055.2920000000004</v>
      </c>
    </row>
    <row r="34" spans="1:6" ht="13.5" customHeight="1" x14ac:dyDescent="0.25">
      <c r="A34" s="231" t="s">
        <v>15</v>
      </c>
      <c r="B34" s="199">
        <f>SUM(B22:B33)</f>
        <v>67576.997999999992</v>
      </c>
      <c r="C34" s="199">
        <f>SUM(C22:C33)</f>
        <v>34234.088999999993</v>
      </c>
      <c r="D34" s="199">
        <f>SUM(D22:D33)</f>
        <v>0</v>
      </c>
      <c r="E34" s="199">
        <f t="shared" si="1"/>
        <v>101811.08699999998</v>
      </c>
      <c r="F34" s="27"/>
    </row>
    <row r="35" spans="1:6" ht="13.5" customHeight="1" x14ac:dyDescent="0.25">
      <c r="A35" s="95"/>
      <c r="B35" s="96"/>
      <c r="C35" s="78"/>
      <c r="D35" s="102"/>
      <c r="E35" s="78"/>
      <c r="F35" s="12"/>
    </row>
    <row r="36" spans="1:6" ht="13.5" customHeight="1" x14ac:dyDescent="0.25">
      <c r="A36" s="98" t="s">
        <v>17</v>
      </c>
      <c r="B36" s="20"/>
      <c r="C36" s="20"/>
      <c r="D36" s="20"/>
      <c r="E36" s="20"/>
    </row>
    <row r="37" spans="1:6" ht="13.5" customHeight="1" x14ac:dyDescent="0.25">
      <c r="A37" s="99" t="s">
        <v>20</v>
      </c>
      <c r="B37" s="20"/>
      <c r="C37" s="20"/>
      <c r="D37" s="20"/>
      <c r="E37" s="20"/>
    </row>
    <row r="38" spans="1:6" ht="13.5" customHeight="1" x14ac:dyDescent="0.25">
      <c r="A38" s="99" t="s">
        <v>21</v>
      </c>
      <c r="B38" s="20"/>
      <c r="C38" s="20"/>
      <c r="D38" s="20"/>
      <c r="E38" s="20"/>
    </row>
    <row r="39" spans="1:6" ht="13.5" customHeight="1" x14ac:dyDescent="0.25">
      <c r="A39" s="99" t="s">
        <v>18</v>
      </c>
      <c r="B39" s="20"/>
      <c r="C39" s="20"/>
      <c r="D39" s="20"/>
      <c r="E39" s="20"/>
    </row>
    <row r="40" spans="1:6" ht="13.5" customHeight="1" x14ac:dyDescent="0.25">
      <c r="A40" s="100" t="s">
        <v>19</v>
      </c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3"/>
  <dimension ref="A1:N482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8" width="11.42578125" style="8"/>
    <col min="9" max="9" width="66.28515625" style="8" customWidth="1"/>
    <col min="10" max="16384" width="11.42578125" style="8"/>
  </cols>
  <sheetData>
    <row r="1" spans="1:14" ht="13.5" customHeight="1" x14ac:dyDescent="0.25">
      <c r="A1" s="70" t="s">
        <v>461</v>
      </c>
      <c r="B1" s="20"/>
      <c r="C1" s="20"/>
      <c r="D1" s="20"/>
      <c r="E1" s="20"/>
      <c r="H1" s="28"/>
      <c r="I1" s="28"/>
      <c r="J1" s="28"/>
      <c r="K1" s="28"/>
      <c r="L1" s="28"/>
      <c r="M1" s="28"/>
      <c r="N1" s="28"/>
    </row>
    <row r="2" spans="1:14" ht="10.5" customHeight="1" x14ac:dyDescent="0.25">
      <c r="A2" s="20"/>
      <c r="B2" s="20"/>
      <c r="C2" s="20"/>
      <c r="D2" s="20"/>
      <c r="E2" s="20"/>
      <c r="H2" s="92"/>
      <c r="I2" s="93"/>
      <c r="J2" s="93"/>
      <c r="K2" s="92"/>
      <c r="L2" s="92"/>
      <c r="M2" s="92"/>
      <c r="N2" s="92"/>
    </row>
    <row r="3" spans="1:14" ht="13.5" customHeight="1" x14ac:dyDescent="0.25">
      <c r="A3" s="494"/>
      <c r="B3" s="494"/>
      <c r="C3" s="495" t="s">
        <v>200</v>
      </c>
      <c r="D3" s="494"/>
      <c r="E3" s="494"/>
      <c r="H3" s="92"/>
      <c r="I3" s="93"/>
      <c r="J3" s="93"/>
      <c r="K3" s="92"/>
      <c r="L3" s="92"/>
      <c r="M3" s="92"/>
      <c r="N3" s="92"/>
    </row>
    <row r="4" spans="1:14" ht="13.5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H4" s="92"/>
      <c r="I4" s="93"/>
      <c r="J4" s="93"/>
      <c r="K4" s="92"/>
      <c r="L4" s="92"/>
      <c r="M4" s="92"/>
      <c r="N4" s="92"/>
    </row>
    <row r="5" spans="1:14" ht="13.5" customHeight="1" x14ac:dyDescent="0.25">
      <c r="A5" s="57" t="s">
        <v>2</v>
      </c>
      <c r="B5" s="354">
        <v>3307.239</v>
      </c>
      <c r="C5" s="354">
        <v>1512.0439999999999</v>
      </c>
      <c r="D5" s="85">
        <v>0</v>
      </c>
      <c r="E5" s="199">
        <f>SUM(B5:D5)</f>
        <v>4819.2829999999994</v>
      </c>
      <c r="H5" s="92"/>
      <c r="I5" s="93"/>
      <c r="J5" s="93"/>
      <c r="K5" s="92"/>
      <c r="L5" s="92"/>
      <c r="M5" s="92"/>
      <c r="N5" s="92"/>
    </row>
    <row r="6" spans="1:14" ht="13.5" customHeight="1" x14ac:dyDescent="0.25">
      <c r="A6" s="57" t="s">
        <v>3</v>
      </c>
      <c r="B6" s="354">
        <v>3075.8810000000003</v>
      </c>
      <c r="C6" s="354">
        <v>1521.5600000000002</v>
      </c>
      <c r="D6" s="85">
        <v>0</v>
      </c>
      <c r="E6" s="199">
        <f>SUM(B6:D6)</f>
        <v>4597.4410000000007</v>
      </c>
      <c r="H6" s="92"/>
      <c r="I6" s="93"/>
      <c r="J6" s="93"/>
      <c r="K6" s="92"/>
      <c r="L6" s="92"/>
      <c r="M6" s="92"/>
      <c r="N6" s="92"/>
    </row>
    <row r="7" spans="1:14" ht="13.5" customHeight="1" x14ac:dyDescent="0.25">
      <c r="A7" s="57" t="s">
        <v>4</v>
      </c>
      <c r="B7" s="354">
        <v>3459.3450000000003</v>
      </c>
      <c r="C7" s="354">
        <v>1704.6739999999995</v>
      </c>
      <c r="D7" s="85">
        <v>0</v>
      </c>
      <c r="E7" s="199">
        <f>SUM(B7:D7)</f>
        <v>5164.0190000000002</v>
      </c>
      <c r="H7" s="92"/>
      <c r="I7" s="93"/>
      <c r="J7" s="93"/>
      <c r="K7" s="92"/>
      <c r="L7" s="92"/>
      <c r="M7" s="92"/>
      <c r="N7" s="92"/>
    </row>
    <row r="8" spans="1:14" ht="13.5" customHeight="1" x14ac:dyDescent="0.25">
      <c r="A8" s="57" t="s">
        <v>5</v>
      </c>
      <c r="B8" s="354">
        <v>3359.5749999999994</v>
      </c>
      <c r="C8" s="354">
        <v>1798.1450000000002</v>
      </c>
      <c r="D8" s="85">
        <v>0</v>
      </c>
      <c r="E8" s="199">
        <f>SUM(B8:D8)</f>
        <v>5157.7199999999993</v>
      </c>
      <c r="H8" s="92"/>
      <c r="I8" s="93"/>
      <c r="J8" s="93"/>
      <c r="K8" s="92"/>
      <c r="L8" s="92"/>
      <c r="M8" s="92"/>
      <c r="N8" s="92"/>
    </row>
    <row r="9" spans="1:14" ht="13.5" customHeight="1" x14ac:dyDescent="0.25">
      <c r="A9" s="57" t="s">
        <v>6</v>
      </c>
      <c r="B9" s="354">
        <v>3696.5499999999988</v>
      </c>
      <c r="C9" s="354">
        <v>1746.605</v>
      </c>
      <c r="D9" s="85">
        <v>0</v>
      </c>
      <c r="E9" s="199">
        <f>SUM(B9:D9)</f>
        <v>5443.1549999999988</v>
      </c>
      <c r="H9" s="92"/>
      <c r="I9" s="93"/>
      <c r="J9" s="93"/>
      <c r="K9" s="92"/>
      <c r="L9" s="92"/>
      <c r="M9" s="92"/>
      <c r="N9" s="92"/>
    </row>
    <row r="10" spans="1:14" ht="13.5" customHeight="1" x14ac:dyDescent="0.25">
      <c r="A10" s="57" t="s">
        <v>7</v>
      </c>
      <c r="B10" s="354">
        <v>4013.7359999999994</v>
      </c>
      <c r="C10" s="354">
        <v>1948.7689999999993</v>
      </c>
      <c r="D10" s="85">
        <v>0</v>
      </c>
      <c r="E10" s="199">
        <f t="shared" ref="E10:E16" si="0">SUM(B10:D10)</f>
        <v>5962.5049999999992</v>
      </c>
      <c r="H10" s="92"/>
      <c r="I10" s="93"/>
      <c r="J10" s="93"/>
      <c r="K10" s="92"/>
      <c r="L10" s="92"/>
      <c r="M10" s="92"/>
      <c r="N10" s="92"/>
    </row>
    <row r="11" spans="1:14" ht="13.5" customHeight="1" x14ac:dyDescent="0.25">
      <c r="A11" s="57" t="s">
        <v>8</v>
      </c>
      <c r="B11" s="354">
        <v>4370.3650000000016</v>
      </c>
      <c r="C11" s="354">
        <v>2403.4880000000007</v>
      </c>
      <c r="D11" s="85">
        <v>0</v>
      </c>
      <c r="E11" s="199">
        <f t="shared" si="0"/>
        <v>6773.8530000000028</v>
      </c>
      <c r="F11" s="12"/>
      <c r="H11" s="92"/>
      <c r="I11" s="93"/>
      <c r="J11" s="93"/>
      <c r="K11" s="92"/>
      <c r="L11" s="92"/>
      <c r="M11" s="92"/>
      <c r="N11" s="92"/>
    </row>
    <row r="12" spans="1:14" ht="13.5" customHeight="1" x14ac:dyDescent="0.25">
      <c r="A12" s="57" t="s">
        <v>9</v>
      </c>
      <c r="B12" s="354">
        <v>4225.8579999999984</v>
      </c>
      <c r="C12" s="354">
        <v>2406.2169999999987</v>
      </c>
      <c r="D12" s="85">
        <v>0</v>
      </c>
      <c r="E12" s="199">
        <f t="shared" si="0"/>
        <v>6632.0749999999971</v>
      </c>
      <c r="F12" s="12"/>
      <c r="H12" s="92"/>
      <c r="I12" s="93"/>
      <c r="J12" s="93"/>
      <c r="K12" s="92"/>
      <c r="L12" s="92"/>
      <c r="M12" s="92"/>
      <c r="N12" s="92"/>
    </row>
    <row r="13" spans="1:14" ht="13.5" customHeight="1" x14ac:dyDescent="0.25">
      <c r="A13" s="57" t="s">
        <v>10</v>
      </c>
      <c r="B13" s="354">
        <v>3985.2820000000002</v>
      </c>
      <c r="C13" s="354">
        <v>2239.7329999999993</v>
      </c>
      <c r="D13" s="85">
        <v>0</v>
      </c>
      <c r="E13" s="199">
        <f t="shared" si="0"/>
        <v>6225.0149999999994</v>
      </c>
      <c r="F13" s="12"/>
      <c r="H13" s="92"/>
      <c r="I13" s="93"/>
      <c r="J13" s="93"/>
      <c r="K13" s="92"/>
      <c r="L13" s="92"/>
      <c r="M13" s="92"/>
      <c r="N13" s="92"/>
    </row>
    <row r="14" spans="1:14" ht="13.5" customHeight="1" x14ac:dyDescent="0.25">
      <c r="A14" s="57" t="s">
        <v>11</v>
      </c>
      <c r="B14" s="354">
        <v>3594.0940000000001</v>
      </c>
      <c r="C14" s="354">
        <v>1980.0529999999999</v>
      </c>
      <c r="D14" s="85">
        <v>0</v>
      </c>
      <c r="E14" s="199">
        <f t="shared" si="0"/>
        <v>5574.1469999999999</v>
      </c>
      <c r="F14" s="12"/>
      <c r="H14" s="92"/>
      <c r="I14" s="93"/>
      <c r="J14" s="93"/>
      <c r="K14" s="92"/>
      <c r="L14" s="92"/>
      <c r="M14" s="92"/>
      <c r="N14" s="92"/>
    </row>
    <row r="15" spans="1:14" ht="13.5" customHeight="1" x14ac:dyDescent="0.25">
      <c r="A15" s="54" t="s">
        <v>12</v>
      </c>
      <c r="B15" s="354">
        <v>3217.1280000000006</v>
      </c>
      <c r="C15" s="354">
        <v>1634.1729999999991</v>
      </c>
      <c r="D15" s="85">
        <v>0</v>
      </c>
      <c r="E15" s="199">
        <f t="shared" si="0"/>
        <v>4851.3009999999995</v>
      </c>
      <c r="F15" s="12"/>
      <c r="H15" s="92"/>
      <c r="I15" s="93"/>
      <c r="J15" s="93"/>
      <c r="K15" s="92"/>
      <c r="L15" s="92"/>
      <c r="M15" s="92"/>
      <c r="N15" s="92"/>
    </row>
    <row r="16" spans="1:14" ht="13.5" customHeight="1" x14ac:dyDescent="0.25">
      <c r="A16" s="57" t="s">
        <v>13</v>
      </c>
      <c r="B16" s="354">
        <v>3388.0080000000003</v>
      </c>
      <c r="C16" s="354">
        <v>1546.0400000000004</v>
      </c>
      <c r="D16" s="85">
        <v>0</v>
      </c>
      <c r="E16" s="199">
        <f t="shared" si="0"/>
        <v>4934.0480000000007</v>
      </c>
      <c r="F16" s="12"/>
      <c r="H16" s="92"/>
      <c r="I16" s="93"/>
      <c r="J16" s="93"/>
      <c r="K16" s="92"/>
      <c r="L16" s="92"/>
      <c r="M16" s="92"/>
      <c r="N16" s="92"/>
    </row>
    <row r="17" spans="1:14" ht="13.5" customHeight="1" x14ac:dyDescent="0.25">
      <c r="A17" s="231" t="s">
        <v>15</v>
      </c>
      <c r="B17" s="239">
        <f>SUM(B5:B16)</f>
        <v>43693.061000000002</v>
      </c>
      <c r="C17" s="239">
        <f>SUM(C5:C16)</f>
        <v>22441.500999999997</v>
      </c>
      <c r="D17" s="239">
        <f>SUM(D5:D16)</f>
        <v>0</v>
      </c>
      <c r="E17" s="239">
        <f>SUM(E5:E16)</f>
        <v>66134.561999999991</v>
      </c>
      <c r="F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20"/>
      <c r="B18" s="20"/>
      <c r="C18" s="20"/>
      <c r="D18" s="94"/>
      <c r="E18" s="20"/>
      <c r="F18" s="12"/>
      <c r="H18" s="28"/>
      <c r="I18" s="28"/>
      <c r="J18" s="28"/>
      <c r="K18" s="28"/>
      <c r="L18" s="28"/>
      <c r="M18" s="28"/>
      <c r="N18" s="28"/>
    </row>
    <row r="19" spans="1:14" ht="10.5" customHeight="1" x14ac:dyDescent="0.25">
      <c r="A19" s="20"/>
      <c r="B19" s="20"/>
      <c r="C19" s="20"/>
      <c r="D19" s="94"/>
      <c r="E19" s="20"/>
      <c r="F19" s="12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494"/>
      <c r="B20" s="494"/>
      <c r="C20" s="495" t="s">
        <v>330</v>
      </c>
      <c r="D20" s="494"/>
      <c r="E20" s="494"/>
      <c r="F20" s="12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F21" s="12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54">
        <v>1347.0240000000001</v>
      </c>
      <c r="C22" s="354">
        <v>874.92100000000005</v>
      </c>
      <c r="D22" s="85">
        <v>0</v>
      </c>
      <c r="E22" s="199">
        <f>SUM(B22:D22)</f>
        <v>2221.9450000000002</v>
      </c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54">
        <v>1299.075</v>
      </c>
      <c r="C23" s="354">
        <v>871.67399999999975</v>
      </c>
      <c r="D23" s="85">
        <v>0</v>
      </c>
      <c r="E23" s="199">
        <f>SUM(B23:D23)</f>
        <v>2170.7489999999998</v>
      </c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54">
        <v>1359.5690000000002</v>
      </c>
      <c r="C24" s="354">
        <v>962.56900000000041</v>
      </c>
      <c r="D24" s="85">
        <v>0</v>
      </c>
      <c r="E24" s="199">
        <f>SUM(B24:D24)</f>
        <v>2322.1380000000008</v>
      </c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54">
        <v>1341.462</v>
      </c>
      <c r="C25" s="354">
        <v>1042.097</v>
      </c>
      <c r="D25" s="85">
        <v>0</v>
      </c>
      <c r="E25" s="199">
        <f t="shared" ref="E25:E33" si="1">SUM(B25:D25)</f>
        <v>2383.5590000000002</v>
      </c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54">
        <v>1542.7300000000005</v>
      </c>
      <c r="C26" s="354">
        <v>1243.606</v>
      </c>
      <c r="D26" s="85">
        <v>0</v>
      </c>
      <c r="E26" s="199">
        <f t="shared" si="1"/>
        <v>2786.3360000000002</v>
      </c>
    </row>
    <row r="27" spans="1:14" ht="13.5" customHeight="1" x14ac:dyDescent="0.25">
      <c r="A27" s="54" t="s">
        <v>7</v>
      </c>
      <c r="B27" s="354">
        <v>1668.2589999999998</v>
      </c>
      <c r="C27" s="354">
        <v>1394.9939999999997</v>
      </c>
      <c r="D27" s="85">
        <v>0</v>
      </c>
      <c r="E27" s="199">
        <f t="shared" si="1"/>
        <v>3063.2529999999997</v>
      </c>
    </row>
    <row r="28" spans="1:14" ht="13.5" customHeight="1" x14ac:dyDescent="0.25">
      <c r="A28" s="54" t="s">
        <v>8</v>
      </c>
      <c r="B28" s="354">
        <v>1767.4270000000001</v>
      </c>
      <c r="C28" s="354">
        <v>1501.8470000000002</v>
      </c>
      <c r="D28" s="85">
        <v>0</v>
      </c>
      <c r="E28" s="199">
        <f t="shared" si="1"/>
        <v>3269.2740000000003</v>
      </c>
      <c r="F28" s="12"/>
    </row>
    <row r="29" spans="1:14" ht="13.5" customHeight="1" x14ac:dyDescent="0.25">
      <c r="A29" s="54" t="s">
        <v>9</v>
      </c>
      <c r="B29" s="354">
        <v>1736.7250000000004</v>
      </c>
      <c r="C29" s="354">
        <v>1556.3430000000001</v>
      </c>
      <c r="D29" s="85">
        <v>0</v>
      </c>
      <c r="E29" s="199">
        <f t="shared" si="1"/>
        <v>3293.0680000000002</v>
      </c>
      <c r="F29" s="12"/>
    </row>
    <row r="30" spans="1:14" ht="13.5" customHeight="1" x14ac:dyDescent="0.25">
      <c r="A30" s="54" t="s">
        <v>10</v>
      </c>
      <c r="B30" s="354">
        <v>1609.7450000000001</v>
      </c>
      <c r="C30" s="354">
        <v>1405.2190000000003</v>
      </c>
      <c r="D30" s="85">
        <v>0</v>
      </c>
      <c r="E30" s="199">
        <f t="shared" si="1"/>
        <v>3014.9640000000004</v>
      </c>
      <c r="F30" s="12"/>
    </row>
    <row r="31" spans="1:14" ht="13.5" customHeight="1" x14ac:dyDescent="0.25">
      <c r="A31" s="54" t="s">
        <v>11</v>
      </c>
      <c r="B31" s="354">
        <v>1470.0940000000001</v>
      </c>
      <c r="C31" s="354">
        <v>1472.3110000000001</v>
      </c>
      <c r="D31" s="85">
        <v>0</v>
      </c>
      <c r="E31" s="199">
        <f t="shared" si="1"/>
        <v>2942.4050000000002</v>
      </c>
      <c r="F31" s="12"/>
    </row>
    <row r="32" spans="1:14" ht="13.5" customHeight="1" x14ac:dyDescent="0.25">
      <c r="A32" s="54" t="s">
        <v>12</v>
      </c>
      <c r="B32" s="354">
        <v>1343.1379999999999</v>
      </c>
      <c r="C32" s="354">
        <v>1387.1429999999998</v>
      </c>
      <c r="D32" s="85">
        <v>0</v>
      </c>
      <c r="E32" s="199">
        <f t="shared" si="1"/>
        <v>2730.2809999999999</v>
      </c>
      <c r="F32" s="12"/>
    </row>
    <row r="33" spans="1:6" ht="13.5" customHeight="1" x14ac:dyDescent="0.25">
      <c r="A33" s="54" t="s">
        <v>13</v>
      </c>
      <c r="B33" s="354">
        <v>1381.5420000000001</v>
      </c>
      <c r="C33" s="354">
        <v>1017.4009999999998</v>
      </c>
      <c r="D33" s="85">
        <v>0</v>
      </c>
      <c r="E33" s="199">
        <f t="shared" si="1"/>
        <v>2398.9430000000002</v>
      </c>
      <c r="F33" s="12"/>
    </row>
    <row r="34" spans="1:6" ht="13.5" customHeight="1" x14ac:dyDescent="0.25">
      <c r="A34" s="231" t="s">
        <v>15</v>
      </c>
      <c r="B34" s="239">
        <f>SUM(B22:B33)</f>
        <v>17866.79</v>
      </c>
      <c r="C34" s="239">
        <f>SUM(C22:C33)</f>
        <v>14730.125000000002</v>
      </c>
      <c r="D34" s="359">
        <f>SUM(D22:D33)</f>
        <v>0</v>
      </c>
      <c r="E34" s="239">
        <f>SUM(E22:E33)</f>
        <v>32596.914999999997</v>
      </c>
      <c r="F34" s="12"/>
    </row>
    <row r="35" spans="1:6" ht="13.5" customHeight="1" x14ac:dyDescent="0.25">
      <c r="A35" s="95"/>
      <c r="B35" s="96"/>
      <c r="C35" s="78"/>
      <c r="D35" s="97"/>
      <c r="E35" s="20"/>
      <c r="F35" s="12"/>
    </row>
    <row r="36" spans="1:6" ht="13.5" customHeight="1" x14ac:dyDescent="0.25">
      <c r="A36" s="98" t="s">
        <v>17</v>
      </c>
      <c r="F36" s="12"/>
    </row>
    <row r="37" spans="1:6" ht="13.5" customHeight="1" x14ac:dyDescent="0.25">
      <c r="A37" s="99" t="s">
        <v>20</v>
      </c>
      <c r="F37" s="12"/>
    </row>
    <row r="38" spans="1:6" ht="13.5" customHeight="1" x14ac:dyDescent="0.25">
      <c r="A38" s="99" t="s">
        <v>21</v>
      </c>
      <c r="F38" s="12"/>
    </row>
    <row r="39" spans="1:6" ht="13.5" customHeight="1" x14ac:dyDescent="0.25">
      <c r="A39" s="99" t="s">
        <v>18</v>
      </c>
      <c r="F39" s="12"/>
    </row>
    <row r="40" spans="1:6" ht="13.5" customHeight="1" x14ac:dyDescent="0.25">
      <c r="A40" s="100" t="s">
        <v>19</v>
      </c>
      <c r="F40" s="12"/>
    </row>
    <row r="41" spans="1:6" x14ac:dyDescent="0.25">
      <c r="F41" s="12"/>
    </row>
    <row r="42" spans="1:6" x14ac:dyDescent="0.25">
      <c r="F42" s="12"/>
    </row>
    <row r="43" spans="1:6" x14ac:dyDescent="0.25">
      <c r="F43" s="12"/>
    </row>
    <row r="44" spans="1:6" x14ac:dyDescent="0.25">
      <c r="F44" s="12"/>
    </row>
    <row r="45" spans="1:6" x14ac:dyDescent="0.25">
      <c r="F45" s="12"/>
    </row>
    <row r="46" spans="1:6" x14ac:dyDescent="0.25">
      <c r="F46" s="12"/>
    </row>
    <row r="47" spans="1:6" x14ac:dyDescent="0.25">
      <c r="F47" s="12"/>
    </row>
    <row r="48" spans="1:6" x14ac:dyDescent="0.25">
      <c r="F48" s="12"/>
    </row>
    <row r="49" spans="6:6" x14ac:dyDescent="0.25">
      <c r="F49" s="12"/>
    </row>
    <row r="50" spans="6:6" x14ac:dyDescent="0.25">
      <c r="F50" s="12"/>
    </row>
    <row r="51" spans="6:6" x14ac:dyDescent="0.25">
      <c r="F51" s="12"/>
    </row>
    <row r="52" spans="6:6" x14ac:dyDescent="0.25">
      <c r="F52" s="12"/>
    </row>
    <row r="53" spans="6:6" x14ac:dyDescent="0.25">
      <c r="F53" s="12"/>
    </row>
    <row r="54" spans="6:6" x14ac:dyDescent="0.25">
      <c r="F54" s="12"/>
    </row>
    <row r="55" spans="6:6" x14ac:dyDescent="0.25">
      <c r="F55" s="12"/>
    </row>
    <row r="56" spans="6:6" x14ac:dyDescent="0.25">
      <c r="F56" s="12"/>
    </row>
    <row r="57" spans="6:6" x14ac:dyDescent="0.25">
      <c r="F57" s="12"/>
    </row>
    <row r="58" spans="6:6" x14ac:dyDescent="0.25">
      <c r="F58" s="12"/>
    </row>
    <row r="59" spans="6:6" x14ac:dyDescent="0.25">
      <c r="F59" s="12"/>
    </row>
    <row r="60" spans="6:6" x14ac:dyDescent="0.25">
      <c r="F60" s="12"/>
    </row>
    <row r="61" spans="6:6" x14ac:dyDescent="0.25">
      <c r="F61" s="12"/>
    </row>
    <row r="62" spans="6:6" x14ac:dyDescent="0.25">
      <c r="F62" s="12"/>
    </row>
    <row r="63" spans="6:6" x14ac:dyDescent="0.25">
      <c r="F63" s="12"/>
    </row>
    <row r="64" spans="6:6" x14ac:dyDescent="0.25">
      <c r="F64" s="12"/>
    </row>
    <row r="65" spans="6:6" x14ac:dyDescent="0.25">
      <c r="F65" s="12"/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  <row r="69" spans="6:6" x14ac:dyDescent="0.25">
      <c r="F69" s="12"/>
    </row>
    <row r="70" spans="6:6" x14ac:dyDescent="0.25">
      <c r="F70" s="12"/>
    </row>
    <row r="71" spans="6:6" x14ac:dyDescent="0.25">
      <c r="F71" s="12"/>
    </row>
    <row r="72" spans="6:6" x14ac:dyDescent="0.25">
      <c r="F72" s="12"/>
    </row>
    <row r="73" spans="6:6" x14ac:dyDescent="0.25">
      <c r="F73" s="12"/>
    </row>
    <row r="74" spans="6:6" x14ac:dyDescent="0.25">
      <c r="F74" s="12"/>
    </row>
    <row r="75" spans="6:6" x14ac:dyDescent="0.25">
      <c r="F75" s="12"/>
    </row>
    <row r="76" spans="6:6" x14ac:dyDescent="0.25">
      <c r="F76" s="12"/>
    </row>
    <row r="77" spans="6:6" x14ac:dyDescent="0.25">
      <c r="F77" s="12"/>
    </row>
    <row r="78" spans="6:6" x14ac:dyDescent="0.25">
      <c r="F78" s="12"/>
    </row>
    <row r="79" spans="6:6" x14ac:dyDescent="0.25">
      <c r="F79" s="12"/>
    </row>
    <row r="80" spans="6:6" x14ac:dyDescent="0.25">
      <c r="F80" s="12"/>
    </row>
    <row r="81" spans="6:6" x14ac:dyDescent="0.25">
      <c r="F81" s="12"/>
    </row>
    <row r="82" spans="6:6" x14ac:dyDescent="0.25">
      <c r="F82" s="12"/>
    </row>
    <row r="83" spans="6:6" x14ac:dyDescent="0.25">
      <c r="F83" s="12"/>
    </row>
    <row r="84" spans="6:6" x14ac:dyDescent="0.25">
      <c r="F84" s="12"/>
    </row>
    <row r="85" spans="6:6" x14ac:dyDescent="0.25">
      <c r="F85" s="12"/>
    </row>
    <row r="86" spans="6:6" x14ac:dyDescent="0.25">
      <c r="F86" s="12"/>
    </row>
    <row r="87" spans="6:6" x14ac:dyDescent="0.25">
      <c r="F87" s="12"/>
    </row>
    <row r="88" spans="6:6" x14ac:dyDescent="0.25">
      <c r="F88" s="12"/>
    </row>
    <row r="89" spans="6:6" x14ac:dyDescent="0.25">
      <c r="F89" s="12"/>
    </row>
    <row r="90" spans="6:6" x14ac:dyDescent="0.25">
      <c r="F90" s="12"/>
    </row>
    <row r="91" spans="6:6" x14ac:dyDescent="0.25">
      <c r="F91" s="12"/>
    </row>
    <row r="92" spans="6:6" x14ac:dyDescent="0.25">
      <c r="F92" s="12"/>
    </row>
    <row r="93" spans="6:6" x14ac:dyDescent="0.25">
      <c r="F93" s="12"/>
    </row>
    <row r="94" spans="6:6" x14ac:dyDescent="0.25">
      <c r="F94" s="12"/>
    </row>
    <row r="95" spans="6:6" x14ac:dyDescent="0.25">
      <c r="F95" s="12"/>
    </row>
    <row r="96" spans="6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  <row r="368" spans="6:6" x14ac:dyDescent="0.25">
      <c r="F368" s="12"/>
    </row>
    <row r="369" spans="6:6" x14ac:dyDescent="0.25">
      <c r="F369" s="12"/>
    </row>
    <row r="370" spans="6:6" x14ac:dyDescent="0.25">
      <c r="F370" s="12"/>
    </row>
    <row r="371" spans="6:6" x14ac:dyDescent="0.25">
      <c r="F371" s="12"/>
    </row>
    <row r="372" spans="6:6" x14ac:dyDescent="0.25">
      <c r="F372" s="12"/>
    </row>
    <row r="373" spans="6:6" x14ac:dyDescent="0.25">
      <c r="F373" s="12"/>
    </row>
    <row r="374" spans="6:6" x14ac:dyDescent="0.25">
      <c r="F374" s="12"/>
    </row>
    <row r="375" spans="6:6" x14ac:dyDescent="0.25">
      <c r="F375" s="12"/>
    </row>
    <row r="376" spans="6:6" x14ac:dyDescent="0.25">
      <c r="F376" s="12"/>
    </row>
    <row r="377" spans="6:6" x14ac:dyDescent="0.25">
      <c r="F377" s="12"/>
    </row>
    <row r="378" spans="6:6" x14ac:dyDescent="0.25">
      <c r="F378" s="12"/>
    </row>
    <row r="379" spans="6:6" x14ac:dyDescent="0.25">
      <c r="F379" s="12"/>
    </row>
    <row r="380" spans="6:6" x14ac:dyDescent="0.25">
      <c r="F380" s="12"/>
    </row>
    <row r="381" spans="6:6" x14ac:dyDescent="0.25">
      <c r="F381" s="12"/>
    </row>
    <row r="382" spans="6:6" x14ac:dyDescent="0.25">
      <c r="F382" s="12"/>
    </row>
    <row r="383" spans="6:6" x14ac:dyDescent="0.25">
      <c r="F383" s="12"/>
    </row>
    <row r="384" spans="6:6" x14ac:dyDescent="0.25">
      <c r="F384" s="12"/>
    </row>
    <row r="385" spans="6:6" x14ac:dyDescent="0.25">
      <c r="F385" s="12"/>
    </row>
    <row r="386" spans="6:6" x14ac:dyDescent="0.25">
      <c r="F386" s="12"/>
    </row>
    <row r="387" spans="6:6" x14ac:dyDescent="0.25">
      <c r="F387" s="12"/>
    </row>
    <row r="388" spans="6:6" x14ac:dyDescent="0.25">
      <c r="F388" s="12"/>
    </row>
    <row r="389" spans="6:6" x14ac:dyDescent="0.25">
      <c r="F389" s="12"/>
    </row>
    <row r="390" spans="6:6" x14ac:dyDescent="0.25">
      <c r="F390" s="12"/>
    </row>
    <row r="391" spans="6:6" x14ac:dyDescent="0.25">
      <c r="F391" s="12"/>
    </row>
    <row r="392" spans="6:6" x14ac:dyDescent="0.25">
      <c r="F392" s="12"/>
    </row>
    <row r="393" spans="6:6" x14ac:dyDescent="0.25">
      <c r="F393" s="12"/>
    </row>
    <row r="394" spans="6:6" x14ac:dyDescent="0.25">
      <c r="F394" s="12"/>
    </row>
    <row r="395" spans="6:6" x14ac:dyDescent="0.25">
      <c r="F395" s="12"/>
    </row>
    <row r="396" spans="6:6" x14ac:dyDescent="0.25">
      <c r="F396" s="12"/>
    </row>
    <row r="397" spans="6:6" x14ac:dyDescent="0.25">
      <c r="F397" s="12"/>
    </row>
    <row r="398" spans="6:6" x14ac:dyDescent="0.25">
      <c r="F398" s="12"/>
    </row>
    <row r="399" spans="6:6" x14ac:dyDescent="0.25">
      <c r="F399" s="12"/>
    </row>
    <row r="400" spans="6:6" x14ac:dyDescent="0.25">
      <c r="F400" s="12"/>
    </row>
    <row r="401" spans="6:6" x14ac:dyDescent="0.25">
      <c r="F401" s="12"/>
    </row>
    <row r="402" spans="6:6" x14ac:dyDescent="0.25">
      <c r="F402" s="12"/>
    </row>
    <row r="403" spans="6:6" x14ac:dyDescent="0.25">
      <c r="F403" s="12"/>
    </row>
    <row r="404" spans="6:6" x14ac:dyDescent="0.25">
      <c r="F404" s="12"/>
    </row>
    <row r="405" spans="6:6" x14ac:dyDescent="0.25">
      <c r="F405" s="12"/>
    </row>
    <row r="406" spans="6:6" x14ac:dyDescent="0.25">
      <c r="F406" s="12"/>
    </row>
    <row r="407" spans="6:6" x14ac:dyDescent="0.25">
      <c r="F407" s="12"/>
    </row>
    <row r="408" spans="6:6" x14ac:dyDescent="0.25">
      <c r="F408" s="12"/>
    </row>
    <row r="409" spans="6:6" x14ac:dyDescent="0.25">
      <c r="F409" s="12"/>
    </row>
    <row r="410" spans="6:6" x14ac:dyDescent="0.25">
      <c r="F410" s="12"/>
    </row>
    <row r="411" spans="6:6" x14ac:dyDescent="0.25">
      <c r="F411" s="12"/>
    </row>
    <row r="412" spans="6:6" x14ac:dyDescent="0.25">
      <c r="F412" s="12"/>
    </row>
    <row r="413" spans="6:6" x14ac:dyDescent="0.25">
      <c r="F413" s="12"/>
    </row>
    <row r="414" spans="6:6" x14ac:dyDescent="0.25">
      <c r="F414" s="12"/>
    </row>
    <row r="415" spans="6:6" x14ac:dyDescent="0.25">
      <c r="F415" s="12"/>
    </row>
    <row r="416" spans="6:6" x14ac:dyDescent="0.25">
      <c r="F416" s="12"/>
    </row>
    <row r="417" spans="6:6" x14ac:dyDescent="0.25">
      <c r="F417" s="12"/>
    </row>
    <row r="418" spans="6:6" x14ac:dyDescent="0.25">
      <c r="F418" s="12"/>
    </row>
    <row r="419" spans="6:6" x14ac:dyDescent="0.25">
      <c r="F419" s="12"/>
    </row>
    <row r="420" spans="6:6" x14ac:dyDescent="0.25">
      <c r="F420" s="12"/>
    </row>
    <row r="421" spans="6:6" x14ac:dyDescent="0.25">
      <c r="F421" s="12"/>
    </row>
    <row r="422" spans="6:6" x14ac:dyDescent="0.25">
      <c r="F422" s="12"/>
    </row>
    <row r="423" spans="6:6" x14ac:dyDescent="0.25">
      <c r="F423" s="12"/>
    </row>
    <row r="424" spans="6:6" x14ac:dyDescent="0.25">
      <c r="F424" s="12"/>
    </row>
    <row r="425" spans="6:6" x14ac:dyDescent="0.25">
      <c r="F425" s="12"/>
    </row>
    <row r="426" spans="6:6" x14ac:dyDescent="0.25">
      <c r="F426" s="12"/>
    </row>
    <row r="427" spans="6:6" x14ac:dyDescent="0.25">
      <c r="F427" s="12"/>
    </row>
    <row r="428" spans="6:6" x14ac:dyDescent="0.25">
      <c r="F428" s="12"/>
    </row>
    <row r="429" spans="6:6" x14ac:dyDescent="0.25">
      <c r="F429" s="12"/>
    </row>
    <row r="430" spans="6:6" x14ac:dyDescent="0.25">
      <c r="F430" s="12"/>
    </row>
    <row r="431" spans="6:6" x14ac:dyDescent="0.25">
      <c r="F431" s="12"/>
    </row>
    <row r="432" spans="6:6" x14ac:dyDescent="0.25">
      <c r="F432" s="12"/>
    </row>
    <row r="433" spans="6:6" x14ac:dyDescent="0.25">
      <c r="F433" s="12"/>
    </row>
    <row r="434" spans="6:6" x14ac:dyDescent="0.25">
      <c r="F434" s="12"/>
    </row>
    <row r="435" spans="6:6" x14ac:dyDescent="0.25">
      <c r="F435" s="12"/>
    </row>
    <row r="436" spans="6:6" x14ac:dyDescent="0.25">
      <c r="F436" s="12"/>
    </row>
    <row r="437" spans="6:6" x14ac:dyDescent="0.25">
      <c r="F437" s="12"/>
    </row>
    <row r="438" spans="6:6" x14ac:dyDescent="0.25">
      <c r="F438" s="12"/>
    </row>
    <row r="439" spans="6:6" x14ac:dyDescent="0.25">
      <c r="F439" s="12"/>
    </row>
    <row r="440" spans="6:6" x14ac:dyDescent="0.25">
      <c r="F440" s="12"/>
    </row>
    <row r="441" spans="6:6" x14ac:dyDescent="0.25">
      <c r="F441" s="12"/>
    </row>
    <row r="442" spans="6:6" x14ac:dyDescent="0.25">
      <c r="F442" s="12"/>
    </row>
    <row r="443" spans="6:6" x14ac:dyDescent="0.25">
      <c r="F443" s="12"/>
    </row>
    <row r="444" spans="6:6" x14ac:dyDescent="0.25">
      <c r="F444" s="12"/>
    </row>
    <row r="445" spans="6:6" x14ac:dyDescent="0.25">
      <c r="F445" s="12"/>
    </row>
    <row r="446" spans="6:6" x14ac:dyDescent="0.25">
      <c r="F446" s="12"/>
    </row>
    <row r="447" spans="6:6" x14ac:dyDescent="0.25">
      <c r="F447" s="12"/>
    </row>
    <row r="448" spans="6:6" x14ac:dyDescent="0.25">
      <c r="F448" s="12"/>
    </row>
    <row r="449" spans="6:6" x14ac:dyDescent="0.25">
      <c r="F449" s="12"/>
    </row>
    <row r="450" spans="6:6" x14ac:dyDescent="0.25">
      <c r="F450" s="12"/>
    </row>
    <row r="451" spans="6:6" x14ac:dyDescent="0.25">
      <c r="F451" s="12"/>
    </row>
    <row r="452" spans="6:6" x14ac:dyDescent="0.25">
      <c r="F452" s="12"/>
    </row>
    <row r="453" spans="6:6" x14ac:dyDescent="0.25">
      <c r="F453" s="12"/>
    </row>
    <row r="454" spans="6:6" x14ac:dyDescent="0.25">
      <c r="F454" s="12"/>
    </row>
    <row r="455" spans="6:6" x14ac:dyDescent="0.25">
      <c r="F455" s="12"/>
    </row>
    <row r="456" spans="6:6" x14ac:dyDescent="0.25">
      <c r="F456" s="12"/>
    </row>
    <row r="457" spans="6:6" x14ac:dyDescent="0.25">
      <c r="F457" s="12"/>
    </row>
    <row r="458" spans="6:6" x14ac:dyDescent="0.25">
      <c r="F458" s="12"/>
    </row>
    <row r="459" spans="6:6" x14ac:dyDescent="0.25">
      <c r="F459" s="12"/>
    </row>
    <row r="460" spans="6:6" x14ac:dyDescent="0.25">
      <c r="F460" s="12"/>
    </row>
    <row r="461" spans="6:6" x14ac:dyDescent="0.25">
      <c r="F461" s="12"/>
    </row>
    <row r="462" spans="6:6" x14ac:dyDescent="0.25">
      <c r="F462" s="12"/>
    </row>
    <row r="463" spans="6:6" x14ac:dyDescent="0.25">
      <c r="F463" s="12"/>
    </row>
    <row r="464" spans="6:6" x14ac:dyDescent="0.25">
      <c r="F464" s="12"/>
    </row>
    <row r="465" spans="6:6" x14ac:dyDescent="0.25">
      <c r="F465" s="12"/>
    </row>
    <row r="466" spans="6:6" x14ac:dyDescent="0.25">
      <c r="F466" s="12"/>
    </row>
    <row r="467" spans="6:6" x14ac:dyDescent="0.25">
      <c r="F467" s="12"/>
    </row>
    <row r="468" spans="6:6" x14ac:dyDescent="0.25">
      <c r="F468" s="12"/>
    </row>
    <row r="469" spans="6:6" x14ac:dyDescent="0.25">
      <c r="F469" s="12"/>
    </row>
    <row r="470" spans="6:6" x14ac:dyDescent="0.25">
      <c r="F470" s="12"/>
    </row>
    <row r="471" spans="6:6" x14ac:dyDescent="0.25">
      <c r="F471" s="12"/>
    </row>
    <row r="472" spans="6:6" x14ac:dyDescent="0.25">
      <c r="F472" s="12"/>
    </row>
    <row r="473" spans="6:6" x14ac:dyDescent="0.25">
      <c r="F473" s="12"/>
    </row>
    <row r="474" spans="6:6" x14ac:dyDescent="0.25">
      <c r="F474" s="12"/>
    </row>
    <row r="475" spans="6:6" x14ac:dyDescent="0.25">
      <c r="F475" s="12"/>
    </row>
    <row r="476" spans="6:6" x14ac:dyDescent="0.25">
      <c r="F476" s="12"/>
    </row>
    <row r="477" spans="6:6" x14ac:dyDescent="0.25">
      <c r="F477" s="12"/>
    </row>
    <row r="478" spans="6:6" x14ac:dyDescent="0.25">
      <c r="F478" s="12"/>
    </row>
    <row r="479" spans="6:6" x14ac:dyDescent="0.25">
      <c r="F479" s="12"/>
    </row>
    <row r="480" spans="6:6" x14ac:dyDescent="0.25">
      <c r="F480" s="12"/>
    </row>
    <row r="481" spans="6:6" x14ac:dyDescent="0.25">
      <c r="F481" s="12"/>
    </row>
    <row r="482" spans="6:6" x14ac:dyDescent="0.25">
      <c r="F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4">
    <pageSetUpPr fitToPage="1"/>
  </sheetPr>
  <dimension ref="A1:N42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14" ht="13.5" customHeight="1" x14ac:dyDescent="0.25">
      <c r="A1" s="70" t="s">
        <v>461</v>
      </c>
      <c r="B1" s="20"/>
      <c r="C1" s="20"/>
      <c r="D1" s="20"/>
      <c r="E1" s="20"/>
      <c r="F1" s="12"/>
      <c r="G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G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226"/>
      <c r="B3" s="226"/>
      <c r="C3" s="495" t="s">
        <v>202</v>
      </c>
      <c r="D3" s="226"/>
      <c r="E3" s="226"/>
      <c r="F3" s="12"/>
      <c r="G3" s="12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F4" s="12"/>
      <c r="G4" s="12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54">
        <v>3125.3900000000008</v>
      </c>
      <c r="C5" s="354">
        <v>2702.8069999999984</v>
      </c>
      <c r="D5" s="85"/>
      <c r="E5" s="200">
        <f t="shared" ref="E5:E10" si="0">SUM(B5:D5)</f>
        <v>5828.1969999999992</v>
      </c>
      <c r="F5" s="40"/>
      <c r="G5" s="12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54">
        <v>2881.3389999999999</v>
      </c>
      <c r="C6" s="354">
        <v>2393.5469999999996</v>
      </c>
      <c r="D6" s="85"/>
      <c r="E6" s="200">
        <f t="shared" si="0"/>
        <v>5274.8859999999995</v>
      </c>
      <c r="F6" s="40"/>
      <c r="G6" s="12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54">
        <v>3300.6880000000001</v>
      </c>
      <c r="C7" s="354">
        <v>2738.628999999999</v>
      </c>
      <c r="D7" s="85"/>
      <c r="E7" s="200">
        <f t="shared" si="0"/>
        <v>6039.3169999999991</v>
      </c>
      <c r="F7" s="40"/>
      <c r="G7" s="12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54">
        <v>3318.4689999999991</v>
      </c>
      <c r="C8" s="354">
        <v>2751.7579999999998</v>
      </c>
      <c r="D8" s="85"/>
      <c r="E8" s="200">
        <f t="shared" si="0"/>
        <v>6070.226999999999</v>
      </c>
      <c r="F8" s="40"/>
      <c r="G8" s="12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54">
        <v>3695.9029999999993</v>
      </c>
      <c r="C9" s="354">
        <v>3160.2870000000007</v>
      </c>
      <c r="D9" s="85"/>
      <c r="E9" s="200">
        <f t="shared" si="0"/>
        <v>6856.1900000000005</v>
      </c>
      <c r="F9" s="40"/>
      <c r="G9" s="12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54">
        <v>4016.7169999999996</v>
      </c>
      <c r="C10" s="354">
        <v>3302.1189999999997</v>
      </c>
      <c r="D10" s="85"/>
      <c r="E10" s="200">
        <f t="shared" si="0"/>
        <v>7318.8359999999993</v>
      </c>
      <c r="F10" s="40"/>
      <c r="G10" s="12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54">
        <v>4203.7899999999991</v>
      </c>
      <c r="C11" s="354">
        <v>3780.4959999999996</v>
      </c>
      <c r="D11" s="85"/>
      <c r="E11" s="200">
        <f t="shared" ref="E11:E16" si="1">SUM(B11:D11)</f>
        <v>7984.2859999999982</v>
      </c>
      <c r="F11" s="40"/>
      <c r="G11" s="12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54">
        <v>4145.4770000000008</v>
      </c>
      <c r="C12" s="354">
        <v>3777.8410000000017</v>
      </c>
      <c r="D12" s="85"/>
      <c r="E12" s="200">
        <f t="shared" si="1"/>
        <v>7923.3180000000029</v>
      </c>
      <c r="F12" s="40"/>
      <c r="G12" s="12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54">
        <v>3787.9929999999995</v>
      </c>
      <c r="C13" s="354">
        <v>3390.0399999999981</v>
      </c>
      <c r="D13" s="85"/>
      <c r="E13" s="200">
        <f t="shared" si="1"/>
        <v>7178.0329999999976</v>
      </c>
      <c r="F13" s="40"/>
      <c r="G13" s="12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54">
        <v>3513.4759999999997</v>
      </c>
      <c r="C14" s="354">
        <v>3331.2159999999981</v>
      </c>
      <c r="D14" s="85"/>
      <c r="E14" s="200">
        <f t="shared" si="1"/>
        <v>6844.6919999999973</v>
      </c>
      <c r="F14" s="40"/>
      <c r="G14" s="12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54">
        <v>3230.7269999999999</v>
      </c>
      <c r="C15" s="354">
        <v>3009.5210000000006</v>
      </c>
      <c r="D15" s="85"/>
      <c r="E15" s="200">
        <f t="shared" si="1"/>
        <v>6240.2480000000005</v>
      </c>
      <c r="F15" s="40"/>
      <c r="G15" s="12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54">
        <v>3443.936999999999</v>
      </c>
      <c r="C16" s="354">
        <v>3075.7000000000003</v>
      </c>
      <c r="D16" s="85"/>
      <c r="E16" s="200">
        <f t="shared" si="1"/>
        <v>6519.6369999999988</v>
      </c>
      <c r="F16" s="40"/>
      <c r="G16" s="12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42" t="s">
        <v>15</v>
      </c>
      <c r="B17" s="353">
        <f>SUM(B5:B16)</f>
        <v>42663.905999999995</v>
      </c>
      <c r="C17" s="353">
        <f>SUM(C5:C16)</f>
        <v>37413.960999999988</v>
      </c>
      <c r="D17" s="353">
        <f>SUM(D5:D16)</f>
        <v>0</v>
      </c>
      <c r="E17" s="353">
        <f>SUM(E5:E16)</f>
        <v>80077.866999999998</v>
      </c>
      <c r="F17" s="40"/>
      <c r="G17" s="12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56"/>
      <c r="B18" s="56"/>
      <c r="C18" s="56"/>
      <c r="D18" s="56"/>
      <c r="E18" s="56"/>
      <c r="F18" s="40"/>
      <c r="G18" s="12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56"/>
      <c r="B19" s="56"/>
      <c r="C19" s="56"/>
      <c r="D19" s="56"/>
      <c r="E19" s="56"/>
      <c r="F19" s="40"/>
      <c r="G19" s="12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256"/>
      <c r="B20" s="256"/>
      <c r="C20" s="495" t="s">
        <v>203</v>
      </c>
      <c r="D20" s="256"/>
      <c r="E20" s="256"/>
      <c r="F20" s="40"/>
      <c r="G20" s="12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F21" s="40"/>
      <c r="G21" s="12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354">
        <v>553.49400000000014</v>
      </c>
      <c r="C22" s="354">
        <v>329.16699999999997</v>
      </c>
      <c r="D22" s="85"/>
      <c r="E22" s="200">
        <f>SUM(B22:D22)</f>
        <v>882.66100000000006</v>
      </c>
      <c r="F22" s="40"/>
      <c r="G22" s="217"/>
      <c r="H22" s="217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354">
        <v>493.387</v>
      </c>
      <c r="C23" s="354">
        <v>333.41900000000004</v>
      </c>
      <c r="D23" s="85"/>
      <c r="E23" s="200">
        <f>SUM(B23:D23)</f>
        <v>826.80600000000004</v>
      </c>
      <c r="F23" s="40"/>
      <c r="G23" s="217"/>
      <c r="H23" s="217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354">
        <v>587.05499999999995</v>
      </c>
      <c r="C24" s="354">
        <v>418.79500000000007</v>
      </c>
      <c r="D24" s="85"/>
      <c r="E24" s="200">
        <f>SUM(B24:D24)</f>
        <v>1005.85</v>
      </c>
      <c r="F24" s="40"/>
      <c r="G24" s="217"/>
      <c r="H24" s="217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354">
        <v>621.76900000000001</v>
      </c>
      <c r="C25" s="354">
        <v>478.06700000000001</v>
      </c>
      <c r="D25" s="85"/>
      <c r="E25" s="200">
        <f t="shared" ref="E25:E33" si="2">SUM(B25:D25)</f>
        <v>1099.836</v>
      </c>
      <c r="F25" s="40"/>
      <c r="G25" s="217"/>
      <c r="H25" s="217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354">
        <v>707.24900000000002</v>
      </c>
      <c r="C26" s="354">
        <v>586.57400000000007</v>
      </c>
      <c r="D26" s="85"/>
      <c r="E26" s="200">
        <f t="shared" si="2"/>
        <v>1293.8230000000001</v>
      </c>
      <c r="F26" s="40"/>
      <c r="G26" s="217"/>
      <c r="H26" s="217"/>
    </row>
    <row r="27" spans="1:14" ht="13.5" customHeight="1" x14ac:dyDescent="0.25">
      <c r="A27" s="54" t="s">
        <v>7</v>
      </c>
      <c r="B27" s="354">
        <v>766.83199999999988</v>
      </c>
      <c r="C27" s="354">
        <v>623.7320000000002</v>
      </c>
      <c r="D27" s="85"/>
      <c r="E27" s="200">
        <f t="shared" si="2"/>
        <v>1390.5640000000001</v>
      </c>
      <c r="F27" s="40"/>
      <c r="G27" s="217"/>
      <c r="H27" s="217"/>
    </row>
    <row r="28" spans="1:14" ht="13.5" customHeight="1" x14ac:dyDescent="0.25">
      <c r="A28" s="54" t="s">
        <v>8</v>
      </c>
      <c r="B28" s="354">
        <v>751.33100000000013</v>
      </c>
      <c r="C28" s="354">
        <v>666.47199999999998</v>
      </c>
      <c r="D28" s="85"/>
      <c r="E28" s="200">
        <f t="shared" si="2"/>
        <v>1417.8030000000001</v>
      </c>
      <c r="F28" s="40"/>
      <c r="G28" s="217"/>
      <c r="H28" s="217"/>
    </row>
    <row r="29" spans="1:14" ht="13.5" customHeight="1" x14ac:dyDescent="0.25">
      <c r="A29" s="54" t="s">
        <v>9</v>
      </c>
      <c r="B29" s="354">
        <v>760.71299999999997</v>
      </c>
      <c r="C29" s="354">
        <v>721.08900000000006</v>
      </c>
      <c r="D29" s="85"/>
      <c r="E29" s="200">
        <f t="shared" si="2"/>
        <v>1481.8020000000001</v>
      </c>
      <c r="F29" s="40"/>
      <c r="G29" s="217"/>
      <c r="H29" s="217"/>
    </row>
    <row r="30" spans="1:14" ht="13.5" customHeight="1" x14ac:dyDescent="0.25">
      <c r="A30" s="54" t="s">
        <v>10</v>
      </c>
      <c r="B30" s="354">
        <v>694.30099999999993</v>
      </c>
      <c r="C30" s="354">
        <v>547.50699999999995</v>
      </c>
      <c r="D30" s="85"/>
      <c r="E30" s="200">
        <f t="shared" si="2"/>
        <v>1241.808</v>
      </c>
      <c r="F30" s="40"/>
      <c r="G30" s="217"/>
      <c r="H30" s="217"/>
    </row>
    <row r="31" spans="1:14" ht="13.5" customHeight="1" x14ac:dyDescent="0.25">
      <c r="A31" s="54" t="s">
        <v>11</v>
      </c>
      <c r="B31" s="354">
        <v>660.43500000000006</v>
      </c>
      <c r="C31" s="354">
        <v>555.69400000000007</v>
      </c>
      <c r="D31" s="85"/>
      <c r="E31" s="200">
        <f t="shared" si="2"/>
        <v>1216.1290000000001</v>
      </c>
      <c r="F31" s="40"/>
    </row>
    <row r="32" spans="1:14" ht="13.5" customHeight="1" x14ac:dyDescent="0.25">
      <c r="A32" s="54" t="s">
        <v>12</v>
      </c>
      <c r="B32" s="354">
        <v>583.83400000000006</v>
      </c>
      <c r="C32" s="354">
        <v>398.07899999999995</v>
      </c>
      <c r="D32" s="85"/>
      <c r="E32" s="200">
        <f t="shared" si="2"/>
        <v>981.91300000000001</v>
      </c>
      <c r="F32" s="40"/>
      <c r="G32" s="217"/>
      <c r="H32" s="217"/>
    </row>
    <row r="33" spans="1:8" ht="13.5" customHeight="1" x14ac:dyDescent="0.25">
      <c r="A33" s="54" t="s">
        <v>13</v>
      </c>
      <c r="B33" s="354">
        <v>582.97299999999996</v>
      </c>
      <c r="C33" s="354">
        <v>379.28400000000011</v>
      </c>
      <c r="D33" s="85"/>
      <c r="E33" s="200">
        <f t="shared" si="2"/>
        <v>962.25700000000006</v>
      </c>
      <c r="F33" s="40"/>
      <c r="G33" s="217"/>
      <c r="H33" s="217"/>
    </row>
    <row r="34" spans="1:8" ht="13.5" customHeight="1" x14ac:dyDescent="0.25">
      <c r="A34" s="242" t="s">
        <v>15</v>
      </c>
      <c r="B34" s="353">
        <f>SUM(B22:B33)</f>
        <v>7763.3729999999996</v>
      </c>
      <c r="C34" s="353">
        <f>SUM(C22:C33)</f>
        <v>6037.878999999999</v>
      </c>
      <c r="D34" s="353">
        <f>SUM(D22:D33)</f>
        <v>0</v>
      </c>
      <c r="E34" s="353">
        <f>SUM(E22:E33)</f>
        <v>13801.252000000002</v>
      </c>
      <c r="F34" s="40"/>
      <c r="G34" s="12"/>
    </row>
    <row r="35" spans="1:8" ht="13.5" customHeight="1" x14ac:dyDescent="0.25">
      <c r="A35" s="86"/>
      <c r="B35" s="87"/>
      <c r="C35" s="88"/>
      <c r="D35" s="40"/>
      <c r="E35" s="40"/>
      <c r="F35" s="40"/>
      <c r="G35" s="12"/>
    </row>
    <row r="36" spans="1:8" ht="13.5" customHeight="1" x14ac:dyDescent="0.25">
      <c r="A36" s="89" t="s">
        <v>17</v>
      </c>
      <c r="B36" s="12"/>
      <c r="C36" s="12"/>
      <c r="D36" s="12"/>
      <c r="E36" s="12"/>
      <c r="F36" s="12"/>
      <c r="G36" s="12"/>
    </row>
    <row r="37" spans="1:8" ht="13.5" customHeight="1" x14ac:dyDescent="0.25">
      <c r="A37" s="90" t="s">
        <v>20</v>
      </c>
      <c r="B37" s="12"/>
      <c r="C37" s="12"/>
      <c r="D37" s="12"/>
      <c r="E37" s="12"/>
      <c r="F37" s="12"/>
      <c r="G37" s="12"/>
    </row>
    <row r="38" spans="1:8" ht="13.5" customHeight="1" x14ac:dyDescent="0.25">
      <c r="A38" s="90" t="s">
        <v>21</v>
      </c>
      <c r="B38" s="12"/>
      <c r="C38" s="12"/>
      <c r="D38" s="12"/>
      <c r="E38" s="12"/>
      <c r="F38" s="12"/>
      <c r="G38" s="12"/>
    </row>
    <row r="39" spans="1:8" ht="13.5" customHeight="1" x14ac:dyDescent="0.25">
      <c r="A39" s="90" t="s">
        <v>18</v>
      </c>
      <c r="B39" s="12"/>
      <c r="C39" s="12"/>
      <c r="D39" s="12"/>
      <c r="E39" s="12"/>
      <c r="F39" s="12"/>
      <c r="G39" s="12"/>
    </row>
    <row r="40" spans="1:8" ht="13.5" customHeight="1" x14ac:dyDescent="0.25">
      <c r="A40" s="91" t="s">
        <v>19</v>
      </c>
      <c r="B40" s="12"/>
      <c r="C40" s="12"/>
      <c r="D40" s="12"/>
      <c r="E40" s="12"/>
      <c r="F40" s="12"/>
      <c r="G40" s="12"/>
    </row>
    <row r="41" spans="1:8" x14ac:dyDescent="0.25">
      <c r="A41" s="12"/>
      <c r="B41" s="12"/>
      <c r="C41" s="12"/>
      <c r="D41" s="12"/>
      <c r="E41" s="12"/>
      <c r="F41" s="12"/>
      <c r="G41" s="12"/>
    </row>
    <row r="42" spans="1:8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5"/>
  <dimension ref="A1:N42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14" ht="13.5" customHeight="1" x14ac:dyDescent="0.25">
      <c r="A1" s="70" t="s">
        <v>461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494"/>
      <c r="B3" s="494"/>
      <c r="C3" s="495" t="s">
        <v>398</v>
      </c>
      <c r="D3" s="494"/>
      <c r="E3" s="494"/>
      <c r="F3" s="12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240" t="s">
        <v>0</v>
      </c>
      <c r="B4" s="241" t="s">
        <v>325</v>
      </c>
      <c r="C4" s="241" t="s">
        <v>14</v>
      </c>
      <c r="D4" s="241" t="s">
        <v>16</v>
      </c>
      <c r="E4" s="241" t="s">
        <v>15</v>
      </c>
      <c r="F4" s="12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54" t="s">
        <v>2</v>
      </c>
      <c r="B5" s="354">
        <v>51.289000000000001</v>
      </c>
      <c r="C5" s="354">
        <v>171.49099999999999</v>
      </c>
      <c r="D5" s="85"/>
      <c r="E5" s="200">
        <f>SUM(B5:D5)</f>
        <v>222.77999999999997</v>
      </c>
      <c r="F5" s="40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3</v>
      </c>
      <c r="B6" s="354">
        <v>55.423999999999999</v>
      </c>
      <c r="C6" s="354">
        <v>174.792</v>
      </c>
      <c r="D6" s="85"/>
      <c r="E6" s="200">
        <f t="shared" ref="E6:E16" si="0">SUM(B6:D6)</f>
        <v>230.21600000000001</v>
      </c>
      <c r="F6" s="40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4</v>
      </c>
      <c r="B7" s="354">
        <v>69.706000000000003</v>
      </c>
      <c r="C7" s="354">
        <v>225.0510000000001</v>
      </c>
      <c r="D7" s="85"/>
      <c r="E7" s="200">
        <f t="shared" si="0"/>
        <v>294.75700000000012</v>
      </c>
      <c r="F7" s="40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5</v>
      </c>
      <c r="B8" s="354">
        <v>84.056000000000012</v>
      </c>
      <c r="C8" s="354">
        <v>226.7</v>
      </c>
      <c r="D8" s="85"/>
      <c r="E8" s="200">
        <f t="shared" si="0"/>
        <v>310.75599999999997</v>
      </c>
      <c r="F8" s="40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6</v>
      </c>
      <c r="B9" s="354">
        <v>108.95199999999998</v>
      </c>
      <c r="C9" s="354">
        <v>231.85400000000001</v>
      </c>
      <c r="D9" s="85"/>
      <c r="E9" s="200">
        <f t="shared" si="0"/>
        <v>340.80599999999998</v>
      </c>
      <c r="F9" s="40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7</v>
      </c>
      <c r="B10" s="354">
        <v>108.74499999999999</v>
      </c>
      <c r="C10" s="354">
        <v>283.78800000000001</v>
      </c>
      <c r="D10" s="85"/>
      <c r="E10" s="200">
        <f t="shared" si="0"/>
        <v>392.53300000000002</v>
      </c>
      <c r="F10" s="40"/>
      <c r="H10" s="28"/>
      <c r="I10" s="28"/>
      <c r="J10" s="28"/>
      <c r="K10" s="28"/>
      <c r="L10" s="28"/>
      <c r="M10" s="28"/>
      <c r="N10" s="28"/>
    </row>
    <row r="11" spans="1:14" ht="13.5" customHeight="1" x14ac:dyDescent="0.25">
      <c r="A11" s="54" t="s">
        <v>8</v>
      </c>
      <c r="B11" s="354">
        <v>128.226</v>
      </c>
      <c r="C11" s="354">
        <v>279.97200000000004</v>
      </c>
      <c r="D11" s="85"/>
      <c r="E11" s="200">
        <f t="shared" si="0"/>
        <v>408.19800000000004</v>
      </c>
      <c r="F11" s="40"/>
      <c r="H11" s="28"/>
      <c r="I11" s="28"/>
      <c r="J11" s="28"/>
      <c r="K11" s="28"/>
      <c r="L11" s="28"/>
      <c r="M11" s="28"/>
      <c r="N11" s="28"/>
    </row>
    <row r="12" spans="1:14" ht="13.5" customHeight="1" x14ac:dyDescent="0.25">
      <c r="A12" s="54" t="s">
        <v>9</v>
      </c>
      <c r="B12" s="354">
        <v>113.559</v>
      </c>
      <c r="C12" s="354">
        <v>284.26900000000001</v>
      </c>
      <c r="D12" s="85"/>
      <c r="E12" s="200">
        <f t="shared" si="0"/>
        <v>397.82799999999997</v>
      </c>
      <c r="F12" s="40"/>
      <c r="H12" s="28"/>
      <c r="I12" s="28"/>
      <c r="J12" s="28"/>
      <c r="K12" s="28"/>
      <c r="L12" s="28"/>
      <c r="M12" s="28"/>
      <c r="N12" s="28"/>
    </row>
    <row r="13" spans="1:14" ht="13.5" customHeight="1" x14ac:dyDescent="0.25">
      <c r="A13" s="54" t="s">
        <v>10</v>
      </c>
      <c r="B13" s="354">
        <v>100.762</v>
      </c>
      <c r="C13" s="354">
        <v>307.24</v>
      </c>
      <c r="D13" s="85"/>
      <c r="E13" s="200">
        <f t="shared" si="0"/>
        <v>408.00200000000001</v>
      </c>
      <c r="F13" s="40"/>
      <c r="H13" s="28"/>
      <c r="I13" s="28"/>
      <c r="J13" s="28"/>
      <c r="K13" s="28"/>
      <c r="L13" s="28"/>
      <c r="M13" s="28"/>
      <c r="N13" s="28"/>
    </row>
    <row r="14" spans="1:14" ht="13.5" customHeight="1" x14ac:dyDescent="0.25">
      <c r="A14" s="54" t="s">
        <v>11</v>
      </c>
      <c r="B14" s="354">
        <v>97.478999999999985</v>
      </c>
      <c r="C14" s="354">
        <v>285.649</v>
      </c>
      <c r="D14" s="85"/>
      <c r="E14" s="200">
        <f t="shared" si="0"/>
        <v>383.12799999999999</v>
      </c>
      <c r="F14" s="40"/>
      <c r="H14" s="28"/>
      <c r="I14" s="28"/>
      <c r="J14" s="28"/>
      <c r="K14" s="28"/>
      <c r="L14" s="28"/>
      <c r="M14" s="28"/>
      <c r="N14" s="28"/>
    </row>
    <row r="15" spans="1:14" ht="13.5" customHeight="1" x14ac:dyDescent="0.25">
      <c r="A15" s="54" t="s">
        <v>12</v>
      </c>
      <c r="B15" s="354">
        <v>134.04900000000001</v>
      </c>
      <c r="C15" s="354">
        <v>282.08000000000004</v>
      </c>
      <c r="D15" s="85"/>
      <c r="E15" s="200">
        <f t="shared" si="0"/>
        <v>416.12900000000002</v>
      </c>
      <c r="F15" s="40"/>
      <c r="H15" s="28"/>
      <c r="I15" s="28"/>
      <c r="J15" s="28"/>
      <c r="K15" s="28"/>
      <c r="L15" s="28"/>
      <c r="M15" s="28"/>
      <c r="N15" s="28"/>
    </row>
    <row r="16" spans="1:14" ht="13.5" customHeight="1" x14ac:dyDescent="0.25">
      <c r="A16" s="54" t="s">
        <v>13</v>
      </c>
      <c r="B16" s="354">
        <v>79.415999999999997</v>
      </c>
      <c r="C16" s="354">
        <v>220.87100000000001</v>
      </c>
      <c r="D16" s="85"/>
      <c r="E16" s="200">
        <f t="shared" si="0"/>
        <v>300.28700000000003</v>
      </c>
      <c r="F16" s="40"/>
      <c r="H16" s="28"/>
      <c r="I16" s="28"/>
      <c r="J16" s="28"/>
      <c r="K16" s="28"/>
      <c r="L16" s="28"/>
      <c r="M16" s="28"/>
      <c r="N16" s="28"/>
    </row>
    <row r="17" spans="1:14" ht="13.5" customHeight="1" x14ac:dyDescent="0.25">
      <c r="A17" s="242" t="s">
        <v>15</v>
      </c>
      <c r="B17" s="353">
        <f>SUM(B5:B16)</f>
        <v>1131.663</v>
      </c>
      <c r="C17" s="353">
        <f>SUM(C5:C16)</f>
        <v>2973.7570000000001</v>
      </c>
      <c r="D17" s="353">
        <f>SUM(D5:D16)</f>
        <v>0</v>
      </c>
      <c r="E17" s="353">
        <f>SUM(E5:E16)</f>
        <v>4105.42</v>
      </c>
      <c r="F17" s="40"/>
      <c r="H17" s="28"/>
      <c r="I17" s="28"/>
      <c r="J17" s="28"/>
      <c r="K17" s="28"/>
      <c r="L17" s="28"/>
      <c r="M17" s="28"/>
      <c r="N17" s="28"/>
    </row>
    <row r="18" spans="1:14" ht="13.5" customHeight="1" x14ac:dyDescent="0.25">
      <c r="A18" s="56"/>
      <c r="B18" s="56"/>
      <c r="C18" s="56"/>
      <c r="D18" s="56"/>
      <c r="E18" s="56"/>
      <c r="F18" s="40"/>
      <c r="H18" s="28"/>
      <c r="I18" s="28"/>
      <c r="J18" s="28"/>
      <c r="K18" s="28"/>
      <c r="L18" s="28"/>
      <c r="M18" s="28"/>
      <c r="N18" s="28"/>
    </row>
    <row r="19" spans="1:14" ht="13.5" customHeight="1" x14ac:dyDescent="0.25">
      <c r="A19" s="56"/>
      <c r="B19" s="56"/>
      <c r="C19" s="56"/>
      <c r="D19" s="56"/>
      <c r="E19" s="56"/>
      <c r="F19" s="40"/>
      <c r="H19" s="28"/>
      <c r="I19" s="28"/>
      <c r="J19" s="28"/>
      <c r="K19" s="28"/>
      <c r="L19" s="28"/>
      <c r="M19" s="28"/>
      <c r="N19" s="28"/>
    </row>
    <row r="20" spans="1:14" ht="13.5" customHeight="1" x14ac:dyDescent="0.25">
      <c r="A20" s="496"/>
      <c r="B20" s="494"/>
      <c r="C20" s="256" t="s">
        <v>35</v>
      </c>
      <c r="D20" s="496"/>
      <c r="E20" s="496"/>
      <c r="F20" s="40"/>
      <c r="H20" s="28"/>
      <c r="I20" s="28"/>
      <c r="J20" s="28"/>
      <c r="K20" s="28"/>
      <c r="L20" s="28"/>
      <c r="M20" s="28"/>
      <c r="N20" s="28"/>
    </row>
    <row r="21" spans="1:14" ht="13.5" customHeight="1" x14ac:dyDescent="0.25">
      <c r="A21" s="240" t="s">
        <v>0</v>
      </c>
      <c r="B21" s="241" t="s">
        <v>325</v>
      </c>
      <c r="C21" s="241" t="s">
        <v>14</v>
      </c>
      <c r="D21" s="241" t="s">
        <v>16</v>
      </c>
      <c r="E21" s="241" t="s">
        <v>15</v>
      </c>
      <c r="F21" s="40"/>
      <c r="H21" s="28"/>
      <c r="I21" s="28"/>
      <c r="J21" s="28"/>
      <c r="K21" s="28"/>
      <c r="L21" s="28"/>
      <c r="M21" s="28"/>
      <c r="N21" s="28"/>
    </row>
    <row r="22" spans="1:14" ht="13.5" customHeight="1" x14ac:dyDescent="0.25">
      <c r="A22" s="54" t="s">
        <v>2</v>
      </c>
      <c r="B22" s="77">
        <v>21192.116999999998</v>
      </c>
      <c r="C22" s="49">
        <v>8256.5510000000068</v>
      </c>
      <c r="D22" s="49"/>
      <c r="E22" s="199">
        <f>+B22+C22+D22</f>
        <v>29448.668000000005</v>
      </c>
      <c r="F22" s="40"/>
      <c r="H22" s="28"/>
      <c r="I22" s="28"/>
      <c r="J22" s="28"/>
      <c r="K22" s="28"/>
      <c r="L22" s="28"/>
      <c r="M22" s="28"/>
      <c r="N22" s="28"/>
    </row>
    <row r="23" spans="1:14" ht="13.5" customHeight="1" x14ac:dyDescent="0.25">
      <c r="A23" s="54" t="s">
        <v>3</v>
      </c>
      <c r="B23" s="49">
        <v>19488.303</v>
      </c>
      <c r="C23" s="49">
        <v>8342.9369999999963</v>
      </c>
      <c r="D23" s="49"/>
      <c r="E23" s="199">
        <f t="shared" ref="E23:E33" si="1">+B23+C23+D23</f>
        <v>27831.239999999998</v>
      </c>
      <c r="F23" s="40"/>
      <c r="H23" s="28"/>
      <c r="I23" s="28"/>
      <c r="J23" s="28"/>
      <c r="K23" s="28"/>
      <c r="L23" s="28"/>
      <c r="M23" s="28"/>
      <c r="N23" s="28"/>
    </row>
    <row r="24" spans="1:14" ht="13.5" customHeight="1" x14ac:dyDescent="0.25">
      <c r="A24" s="54" t="s">
        <v>4</v>
      </c>
      <c r="B24" s="49">
        <v>26755.840000000004</v>
      </c>
      <c r="C24" s="49">
        <v>10029.373999999996</v>
      </c>
      <c r="D24" s="49"/>
      <c r="E24" s="199">
        <f t="shared" si="1"/>
        <v>36785.214</v>
      </c>
      <c r="F24" s="40"/>
      <c r="H24" s="28"/>
      <c r="I24" s="28"/>
      <c r="J24" s="28"/>
      <c r="K24" s="28"/>
      <c r="L24" s="28"/>
      <c r="M24" s="28"/>
      <c r="N24" s="28"/>
    </row>
    <row r="25" spans="1:14" ht="13.5" customHeight="1" x14ac:dyDescent="0.25">
      <c r="A25" s="54" t="s">
        <v>5</v>
      </c>
      <c r="B25" s="49">
        <v>28360.667000000005</v>
      </c>
      <c r="C25" s="49">
        <v>12111.676000000001</v>
      </c>
      <c r="D25" s="49"/>
      <c r="E25" s="199">
        <f t="shared" si="1"/>
        <v>40472.343000000008</v>
      </c>
      <c r="F25" s="40"/>
      <c r="H25" s="28"/>
      <c r="I25" s="28"/>
      <c r="J25" s="28"/>
      <c r="K25" s="28"/>
      <c r="L25" s="28"/>
      <c r="M25" s="28"/>
      <c r="N25" s="28"/>
    </row>
    <row r="26" spans="1:14" ht="13.5" customHeight="1" x14ac:dyDescent="0.25">
      <c r="A26" s="54" t="s">
        <v>6</v>
      </c>
      <c r="B26" s="49">
        <v>37463.343999999997</v>
      </c>
      <c r="C26" s="49">
        <v>11855.044000000002</v>
      </c>
      <c r="D26" s="49"/>
      <c r="E26" s="199">
        <f t="shared" si="1"/>
        <v>49318.387999999999</v>
      </c>
      <c r="F26" s="40"/>
    </row>
    <row r="27" spans="1:14" ht="13.5" customHeight="1" x14ac:dyDescent="0.25">
      <c r="A27" s="54" t="s">
        <v>7</v>
      </c>
      <c r="B27" s="49">
        <v>42354.089999999989</v>
      </c>
      <c r="C27" s="49">
        <v>13656.331999999997</v>
      </c>
      <c r="D27" s="49"/>
      <c r="E27" s="199">
        <f t="shared" si="1"/>
        <v>56010.421999999984</v>
      </c>
      <c r="F27" s="40"/>
    </row>
    <row r="28" spans="1:14" ht="13.5" customHeight="1" x14ac:dyDescent="0.25">
      <c r="A28" s="54" t="s">
        <v>8</v>
      </c>
      <c r="B28" s="49">
        <v>48487.146999999983</v>
      </c>
      <c r="C28" s="49">
        <v>16829.596999999994</v>
      </c>
      <c r="D28" s="49"/>
      <c r="E28" s="199">
        <f t="shared" si="1"/>
        <v>65316.743999999977</v>
      </c>
      <c r="F28" s="40"/>
    </row>
    <row r="29" spans="1:14" ht="13.5" customHeight="1" x14ac:dyDescent="0.25">
      <c r="A29" s="54" t="s">
        <v>9</v>
      </c>
      <c r="B29" s="49">
        <v>44580.79800000001</v>
      </c>
      <c r="C29" s="49">
        <v>15949.753000000006</v>
      </c>
      <c r="D29" s="49"/>
      <c r="E29" s="199">
        <f t="shared" si="1"/>
        <v>60530.551000000014</v>
      </c>
      <c r="F29" s="40"/>
    </row>
    <row r="30" spans="1:14" ht="13.5" customHeight="1" x14ac:dyDescent="0.25">
      <c r="A30" s="54" t="s">
        <v>10</v>
      </c>
      <c r="B30" s="49">
        <v>34998.931999999986</v>
      </c>
      <c r="C30" s="49">
        <v>13878.224999999995</v>
      </c>
      <c r="D30" s="49"/>
      <c r="E30" s="199">
        <f t="shared" si="1"/>
        <v>48877.156999999977</v>
      </c>
      <c r="F30" s="40"/>
    </row>
    <row r="31" spans="1:14" ht="13.5" customHeight="1" x14ac:dyDescent="0.25">
      <c r="A31" s="54" t="s">
        <v>11</v>
      </c>
      <c r="B31" s="49">
        <v>27265.722999999998</v>
      </c>
      <c r="C31" s="49">
        <v>11284.522000000004</v>
      </c>
      <c r="D31" s="49"/>
      <c r="E31" s="199">
        <f t="shared" si="1"/>
        <v>38550.245000000003</v>
      </c>
      <c r="F31" s="40"/>
    </row>
    <row r="32" spans="1:14" ht="13.5" customHeight="1" x14ac:dyDescent="0.25">
      <c r="A32" s="54" t="s">
        <v>12</v>
      </c>
      <c r="B32" s="49">
        <v>25154.659999999989</v>
      </c>
      <c r="C32" s="49">
        <v>9860.3490000000056</v>
      </c>
      <c r="D32" s="49"/>
      <c r="E32" s="199">
        <f t="shared" si="1"/>
        <v>35015.008999999991</v>
      </c>
      <c r="F32" s="40"/>
    </row>
    <row r="33" spans="1:6" ht="13.5" customHeight="1" x14ac:dyDescent="0.25">
      <c r="A33" s="54" t="s">
        <v>13</v>
      </c>
      <c r="B33" s="49">
        <v>24236.288999999997</v>
      </c>
      <c r="C33" s="49">
        <v>9207.1889999999967</v>
      </c>
      <c r="D33" s="49"/>
      <c r="E33" s="199">
        <f t="shared" si="1"/>
        <v>33443.477999999996</v>
      </c>
      <c r="F33" s="40"/>
    </row>
    <row r="34" spans="1:6" ht="13.5" customHeight="1" x14ac:dyDescent="0.25">
      <c r="A34" s="242" t="s">
        <v>15</v>
      </c>
      <c r="B34" s="200">
        <f>+SUM(B22:B33)</f>
        <v>380337.90999999992</v>
      </c>
      <c r="C34" s="200">
        <f>+SUM(C22:C33)</f>
        <v>141261.549</v>
      </c>
      <c r="D34" s="200">
        <f>+SUM(D22:D33)</f>
        <v>0</v>
      </c>
      <c r="E34" s="200">
        <f>+SUM(E22:E33)</f>
        <v>521599.45899999992</v>
      </c>
      <c r="F34" s="40"/>
    </row>
    <row r="35" spans="1:6" ht="13.5" customHeight="1" x14ac:dyDescent="0.25">
      <c r="A35" s="86"/>
      <c r="B35" s="87"/>
      <c r="C35" s="88"/>
      <c r="D35" s="40"/>
      <c r="E35" s="40"/>
      <c r="F35" s="40"/>
    </row>
    <row r="36" spans="1:6" ht="13.5" customHeight="1" x14ac:dyDescent="0.25">
      <c r="A36" s="89" t="s">
        <v>17</v>
      </c>
      <c r="B36" s="12"/>
      <c r="C36" s="12"/>
      <c r="D36" s="12"/>
      <c r="E36" s="12"/>
      <c r="F36" s="12"/>
    </row>
    <row r="37" spans="1:6" ht="13.5" customHeight="1" x14ac:dyDescent="0.25">
      <c r="A37" s="90" t="s">
        <v>20</v>
      </c>
      <c r="B37" s="12"/>
      <c r="C37" s="12"/>
      <c r="D37" s="12"/>
      <c r="E37" s="12"/>
      <c r="F37" s="12"/>
    </row>
    <row r="38" spans="1:6" ht="13.5" customHeight="1" x14ac:dyDescent="0.25">
      <c r="A38" s="90" t="s">
        <v>21</v>
      </c>
      <c r="B38" s="12"/>
      <c r="C38" s="12"/>
      <c r="D38" s="12"/>
      <c r="E38" s="12"/>
      <c r="F38" s="12"/>
    </row>
    <row r="39" spans="1:6" ht="13.5" customHeight="1" x14ac:dyDescent="0.25">
      <c r="A39" s="90"/>
      <c r="B39" s="12"/>
      <c r="C39" s="12"/>
      <c r="D39" s="12"/>
      <c r="E39" s="12"/>
      <c r="F39" s="12"/>
    </row>
    <row r="40" spans="1:6" ht="13.5" customHeight="1" x14ac:dyDescent="0.25">
      <c r="A40" s="91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12" type="noConversion"/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6"/>
  <dimension ref="A1:N26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14" ht="13.5" customHeight="1" x14ac:dyDescent="0.25">
      <c r="A1" s="70" t="s">
        <v>513</v>
      </c>
      <c r="B1" s="20"/>
      <c r="C1" s="20"/>
      <c r="D1" s="20"/>
      <c r="E1" s="20"/>
      <c r="F1" s="12"/>
      <c r="H1" s="28"/>
      <c r="I1" s="28"/>
      <c r="J1" s="28"/>
      <c r="K1" s="28"/>
      <c r="L1" s="28"/>
      <c r="M1" s="28"/>
      <c r="N1" s="28"/>
    </row>
    <row r="2" spans="1:14" ht="13.5" customHeight="1" x14ac:dyDescent="0.25">
      <c r="A2" s="20"/>
      <c r="B2" s="20"/>
      <c r="C2" s="20"/>
      <c r="D2" s="20"/>
      <c r="E2" s="20"/>
      <c r="F2" s="12"/>
      <c r="H2" s="28"/>
      <c r="I2" s="28"/>
      <c r="J2" s="28"/>
      <c r="K2" s="28"/>
      <c r="L2" s="28"/>
      <c r="M2" s="28"/>
      <c r="N2" s="28"/>
    </row>
    <row r="3" spans="1:14" ht="13.5" customHeight="1" x14ac:dyDescent="0.25">
      <c r="A3" s="56"/>
      <c r="B3" s="56"/>
      <c r="C3" s="56"/>
      <c r="D3" s="56"/>
      <c r="E3" s="56"/>
      <c r="F3" s="40"/>
      <c r="H3" s="28"/>
      <c r="I3" s="28"/>
      <c r="J3" s="28"/>
      <c r="K3" s="28"/>
      <c r="L3" s="28"/>
      <c r="M3" s="28"/>
      <c r="N3" s="28"/>
    </row>
    <row r="4" spans="1:14" ht="13.5" customHeight="1" x14ac:dyDescent="0.25">
      <c r="A4" s="496"/>
      <c r="B4" s="494"/>
      <c r="C4" s="256" t="s">
        <v>399</v>
      </c>
      <c r="D4" s="496"/>
      <c r="E4" s="496"/>
      <c r="F4" s="40"/>
      <c r="H4" s="28"/>
      <c r="I4" s="28"/>
      <c r="J4" s="28"/>
      <c r="K4" s="28"/>
      <c r="L4" s="28"/>
      <c r="M4" s="28"/>
      <c r="N4" s="28"/>
    </row>
    <row r="5" spans="1:14" ht="13.5" customHeight="1" x14ac:dyDescent="0.25">
      <c r="A5" s="240" t="s">
        <v>0</v>
      </c>
      <c r="B5" s="241" t="s">
        <v>325</v>
      </c>
      <c r="C5" s="241" t="s">
        <v>14</v>
      </c>
      <c r="D5" s="241" t="s">
        <v>16</v>
      </c>
      <c r="E5" s="241" t="s">
        <v>15</v>
      </c>
      <c r="F5" s="40"/>
      <c r="H5" s="28"/>
      <c r="I5" s="28"/>
      <c r="J5" s="28"/>
      <c r="K5" s="28"/>
      <c r="L5" s="28"/>
      <c r="M5" s="28"/>
      <c r="N5" s="28"/>
    </row>
    <row r="6" spans="1:14" ht="13.5" customHeight="1" x14ac:dyDescent="0.25">
      <c r="A6" s="54" t="s">
        <v>2</v>
      </c>
      <c r="B6" s="77">
        <v>59186.34399999999</v>
      </c>
      <c r="C6" s="77">
        <v>27549.286000000026</v>
      </c>
      <c r="D6" s="77">
        <f>'42_2'!D22+'42_2'!D5+'42_1'!D22+'42_1'!D5+'41'!D22+'41'!D5+'40'!D22+'40'!D5+'39'!D22+'39'!D5+'37'!D22+'37'!D5+'38'!D22+'38'!D5+'36'!D22+'36'!D5</f>
        <v>0</v>
      </c>
      <c r="E6" s="199">
        <f>+B6+C6+D6</f>
        <v>86735.630000000019</v>
      </c>
      <c r="F6" s="40"/>
      <c r="H6" s="28"/>
      <c r="I6" s="28"/>
      <c r="J6" s="28"/>
      <c r="K6" s="28"/>
      <c r="L6" s="28"/>
      <c r="M6" s="28"/>
      <c r="N6" s="28"/>
    </row>
    <row r="7" spans="1:14" ht="13.5" customHeight="1" x14ac:dyDescent="0.25">
      <c r="A7" s="54" t="s">
        <v>3</v>
      </c>
      <c r="B7" s="77">
        <v>55340.181999999993</v>
      </c>
      <c r="C7" s="77">
        <v>34817.180000000029</v>
      </c>
      <c r="D7" s="77">
        <f>'42_2'!D23+'42_2'!D6+'42_1'!D23+'42_1'!D6+'41'!D23+'41'!D6+'40'!D23+'40'!D6+'39'!D23+'39'!D6+'37'!D23+'37'!D6+'38'!D23+'38'!D6+'36'!D23+'36'!D6</f>
        <v>0</v>
      </c>
      <c r="E7" s="199">
        <f t="shared" ref="E7:E17" si="0">+B7+C7+D7</f>
        <v>90157.362000000023</v>
      </c>
      <c r="F7" s="40"/>
      <c r="H7" s="28"/>
      <c r="I7" s="28"/>
      <c r="J7" s="28"/>
      <c r="K7" s="28"/>
      <c r="L7" s="28"/>
      <c r="M7" s="28"/>
      <c r="N7" s="28"/>
    </row>
    <row r="8" spans="1:14" ht="13.5" customHeight="1" x14ac:dyDescent="0.25">
      <c r="A8" s="54" t="s">
        <v>4</v>
      </c>
      <c r="B8" s="77">
        <v>68630.015000000014</v>
      </c>
      <c r="C8" s="77">
        <v>42819.743999999992</v>
      </c>
      <c r="D8" s="77">
        <f>'42_2'!D24+'42_2'!D7+'42_1'!D24+'42_1'!D7+'41'!D24+'41'!D7+'40'!D24+'40'!D7+'39'!D24+'39'!D7+'37'!D24+'37'!D7+'38'!D24+'38'!D7+'36'!D24+'36'!D7</f>
        <v>0</v>
      </c>
      <c r="E8" s="199">
        <f t="shared" si="0"/>
        <v>111449.75900000001</v>
      </c>
      <c r="F8" s="40"/>
      <c r="H8" s="28"/>
      <c r="I8" s="28"/>
      <c r="J8" s="28"/>
      <c r="K8" s="28"/>
      <c r="L8" s="28"/>
      <c r="M8" s="28"/>
      <c r="N8" s="28"/>
    </row>
    <row r="9" spans="1:14" ht="13.5" customHeight="1" x14ac:dyDescent="0.25">
      <c r="A9" s="54" t="s">
        <v>5</v>
      </c>
      <c r="B9" s="77">
        <v>71932.972999999867</v>
      </c>
      <c r="C9" s="77">
        <v>45693.064999999966</v>
      </c>
      <c r="D9" s="77">
        <f>'42_2'!D25+'42_2'!D8+'42_1'!D25+'42_1'!D8+'41'!D25+'41'!D8+'40'!D25+'40'!D8+'39'!D25+'39'!D8+'37'!D25+'37'!D8+'38'!D25+'38'!D8+'36'!D25+'36'!D8</f>
        <v>0</v>
      </c>
      <c r="E9" s="199">
        <f t="shared" si="0"/>
        <v>117626.03799999983</v>
      </c>
      <c r="F9" s="40"/>
      <c r="H9" s="28"/>
      <c r="I9" s="28"/>
      <c r="J9" s="28"/>
      <c r="K9" s="28"/>
      <c r="L9" s="28"/>
      <c r="M9" s="28"/>
      <c r="N9" s="28"/>
    </row>
    <row r="10" spans="1:14" ht="13.5" customHeight="1" x14ac:dyDescent="0.25">
      <c r="A10" s="54" t="s">
        <v>6</v>
      </c>
      <c r="B10" s="77">
        <v>86764.811999999874</v>
      </c>
      <c r="C10" s="77">
        <v>40672.014999999978</v>
      </c>
      <c r="D10" s="77">
        <f>'42_2'!D26+'42_2'!D9+'42_1'!D26+'42_1'!D9+'41'!D26+'41'!D9+'40'!D26+'40'!D9+'39'!D26+'39'!D9+'37'!D26+'37'!D9+'38'!D26+'38'!D9+'36'!D26+'36'!D9</f>
        <v>0</v>
      </c>
      <c r="E10" s="199">
        <f t="shared" si="0"/>
        <v>127436.82699999984</v>
      </c>
      <c r="F10" s="40"/>
    </row>
    <row r="11" spans="1:14" ht="13.5" customHeight="1" x14ac:dyDescent="0.25">
      <c r="A11" s="54" t="s">
        <v>7</v>
      </c>
      <c r="B11" s="77">
        <v>95470.365999999893</v>
      </c>
      <c r="C11" s="77">
        <v>44008.867999999951</v>
      </c>
      <c r="D11" s="77">
        <f>'42_2'!D27+'42_2'!D10+'42_1'!D27+'42_1'!D10+'41'!D27+'41'!D10+'40'!D27+'40'!D10+'39'!D27+'39'!D10+'37'!D27+'37'!D10+'38'!D27+'38'!D10+'36'!D27+'36'!D10</f>
        <v>0</v>
      </c>
      <c r="E11" s="199">
        <f t="shared" si="0"/>
        <v>139479.23399999985</v>
      </c>
      <c r="F11" s="40"/>
    </row>
    <row r="12" spans="1:14" ht="13.5" customHeight="1" x14ac:dyDescent="0.25">
      <c r="A12" s="54" t="s">
        <v>8</v>
      </c>
      <c r="B12" s="77">
        <v>107442.52499999992</v>
      </c>
      <c r="C12" s="77">
        <v>53021.105000000076</v>
      </c>
      <c r="D12" s="77">
        <f>'42_2'!D28+'42_2'!D11+'42_1'!D28+'42_1'!D11+'41'!D28+'41'!D11+'40'!D28+'40'!D11+'39'!D28+'39'!D11+'37'!D28+'37'!D11+'38'!D28+'38'!D11+'36'!D28+'36'!D11</f>
        <v>0</v>
      </c>
      <c r="E12" s="199">
        <f t="shared" si="0"/>
        <v>160463.63</v>
      </c>
      <c r="F12" s="40"/>
    </row>
    <row r="13" spans="1:14" ht="13.5" customHeight="1" x14ac:dyDescent="0.25">
      <c r="A13" s="54" t="s">
        <v>9</v>
      </c>
      <c r="B13" s="77">
        <v>100769.82399999994</v>
      </c>
      <c r="C13" s="77">
        <v>49403.088999999956</v>
      </c>
      <c r="D13" s="77">
        <f>'42_2'!D29+'42_2'!D12+'42_1'!D29+'42_1'!D12+'41'!D29+'41'!D12+'40'!D29+'40'!D12+'39'!D29+'39'!D12+'37'!D29+'37'!D12+'38'!D29+'38'!D12+'36'!D29+'36'!D12</f>
        <v>0</v>
      </c>
      <c r="E13" s="199">
        <f t="shared" si="0"/>
        <v>150172.91299999988</v>
      </c>
      <c r="F13" s="40"/>
    </row>
    <row r="14" spans="1:14" ht="13.5" customHeight="1" x14ac:dyDescent="0.25">
      <c r="A14" s="54" t="s">
        <v>10</v>
      </c>
      <c r="B14" s="77">
        <v>85037.977000000028</v>
      </c>
      <c r="C14" s="77">
        <v>42252.70400000002</v>
      </c>
      <c r="D14" s="77">
        <f>'42_2'!D30+'42_2'!D13+'42_1'!D30+'42_1'!D13+'41'!D30+'41'!D13+'40'!D30+'40'!D13+'39'!D30+'39'!D13+'37'!D30+'37'!D13+'38'!D30+'38'!D13+'36'!D30+'36'!D13</f>
        <v>0</v>
      </c>
      <c r="E14" s="199">
        <f t="shared" si="0"/>
        <v>127290.68100000004</v>
      </c>
      <c r="F14" s="40"/>
    </row>
    <row r="15" spans="1:14" ht="13.5" customHeight="1" x14ac:dyDescent="0.25">
      <c r="A15" s="54" t="s">
        <v>11</v>
      </c>
      <c r="B15" s="77">
        <v>71673.33999999988</v>
      </c>
      <c r="C15" s="77">
        <v>37054.048999999912</v>
      </c>
      <c r="D15" s="77">
        <f>'42_2'!D31+'42_2'!D14+'42_1'!D31+'42_1'!D14+'41'!D31+'41'!D14+'40'!D31+'40'!D14+'39'!D31+'39'!D14+'37'!D31+'37'!D14+'38'!D31+'38'!D14+'36'!D31+'36'!D14</f>
        <v>0</v>
      </c>
      <c r="E15" s="199">
        <f t="shared" si="0"/>
        <v>108727.38899999979</v>
      </c>
      <c r="F15" s="40"/>
    </row>
    <row r="16" spans="1:14" ht="13.5" customHeight="1" x14ac:dyDescent="0.25">
      <c r="A16" s="54" t="s">
        <v>12</v>
      </c>
      <c r="B16" s="77">
        <v>65753.090999999971</v>
      </c>
      <c r="C16" s="77">
        <v>32516.957000000002</v>
      </c>
      <c r="D16" s="77">
        <f>'42_2'!D32+'42_2'!D15+'42_1'!D32+'42_1'!D15+'41'!D32+'41'!D15+'40'!D32+'40'!D15+'39'!D32+'39'!D15+'37'!D32+'37'!D15+'38'!D32+'38'!D15+'36'!D32+'36'!D15</f>
        <v>0</v>
      </c>
      <c r="E16" s="199">
        <f t="shared" si="0"/>
        <v>98270.047999999981</v>
      </c>
      <c r="F16" s="40"/>
    </row>
    <row r="17" spans="1:6" ht="13.5" customHeight="1" x14ac:dyDescent="0.25">
      <c r="A17" s="54" t="s">
        <v>13</v>
      </c>
      <c r="B17" s="77">
        <v>65151.271999999961</v>
      </c>
      <c r="C17" s="77">
        <v>31614.030999999995</v>
      </c>
      <c r="D17" s="77">
        <f>'42_2'!D33+'42_2'!D16+'42_1'!D33+'42_1'!D16+'41'!D33+'41'!D16+'40'!D33+'40'!D16+'39'!D33+'39'!D16+'37'!D33+'37'!D16+'38'!D33+'38'!D16+'36'!D33+'36'!D16</f>
        <v>0</v>
      </c>
      <c r="E17" s="199">
        <f t="shared" si="0"/>
        <v>96765.302999999956</v>
      </c>
      <c r="F17" s="40"/>
    </row>
    <row r="18" spans="1:6" ht="13.5" customHeight="1" x14ac:dyDescent="0.25">
      <c r="A18" s="242" t="s">
        <v>15</v>
      </c>
      <c r="B18" s="200">
        <f>+SUM(B6:B17)</f>
        <v>933152.72099999932</v>
      </c>
      <c r="C18" s="200">
        <f>+SUM(C6:C17)</f>
        <v>481422.09299999999</v>
      </c>
      <c r="D18" s="200">
        <f>+SUM(D6:D17)</f>
        <v>0</v>
      </c>
      <c r="E18" s="200">
        <f>+SUM(E6:E17)</f>
        <v>1414574.8139999993</v>
      </c>
      <c r="F18" s="40"/>
    </row>
    <row r="19" spans="1:6" ht="13.5" customHeight="1" x14ac:dyDescent="0.25">
      <c r="A19" s="86"/>
      <c r="B19" s="87"/>
      <c r="C19" s="88"/>
      <c r="D19" s="40"/>
      <c r="E19" s="40"/>
      <c r="F19" s="40"/>
    </row>
    <row r="20" spans="1:6" ht="13.5" customHeight="1" x14ac:dyDescent="0.25">
      <c r="A20" s="89" t="s">
        <v>17</v>
      </c>
      <c r="B20" s="12"/>
      <c r="C20" s="12"/>
      <c r="D20" s="12"/>
      <c r="E20" s="12"/>
      <c r="F20" s="12"/>
    </row>
    <row r="21" spans="1:6" ht="13.5" customHeight="1" x14ac:dyDescent="0.25">
      <c r="A21" s="90" t="s">
        <v>20</v>
      </c>
      <c r="B21" s="12"/>
      <c r="C21" s="12"/>
      <c r="D21" s="12"/>
      <c r="E21" s="12"/>
      <c r="F21" s="12"/>
    </row>
    <row r="22" spans="1:6" ht="13.5" customHeight="1" x14ac:dyDescent="0.25">
      <c r="A22" s="90" t="s">
        <v>21</v>
      </c>
      <c r="B22" s="12"/>
      <c r="C22" s="12"/>
      <c r="D22" s="12"/>
      <c r="E22" s="12"/>
      <c r="F22" s="12"/>
    </row>
    <row r="23" spans="1:6" ht="13.5" customHeight="1" x14ac:dyDescent="0.25">
      <c r="A23" s="90"/>
      <c r="B23" s="12"/>
      <c r="C23" s="12"/>
      <c r="D23" s="12"/>
      <c r="E23" s="12"/>
      <c r="F23" s="12"/>
    </row>
    <row r="24" spans="1:6" ht="13.5" customHeight="1" x14ac:dyDescent="0.25">
      <c r="A24" s="91"/>
      <c r="B24" s="12"/>
      <c r="C24" s="12"/>
      <c r="D24" s="12"/>
      <c r="E24" s="12"/>
      <c r="F24" s="12"/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</sheetData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36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448</v>
      </c>
      <c r="B5" s="9"/>
      <c r="C5" s="9"/>
      <c r="D5" s="9"/>
      <c r="E5" s="9"/>
    </row>
    <row r="6" spans="1:5" x14ac:dyDescent="0.25">
      <c r="A6" s="260"/>
      <c r="B6" s="261" t="s">
        <v>71</v>
      </c>
      <c r="C6" s="262"/>
      <c r="D6" s="263"/>
      <c r="E6" s="264" t="s">
        <v>57</v>
      </c>
    </row>
    <row r="7" spans="1:5" x14ac:dyDescent="0.25">
      <c r="A7" s="265"/>
      <c r="B7" s="264" t="s">
        <v>68</v>
      </c>
      <c r="C7" s="264" t="s">
        <v>69</v>
      </c>
      <c r="D7" s="264" t="s">
        <v>22</v>
      </c>
      <c r="E7" s="266" t="s">
        <v>72</v>
      </c>
    </row>
    <row r="8" spans="1:5" x14ac:dyDescent="0.25">
      <c r="A8" s="204" t="s">
        <v>73</v>
      </c>
      <c r="B8" s="61"/>
      <c r="C8" s="61">
        <v>1017222.7670000002</v>
      </c>
      <c r="D8" s="61">
        <f>+B8+C8</f>
        <v>1017222.7670000002</v>
      </c>
      <c r="E8" s="61">
        <v>0</v>
      </c>
    </row>
    <row r="9" spans="1:5" x14ac:dyDescent="0.25">
      <c r="A9" s="204" t="s">
        <v>74</v>
      </c>
      <c r="B9" s="61"/>
      <c r="C9" s="61">
        <v>1060545.898</v>
      </c>
      <c r="D9" s="61">
        <f>+B9+C9</f>
        <v>1060545.898</v>
      </c>
      <c r="E9" s="61">
        <v>0</v>
      </c>
    </row>
    <row r="10" spans="1:5" x14ac:dyDescent="0.25">
      <c r="A10" s="204" t="s">
        <v>75</v>
      </c>
      <c r="B10" s="61"/>
      <c r="C10" s="61">
        <v>1205519.557</v>
      </c>
      <c r="D10" s="61">
        <f>+B10+C10</f>
        <v>1205519.557</v>
      </c>
      <c r="E10" s="61">
        <v>0</v>
      </c>
    </row>
    <row r="11" spans="1:5" x14ac:dyDescent="0.25">
      <c r="A11" s="204" t="s">
        <v>76</v>
      </c>
      <c r="B11" s="61"/>
      <c r="C11" s="61">
        <v>686945.32899999991</v>
      </c>
      <c r="D11" s="61">
        <f>+B11+C11</f>
        <v>686945.32899999991</v>
      </c>
      <c r="E11" s="61">
        <v>0</v>
      </c>
    </row>
    <row r="12" spans="1:5" x14ac:dyDescent="0.25">
      <c r="A12" s="270" t="s">
        <v>15</v>
      </c>
      <c r="B12" s="388">
        <f>SUM(B8:B11)</f>
        <v>0</v>
      </c>
      <c r="C12" s="388">
        <f>SUM(C8:C11)</f>
        <v>3970233.551</v>
      </c>
      <c r="D12" s="388">
        <f>+B12+C12</f>
        <v>3970233.551</v>
      </c>
      <c r="E12" s="215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449</v>
      </c>
      <c r="B14" s="9"/>
      <c r="C14" s="9"/>
      <c r="D14" s="9"/>
      <c r="E14" s="9"/>
    </row>
    <row r="15" spans="1:5" x14ac:dyDescent="0.25">
      <c r="A15" s="260"/>
      <c r="B15" s="261"/>
      <c r="C15" s="262"/>
      <c r="D15" s="263"/>
      <c r="E15" s="264" t="s">
        <v>57</v>
      </c>
    </row>
    <row r="16" spans="1:5" x14ac:dyDescent="0.25">
      <c r="A16" s="267"/>
      <c r="B16" s="268" t="s">
        <v>68</v>
      </c>
      <c r="C16" s="264" t="s">
        <v>69</v>
      </c>
      <c r="D16" s="269" t="s">
        <v>22</v>
      </c>
      <c r="E16" s="266" t="s">
        <v>72</v>
      </c>
    </row>
    <row r="17" spans="1:5" x14ac:dyDescent="0.25">
      <c r="A17" s="204" t="s">
        <v>73</v>
      </c>
      <c r="B17" s="61">
        <v>11572.99</v>
      </c>
      <c r="C17" s="61">
        <v>1222387.7069999999</v>
      </c>
      <c r="D17" s="61">
        <f>+B17+C17</f>
        <v>1233960.6969999999</v>
      </c>
      <c r="E17" s="215">
        <v>0</v>
      </c>
    </row>
    <row r="18" spans="1:5" x14ac:dyDescent="0.25">
      <c r="A18" s="204" t="s">
        <v>74</v>
      </c>
      <c r="B18" s="61">
        <v>8312.6270000000004</v>
      </c>
      <c r="C18" s="61">
        <v>1288117.226</v>
      </c>
      <c r="D18" s="61">
        <f>+B18+C18</f>
        <v>1296429.8530000001</v>
      </c>
      <c r="E18" s="215">
        <v>0</v>
      </c>
    </row>
    <row r="19" spans="1:5" x14ac:dyDescent="0.25">
      <c r="A19" s="204" t="s">
        <v>75</v>
      </c>
      <c r="B19" s="61">
        <v>0</v>
      </c>
      <c r="C19" s="61">
        <v>1254064.895</v>
      </c>
      <c r="D19" s="61">
        <f>+B19+C19</f>
        <v>1254064.895</v>
      </c>
      <c r="E19" s="215">
        <v>0</v>
      </c>
    </row>
    <row r="20" spans="1:5" x14ac:dyDescent="0.25">
      <c r="A20" s="204" t="s">
        <v>76</v>
      </c>
      <c r="B20" s="61">
        <v>0</v>
      </c>
      <c r="C20" s="61">
        <v>1292580.0950000002</v>
      </c>
      <c r="D20" s="61">
        <f>+B20+C20</f>
        <v>1292580.0950000002</v>
      </c>
      <c r="E20" s="215">
        <v>0</v>
      </c>
    </row>
    <row r="21" spans="1:5" x14ac:dyDescent="0.25">
      <c r="A21" s="270" t="s">
        <v>15</v>
      </c>
      <c r="B21" s="602">
        <f>SUM(B17:B20)</f>
        <v>19885.616999999998</v>
      </c>
      <c r="C21" s="388">
        <f>SUM(C17:C20)</f>
        <v>5057149.9230000004</v>
      </c>
      <c r="D21" s="388">
        <f>+B21+C21</f>
        <v>5077035.54</v>
      </c>
      <c r="E21" s="215">
        <v>0</v>
      </c>
    </row>
    <row r="22" spans="1:5" x14ac:dyDescent="0.25">
      <c r="A22" s="9"/>
      <c r="B22" s="143"/>
      <c r="C22" s="143"/>
      <c r="D22" s="143"/>
      <c r="E22" s="143"/>
    </row>
    <row r="23" spans="1:5" x14ac:dyDescent="0.25">
      <c r="A23" s="11" t="s">
        <v>450</v>
      </c>
      <c r="B23" s="143"/>
      <c r="C23" s="143"/>
      <c r="D23" s="143"/>
      <c r="E23" s="143"/>
    </row>
    <row r="24" spans="1:5" x14ac:dyDescent="0.25">
      <c r="A24" s="260"/>
      <c r="B24" s="261" t="s">
        <v>71</v>
      </c>
      <c r="C24" s="262"/>
      <c r="D24" s="263"/>
      <c r="E24" s="264" t="s">
        <v>57</v>
      </c>
    </row>
    <row r="25" spans="1:5" x14ac:dyDescent="0.25">
      <c r="A25" s="265"/>
      <c r="B25" s="271" t="s">
        <v>68</v>
      </c>
      <c r="C25" s="268" t="s">
        <v>69</v>
      </c>
      <c r="D25" s="269" t="s">
        <v>22</v>
      </c>
      <c r="E25" s="266" t="s">
        <v>72</v>
      </c>
    </row>
    <row r="26" spans="1:5" x14ac:dyDescent="0.25">
      <c r="A26" s="204" t="s">
        <v>73</v>
      </c>
      <c r="B26" s="603">
        <v>34587.216999999997</v>
      </c>
      <c r="C26" s="603">
        <v>17090.762000000002</v>
      </c>
      <c r="D26" s="61">
        <f>C26+B26</f>
        <v>51677.978999999999</v>
      </c>
      <c r="E26" s="215">
        <v>205618</v>
      </c>
    </row>
    <row r="27" spans="1:5" x14ac:dyDescent="0.25">
      <c r="A27" s="204" t="s">
        <v>74</v>
      </c>
      <c r="B27" s="603">
        <v>32466.178999999996</v>
      </c>
      <c r="C27" s="603">
        <v>16653.536</v>
      </c>
      <c r="D27" s="61">
        <f>C27+B27</f>
        <v>49119.714999999997</v>
      </c>
      <c r="E27" s="215">
        <v>288371</v>
      </c>
    </row>
    <row r="28" spans="1:5" x14ac:dyDescent="0.25">
      <c r="A28" s="204" t="s">
        <v>75</v>
      </c>
      <c r="B28" s="603">
        <v>23297.987000000001</v>
      </c>
      <c r="C28" s="603">
        <v>17018.86</v>
      </c>
      <c r="D28" s="61">
        <f>C28+B28</f>
        <v>40316.847000000002</v>
      </c>
      <c r="E28" s="215">
        <v>293281</v>
      </c>
    </row>
    <row r="29" spans="1:5" x14ac:dyDescent="0.25">
      <c r="A29" s="204" t="s">
        <v>76</v>
      </c>
      <c r="B29" s="603">
        <v>40544.161</v>
      </c>
      <c r="C29" s="603">
        <v>15412.545999999998</v>
      </c>
      <c r="D29" s="61">
        <f>C29+B29</f>
        <v>55956.706999999995</v>
      </c>
      <c r="E29" s="215">
        <v>416967</v>
      </c>
    </row>
    <row r="30" spans="1:5" x14ac:dyDescent="0.25">
      <c r="A30" s="270" t="s">
        <v>15</v>
      </c>
      <c r="B30" s="604">
        <f>SUM(B26:B29)</f>
        <v>130895.54399999999</v>
      </c>
      <c r="C30" s="604">
        <f>SUM(C26:C29)</f>
        <v>66175.703999999998</v>
      </c>
      <c r="D30" s="605">
        <f>SUM(D26:D29)</f>
        <v>197071.24799999999</v>
      </c>
      <c r="E30" s="605">
        <f>SUM(E26:E29)</f>
        <v>1204237</v>
      </c>
    </row>
    <row r="31" spans="1:5" x14ac:dyDescent="0.25">
      <c r="A31" s="2"/>
      <c r="B31" s="2"/>
      <c r="C31" s="2"/>
      <c r="D31" s="2"/>
      <c r="E31" s="2"/>
    </row>
    <row r="32" spans="1:5" x14ac:dyDescent="0.25">
      <c r="A32" s="1" t="s">
        <v>323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8"/>
      <c r="B34" s="28"/>
      <c r="C34" s="28"/>
      <c r="D34" s="135"/>
      <c r="E34" s="541"/>
    </row>
    <row r="36" spans="1:5" x14ac:dyDescent="0.25">
      <c r="D36" s="542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E25"/>
  <sheetViews>
    <sheetView zoomScale="80" zoomScaleNormal="80" workbookViewId="0">
      <selection activeCell="F31" sqref="F31"/>
    </sheetView>
  </sheetViews>
  <sheetFormatPr baseColWidth="10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80" t="s">
        <v>455</v>
      </c>
    </row>
    <row r="3" spans="1:3" x14ac:dyDescent="0.25">
      <c r="A3" s="80" t="s">
        <v>38</v>
      </c>
    </row>
    <row r="5" spans="1:3" x14ac:dyDescent="0.25">
      <c r="A5" s="244"/>
      <c r="B5" s="245" t="s">
        <v>39</v>
      </c>
      <c r="C5" s="246"/>
    </row>
    <row r="6" spans="1:3" ht="21" customHeight="1" x14ac:dyDescent="0.25">
      <c r="A6" s="247" t="s">
        <v>0</v>
      </c>
      <c r="B6" s="248" t="s">
        <v>214</v>
      </c>
      <c r="C6" s="248" t="s">
        <v>15</v>
      </c>
    </row>
    <row r="7" spans="1:3" s="4" customFormat="1" ht="13.5" customHeight="1" x14ac:dyDescent="0.2">
      <c r="A7" s="223" t="s">
        <v>40</v>
      </c>
      <c r="B7" s="355">
        <f>'44'!J5</f>
        <v>0</v>
      </c>
      <c r="C7" s="356">
        <f t="shared" ref="C7:C18" si="0">SUM(B7:B7)</f>
        <v>0</v>
      </c>
    </row>
    <row r="8" spans="1:3" s="4" customFormat="1" ht="13.5" customHeight="1" x14ac:dyDescent="0.2">
      <c r="A8" s="223" t="s">
        <v>41</v>
      </c>
      <c r="B8" s="355">
        <f>'44'!J6</f>
        <v>0</v>
      </c>
      <c r="C8" s="356">
        <f t="shared" si="0"/>
        <v>0</v>
      </c>
    </row>
    <row r="9" spans="1:3" s="4" customFormat="1" ht="13.5" customHeight="1" x14ac:dyDescent="0.2">
      <c r="A9" s="223" t="s">
        <v>42</v>
      </c>
      <c r="B9" s="355">
        <f>'44'!J7</f>
        <v>0</v>
      </c>
      <c r="C9" s="356">
        <f t="shared" si="0"/>
        <v>0</v>
      </c>
    </row>
    <row r="10" spans="1:3" s="4" customFormat="1" ht="13.5" customHeight="1" x14ac:dyDescent="0.2">
      <c r="A10" s="223" t="s">
        <v>43</v>
      </c>
      <c r="B10" s="355">
        <f>'44'!J8</f>
        <v>0</v>
      </c>
      <c r="C10" s="356">
        <f t="shared" si="0"/>
        <v>0</v>
      </c>
    </row>
    <row r="11" spans="1:3" s="4" customFormat="1" ht="13.5" customHeight="1" x14ac:dyDescent="0.2">
      <c r="A11" s="223" t="s">
        <v>44</v>
      </c>
      <c r="B11" s="355">
        <f>'44'!J9</f>
        <v>0</v>
      </c>
      <c r="C11" s="356">
        <f t="shared" si="0"/>
        <v>0</v>
      </c>
    </row>
    <row r="12" spans="1:3" s="4" customFormat="1" ht="13.5" customHeight="1" x14ac:dyDescent="0.2">
      <c r="A12" s="223" t="s">
        <v>45</v>
      </c>
      <c r="B12" s="355">
        <f>'44'!J10</f>
        <v>0</v>
      </c>
      <c r="C12" s="356">
        <f t="shared" si="0"/>
        <v>0</v>
      </c>
    </row>
    <row r="13" spans="1:3" s="4" customFormat="1" ht="13.5" customHeight="1" x14ac:dyDescent="0.2">
      <c r="A13" s="223" t="s">
        <v>46</v>
      </c>
      <c r="B13" s="355">
        <f>'44'!J11</f>
        <v>0</v>
      </c>
      <c r="C13" s="357">
        <f t="shared" si="0"/>
        <v>0</v>
      </c>
    </row>
    <row r="14" spans="1:3" s="4" customFormat="1" ht="13.5" customHeight="1" x14ac:dyDescent="0.2">
      <c r="A14" s="223" t="s">
        <v>47</v>
      </c>
      <c r="B14" s="355">
        <f>'44'!J12</f>
        <v>0</v>
      </c>
      <c r="C14" s="356">
        <f t="shared" si="0"/>
        <v>0</v>
      </c>
    </row>
    <row r="15" spans="1:3" s="4" customFormat="1" ht="13.5" customHeight="1" x14ac:dyDescent="0.2">
      <c r="A15" s="223" t="s">
        <v>48</v>
      </c>
      <c r="B15" s="355">
        <f>'44'!J13</f>
        <v>0</v>
      </c>
      <c r="C15" s="356">
        <f t="shared" si="0"/>
        <v>0</v>
      </c>
    </row>
    <row r="16" spans="1:3" s="4" customFormat="1" ht="13.5" customHeight="1" x14ac:dyDescent="0.2">
      <c r="A16" s="76" t="s">
        <v>49</v>
      </c>
      <c r="B16" s="355">
        <f>'44'!J14</f>
        <v>0</v>
      </c>
      <c r="C16" s="356">
        <f t="shared" si="0"/>
        <v>0</v>
      </c>
    </row>
    <row r="17" spans="1:5" s="4" customFormat="1" ht="13.5" customHeight="1" x14ac:dyDescent="0.2">
      <c r="A17" s="76" t="s">
        <v>50</v>
      </c>
      <c r="B17" s="355">
        <f>'44'!J15</f>
        <v>0</v>
      </c>
      <c r="C17" s="356">
        <f t="shared" si="0"/>
        <v>0</v>
      </c>
    </row>
    <row r="18" spans="1:5" s="4" customFormat="1" ht="13.5" customHeight="1" x14ac:dyDescent="0.2">
      <c r="A18" s="76" t="s">
        <v>51</v>
      </c>
      <c r="B18" s="355">
        <f>'44'!J16</f>
        <v>0</v>
      </c>
      <c r="C18" s="356">
        <f t="shared" si="0"/>
        <v>0</v>
      </c>
    </row>
    <row r="19" spans="1:5" ht="13.5" customHeight="1" x14ac:dyDescent="0.25">
      <c r="A19" s="243" t="s">
        <v>15</v>
      </c>
      <c r="B19" s="419">
        <f>SUM(B7:B18)</f>
        <v>0</v>
      </c>
      <c r="C19" s="420">
        <f>SUM(C7:C18)</f>
        <v>0</v>
      </c>
      <c r="E19" s="34"/>
    </row>
    <row r="20" spans="1:5" x14ac:dyDescent="0.25">
      <c r="C20" s="70"/>
      <c r="D20" s="34"/>
      <c r="E20" s="34"/>
    </row>
    <row r="21" spans="1:5" x14ac:dyDescent="0.25">
      <c r="A21" s="3"/>
      <c r="B21" s="4"/>
    </row>
    <row r="22" spans="1:5" x14ac:dyDescent="0.25">
      <c r="A22" s="3" t="s">
        <v>52</v>
      </c>
      <c r="B22" s="4"/>
    </row>
    <row r="23" spans="1:5" x14ac:dyDescent="0.25">
      <c r="A23" s="3" t="s">
        <v>99</v>
      </c>
      <c r="B23" s="4"/>
    </row>
    <row r="24" spans="1:5" x14ac:dyDescent="0.25">
      <c r="A24" s="3" t="s">
        <v>100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J65505"/>
  <sheetViews>
    <sheetView zoomScale="80" zoomScaleNormal="80" workbookViewId="0">
      <selection activeCell="F31" sqref="F31"/>
    </sheetView>
  </sheetViews>
  <sheetFormatPr baseColWidth="10" defaultRowHeight="13.5" x14ac:dyDescent="0.2"/>
  <cols>
    <col min="1" max="1" width="13.42578125" style="4" customWidth="1"/>
    <col min="2" max="5" width="13" style="4" customWidth="1"/>
    <col min="6" max="6" width="15" style="4" bestFit="1" customWidth="1"/>
    <col min="7" max="7" width="16.7109375" style="4" customWidth="1"/>
    <col min="8" max="8" width="14" style="4" customWidth="1"/>
    <col min="9" max="9" width="14.5703125" style="4" customWidth="1"/>
    <col min="10" max="10" width="19.7109375" style="4" customWidth="1"/>
    <col min="11" max="16384" width="11.42578125" style="4"/>
  </cols>
  <sheetData>
    <row r="1" spans="1:10" x14ac:dyDescent="0.2">
      <c r="A1" s="51" t="s">
        <v>460</v>
      </c>
      <c r="B1" s="52"/>
      <c r="C1" s="52"/>
      <c r="D1" s="52"/>
      <c r="E1" s="52"/>
      <c r="F1" s="52"/>
      <c r="G1" s="52"/>
      <c r="I1" s="52"/>
      <c r="J1" s="52"/>
    </row>
    <row r="2" spans="1:10" x14ac:dyDescent="0.2">
      <c r="A2" s="51"/>
      <c r="B2" s="52"/>
      <c r="C2" s="52"/>
      <c r="D2" s="52"/>
      <c r="E2" s="52"/>
      <c r="F2" s="52"/>
      <c r="G2" s="52"/>
      <c r="I2" s="52"/>
      <c r="J2" s="52"/>
    </row>
    <row r="3" spans="1:10" x14ac:dyDescent="0.2">
      <c r="A3" s="249"/>
      <c r="B3" s="250"/>
      <c r="C3" s="250"/>
      <c r="D3" s="251" t="s">
        <v>206</v>
      </c>
      <c r="E3" s="251"/>
      <c r="F3" s="251"/>
      <c r="G3" s="250"/>
      <c r="H3" s="250"/>
      <c r="I3" s="250"/>
      <c r="J3" s="252"/>
    </row>
    <row r="4" spans="1:10" ht="25.5" x14ac:dyDescent="0.2">
      <c r="A4" s="240" t="s">
        <v>0</v>
      </c>
      <c r="B4" s="241" t="s">
        <v>28</v>
      </c>
      <c r="C4" s="241" t="s">
        <v>30</v>
      </c>
      <c r="D4" s="241" t="s">
        <v>27</v>
      </c>
      <c r="E4" s="241" t="s">
        <v>29</v>
      </c>
      <c r="F4" s="241" t="s">
        <v>436</v>
      </c>
      <c r="G4" s="241" t="s">
        <v>437</v>
      </c>
      <c r="H4" s="241" t="s">
        <v>438</v>
      </c>
      <c r="I4" s="241" t="s">
        <v>439</v>
      </c>
      <c r="J4" s="241" t="s">
        <v>22</v>
      </c>
    </row>
    <row r="5" spans="1:10" ht="13.5" customHeight="1" x14ac:dyDescent="0.2">
      <c r="A5" s="54" t="s">
        <v>2</v>
      </c>
      <c r="B5" s="528">
        <v>0</v>
      </c>
      <c r="C5" s="528">
        <v>0</v>
      </c>
      <c r="D5" s="528">
        <v>0</v>
      </c>
      <c r="E5" s="528">
        <v>0</v>
      </c>
      <c r="F5" s="528">
        <v>0</v>
      </c>
      <c r="G5" s="528">
        <v>0</v>
      </c>
      <c r="H5" s="528">
        <v>0</v>
      </c>
      <c r="I5" s="528">
        <v>0</v>
      </c>
      <c r="J5" s="200">
        <f>+SUM(B5:I5)</f>
        <v>0</v>
      </c>
    </row>
    <row r="6" spans="1:10" ht="13.5" customHeight="1" x14ac:dyDescent="0.2">
      <c r="A6" s="54" t="s">
        <v>3</v>
      </c>
      <c r="B6" s="528">
        <v>0</v>
      </c>
      <c r="C6" s="528">
        <v>0</v>
      </c>
      <c r="D6" s="528">
        <v>0</v>
      </c>
      <c r="E6" s="528">
        <v>0</v>
      </c>
      <c r="F6" s="528">
        <v>0</v>
      </c>
      <c r="G6" s="528">
        <v>0</v>
      </c>
      <c r="H6" s="528">
        <v>0</v>
      </c>
      <c r="I6" s="528">
        <v>0</v>
      </c>
      <c r="J6" s="200">
        <f t="shared" ref="J6:J17" si="0">+SUM(B6:I6)</f>
        <v>0</v>
      </c>
    </row>
    <row r="7" spans="1:10" ht="13.5" customHeight="1" x14ac:dyDescent="0.2">
      <c r="A7" s="54" t="s">
        <v>4</v>
      </c>
      <c r="B7" s="528">
        <v>0</v>
      </c>
      <c r="C7" s="528">
        <v>0</v>
      </c>
      <c r="D7" s="528">
        <v>0</v>
      </c>
      <c r="E7" s="528">
        <v>0</v>
      </c>
      <c r="F7" s="528">
        <v>0</v>
      </c>
      <c r="G7" s="528">
        <v>0</v>
      </c>
      <c r="H7" s="528">
        <v>0</v>
      </c>
      <c r="I7" s="528">
        <v>0</v>
      </c>
      <c r="J7" s="200">
        <f t="shared" si="0"/>
        <v>0</v>
      </c>
    </row>
    <row r="8" spans="1:10" ht="13.5" customHeight="1" x14ac:dyDescent="0.2">
      <c r="A8" s="54" t="s">
        <v>5</v>
      </c>
      <c r="B8" s="528">
        <v>0</v>
      </c>
      <c r="C8" s="528">
        <v>0</v>
      </c>
      <c r="D8" s="528">
        <v>0</v>
      </c>
      <c r="E8" s="528">
        <v>0</v>
      </c>
      <c r="F8" s="528">
        <v>0</v>
      </c>
      <c r="G8" s="528">
        <v>0</v>
      </c>
      <c r="H8" s="528">
        <v>0</v>
      </c>
      <c r="I8" s="528">
        <v>0</v>
      </c>
      <c r="J8" s="200">
        <f t="shared" si="0"/>
        <v>0</v>
      </c>
    </row>
    <row r="9" spans="1:10" ht="13.5" customHeight="1" x14ac:dyDescent="0.2">
      <c r="A9" s="54" t="s">
        <v>6</v>
      </c>
      <c r="B9" s="528">
        <v>0</v>
      </c>
      <c r="C9" s="528">
        <v>0</v>
      </c>
      <c r="D9" s="528">
        <v>0</v>
      </c>
      <c r="E9" s="528">
        <v>0</v>
      </c>
      <c r="F9" s="528">
        <v>0</v>
      </c>
      <c r="G9" s="528">
        <v>0</v>
      </c>
      <c r="H9" s="528">
        <v>0</v>
      </c>
      <c r="I9" s="528">
        <v>0</v>
      </c>
      <c r="J9" s="200">
        <f t="shared" si="0"/>
        <v>0</v>
      </c>
    </row>
    <row r="10" spans="1:10" ht="13.5" customHeight="1" x14ac:dyDescent="0.2">
      <c r="A10" s="54" t="s">
        <v>7</v>
      </c>
      <c r="B10" s="528">
        <v>0</v>
      </c>
      <c r="C10" s="528">
        <v>0</v>
      </c>
      <c r="D10" s="528">
        <v>0</v>
      </c>
      <c r="E10" s="528">
        <v>0</v>
      </c>
      <c r="F10" s="528">
        <v>0</v>
      </c>
      <c r="G10" s="528">
        <v>0</v>
      </c>
      <c r="H10" s="528">
        <v>0</v>
      </c>
      <c r="I10" s="528">
        <v>0</v>
      </c>
      <c r="J10" s="200">
        <f t="shared" si="0"/>
        <v>0</v>
      </c>
    </row>
    <row r="11" spans="1:10" ht="13.5" customHeight="1" x14ac:dyDescent="0.2">
      <c r="A11" s="54" t="s">
        <v>8</v>
      </c>
      <c r="B11" s="528">
        <v>0</v>
      </c>
      <c r="C11" s="528">
        <v>0</v>
      </c>
      <c r="D11" s="528">
        <v>0</v>
      </c>
      <c r="E11" s="528">
        <v>0</v>
      </c>
      <c r="F11" s="528">
        <v>0</v>
      </c>
      <c r="G11" s="528">
        <v>0</v>
      </c>
      <c r="H11" s="528">
        <v>0</v>
      </c>
      <c r="I11" s="528">
        <v>0</v>
      </c>
      <c r="J11" s="200">
        <f t="shared" si="0"/>
        <v>0</v>
      </c>
    </row>
    <row r="12" spans="1:10" ht="13.5" customHeight="1" x14ac:dyDescent="0.2">
      <c r="A12" s="54" t="s">
        <v>9</v>
      </c>
      <c r="B12" s="528">
        <v>0</v>
      </c>
      <c r="C12" s="528">
        <v>0</v>
      </c>
      <c r="D12" s="528">
        <v>0</v>
      </c>
      <c r="E12" s="528">
        <v>0</v>
      </c>
      <c r="F12" s="528">
        <v>0</v>
      </c>
      <c r="G12" s="528">
        <v>0</v>
      </c>
      <c r="H12" s="528">
        <v>0</v>
      </c>
      <c r="I12" s="528">
        <v>0</v>
      </c>
      <c r="J12" s="200">
        <f t="shared" si="0"/>
        <v>0</v>
      </c>
    </row>
    <row r="13" spans="1:10" ht="13.5" customHeight="1" x14ac:dyDescent="0.2">
      <c r="A13" s="54" t="s">
        <v>10</v>
      </c>
      <c r="B13" s="528">
        <v>0</v>
      </c>
      <c r="C13" s="528">
        <v>0</v>
      </c>
      <c r="D13" s="528">
        <v>0</v>
      </c>
      <c r="E13" s="528">
        <v>0</v>
      </c>
      <c r="F13" s="528">
        <v>0</v>
      </c>
      <c r="G13" s="528">
        <v>0</v>
      </c>
      <c r="H13" s="528">
        <v>0</v>
      </c>
      <c r="I13" s="528">
        <v>0</v>
      </c>
      <c r="J13" s="200">
        <f t="shared" si="0"/>
        <v>0</v>
      </c>
    </row>
    <row r="14" spans="1:10" ht="13.5" customHeight="1" x14ac:dyDescent="0.2">
      <c r="A14" s="54" t="s">
        <v>11</v>
      </c>
      <c r="B14" s="528">
        <v>0</v>
      </c>
      <c r="C14" s="528">
        <v>0</v>
      </c>
      <c r="D14" s="528">
        <v>0</v>
      </c>
      <c r="E14" s="528">
        <v>0</v>
      </c>
      <c r="F14" s="528">
        <v>0</v>
      </c>
      <c r="G14" s="528">
        <v>0</v>
      </c>
      <c r="H14" s="528">
        <v>0</v>
      </c>
      <c r="I14" s="528">
        <v>0</v>
      </c>
      <c r="J14" s="200">
        <f t="shared" si="0"/>
        <v>0</v>
      </c>
    </row>
    <row r="15" spans="1:10" ht="13.5" customHeight="1" x14ac:dyDescent="0.2">
      <c r="A15" s="54" t="s">
        <v>12</v>
      </c>
      <c r="B15" s="528">
        <v>0</v>
      </c>
      <c r="C15" s="529">
        <v>0</v>
      </c>
      <c r="D15" s="528">
        <v>0</v>
      </c>
      <c r="E15" s="528">
        <v>0</v>
      </c>
      <c r="F15" s="528">
        <v>0</v>
      </c>
      <c r="G15" s="528">
        <v>0</v>
      </c>
      <c r="H15" s="528">
        <v>0</v>
      </c>
      <c r="I15" s="528">
        <v>0</v>
      </c>
      <c r="J15" s="200">
        <f t="shared" si="0"/>
        <v>0</v>
      </c>
    </row>
    <row r="16" spans="1:10" ht="13.5" customHeight="1" x14ac:dyDescent="0.2">
      <c r="A16" s="54" t="s">
        <v>13</v>
      </c>
      <c r="B16" s="528">
        <v>0</v>
      </c>
      <c r="C16" s="528">
        <v>0</v>
      </c>
      <c r="D16" s="528">
        <v>0</v>
      </c>
      <c r="E16" s="528">
        <v>0</v>
      </c>
      <c r="F16" s="528">
        <v>0</v>
      </c>
      <c r="G16" s="528">
        <v>0</v>
      </c>
      <c r="H16" s="528">
        <v>0</v>
      </c>
      <c r="I16" s="528">
        <v>0</v>
      </c>
      <c r="J16" s="200">
        <f t="shared" si="0"/>
        <v>0</v>
      </c>
    </row>
    <row r="17" spans="1:10" ht="13.5" customHeight="1" x14ac:dyDescent="0.2">
      <c r="A17" s="242" t="s">
        <v>15</v>
      </c>
      <c r="B17" s="421">
        <f>SUM(B5:B16)</f>
        <v>0</v>
      </c>
      <c r="C17" s="421">
        <f t="shared" ref="C17:I17" si="1">SUM(C5:C16)</f>
        <v>0</v>
      </c>
      <c r="D17" s="421">
        <f t="shared" si="1"/>
        <v>0</v>
      </c>
      <c r="E17" s="421">
        <f t="shared" si="1"/>
        <v>0</v>
      </c>
      <c r="F17" s="421">
        <f t="shared" si="1"/>
        <v>0</v>
      </c>
      <c r="G17" s="421">
        <f t="shared" si="1"/>
        <v>0</v>
      </c>
      <c r="H17" s="421">
        <f t="shared" si="1"/>
        <v>0</v>
      </c>
      <c r="I17" s="421">
        <f t="shared" si="1"/>
        <v>0</v>
      </c>
      <c r="J17" s="421">
        <f t="shared" si="0"/>
        <v>0</v>
      </c>
    </row>
    <row r="18" spans="1:10" ht="13.5" customHeight="1" x14ac:dyDescent="0.2">
      <c r="A18" s="55"/>
      <c r="B18" s="55"/>
      <c r="C18" s="55"/>
      <c r="D18" s="55"/>
      <c r="E18" s="55"/>
      <c r="F18" s="55"/>
      <c r="G18" s="55"/>
      <c r="I18" s="52"/>
      <c r="J18" s="55"/>
    </row>
    <row r="19" spans="1:10" ht="13.5" customHeight="1" x14ac:dyDescent="0.2">
      <c r="A19" s="56"/>
      <c r="B19" s="56"/>
      <c r="C19" s="56"/>
      <c r="D19" s="56"/>
      <c r="E19" s="56"/>
      <c r="F19" s="56"/>
      <c r="G19" s="56"/>
      <c r="I19" s="56"/>
      <c r="J19" s="56"/>
    </row>
    <row r="20" spans="1:10" ht="17.25" customHeight="1" x14ac:dyDescent="0.2">
      <c r="A20" s="56"/>
      <c r="B20" s="56"/>
      <c r="C20" s="56"/>
      <c r="D20" s="56"/>
      <c r="E20" s="56"/>
      <c r="F20" s="56"/>
      <c r="G20" s="56"/>
      <c r="I20" s="56"/>
      <c r="J20" s="56"/>
    </row>
    <row r="21" spans="1:10" ht="13.5" customHeight="1" x14ac:dyDescent="0.2">
      <c r="A21" s="82"/>
      <c r="B21" s="66"/>
      <c r="D21" s="56"/>
      <c r="E21" s="56"/>
      <c r="F21" s="56"/>
      <c r="G21" s="56"/>
      <c r="I21" s="56"/>
      <c r="J21" s="56"/>
    </row>
    <row r="22" spans="1:10" ht="13.5" customHeight="1" x14ac:dyDescent="0.2">
      <c r="B22" s="66"/>
    </row>
    <row r="23" spans="1:10" ht="13.5" customHeight="1" x14ac:dyDescent="0.2">
      <c r="B23" s="66"/>
    </row>
    <row r="24" spans="1:10" ht="13.5" customHeight="1" x14ac:dyDescent="0.2">
      <c r="B24" s="66"/>
    </row>
    <row r="25" spans="1:10" ht="13.5" customHeight="1" x14ac:dyDescent="0.2">
      <c r="B25" s="66"/>
    </row>
    <row r="26" spans="1:10" ht="13.5" customHeight="1" x14ac:dyDescent="0.2"/>
    <row r="27" spans="1:10" ht="13.5" customHeight="1" x14ac:dyDescent="0.2"/>
    <row r="28" spans="1:10" ht="13.5" customHeight="1" x14ac:dyDescent="0.2"/>
    <row r="65505" spans="9:9" x14ac:dyDescent="0.2">
      <c r="I65505" s="530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7564-7F6B-4938-BD19-FA3B399C3CAD}">
  <sheetPr>
    <pageSetUpPr fitToPage="1"/>
  </sheetPr>
  <dimension ref="A1:P18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81" t="s">
        <v>459</v>
      </c>
      <c r="B1" s="47"/>
      <c r="C1" s="47"/>
      <c r="D1" s="47"/>
      <c r="E1" s="47"/>
      <c r="F1" s="47"/>
      <c r="G1" s="47"/>
      <c r="H1" s="47"/>
      <c r="I1" s="4"/>
    </row>
    <row r="2" spans="1:16" x14ac:dyDescent="0.25">
      <c r="A2" s="81"/>
      <c r="B2" s="47"/>
      <c r="C2" s="47"/>
      <c r="D2" s="47"/>
      <c r="E2" s="47"/>
      <c r="F2" s="47"/>
      <c r="G2" s="47"/>
      <c r="H2" s="47"/>
      <c r="I2" s="4"/>
    </row>
    <row r="3" spans="1:16" x14ac:dyDescent="0.25">
      <c r="A3" s="249"/>
      <c r="B3" s="250"/>
      <c r="C3" s="250"/>
      <c r="D3" s="251" t="s">
        <v>37</v>
      </c>
      <c r="E3" s="251"/>
      <c r="F3" s="251"/>
      <c r="G3" s="250"/>
      <c r="H3" s="250"/>
      <c r="I3" s="250"/>
      <c r="J3" s="252"/>
    </row>
    <row r="4" spans="1:16" ht="13.5" customHeight="1" x14ac:dyDescent="0.25">
      <c r="A4" s="240" t="s">
        <v>0</v>
      </c>
      <c r="B4" s="241" t="s">
        <v>28</v>
      </c>
      <c r="C4" s="241" t="s">
        <v>30</v>
      </c>
      <c r="D4" s="241" t="s">
        <v>27</v>
      </c>
      <c r="E4" s="241" t="s">
        <v>29</v>
      </c>
      <c r="F4" s="241" t="s">
        <v>436</v>
      </c>
      <c r="G4" s="241" t="s">
        <v>437</v>
      </c>
      <c r="H4" s="241" t="s">
        <v>438</v>
      </c>
      <c r="I4" s="241" t="s">
        <v>439</v>
      </c>
      <c r="J4" s="241" t="s">
        <v>22</v>
      </c>
      <c r="K4" s="20"/>
      <c r="L4" s="20"/>
      <c r="M4" s="20"/>
      <c r="N4" s="20"/>
      <c r="O4" s="20"/>
      <c r="P4" s="20"/>
    </row>
    <row r="5" spans="1:16" ht="13.5" customHeight="1" x14ac:dyDescent="0.25">
      <c r="A5" s="54" t="s">
        <v>2</v>
      </c>
      <c r="B5" s="528">
        <v>0</v>
      </c>
      <c r="C5" s="528">
        <v>0</v>
      </c>
      <c r="D5" s="528">
        <v>0</v>
      </c>
      <c r="E5" s="528">
        <v>0</v>
      </c>
      <c r="F5" s="528">
        <v>0</v>
      </c>
      <c r="G5" s="528">
        <v>0</v>
      </c>
      <c r="H5" s="528">
        <v>0</v>
      </c>
      <c r="I5" s="528">
        <v>0</v>
      </c>
      <c r="J5" s="200">
        <f>+SUM(B5:I5)</f>
        <v>0</v>
      </c>
      <c r="K5" s="20"/>
      <c r="L5" s="20"/>
      <c r="M5" s="20"/>
      <c r="N5" s="20"/>
      <c r="O5" s="20"/>
      <c r="P5" s="20"/>
    </row>
    <row r="6" spans="1:16" ht="13.5" customHeight="1" x14ac:dyDescent="0.25">
      <c r="A6" s="54" t="s">
        <v>3</v>
      </c>
      <c r="B6" s="528">
        <v>0</v>
      </c>
      <c r="C6" s="528">
        <v>0</v>
      </c>
      <c r="D6" s="528">
        <v>0</v>
      </c>
      <c r="E6" s="528">
        <v>0</v>
      </c>
      <c r="F6" s="528">
        <v>0</v>
      </c>
      <c r="G6" s="528">
        <v>0</v>
      </c>
      <c r="H6" s="528">
        <v>0</v>
      </c>
      <c r="I6" s="528">
        <v>0</v>
      </c>
      <c r="J6" s="200">
        <f t="shared" ref="J6:J17" si="0">+SUM(B6:I6)</f>
        <v>0</v>
      </c>
      <c r="K6" s="20"/>
      <c r="L6" s="20"/>
      <c r="M6" s="20"/>
      <c r="N6" s="20"/>
      <c r="O6" s="20"/>
      <c r="P6" s="20"/>
    </row>
    <row r="7" spans="1:16" ht="13.5" customHeight="1" x14ac:dyDescent="0.25">
      <c r="A7" s="54" t="s">
        <v>4</v>
      </c>
      <c r="B7" s="528">
        <v>0</v>
      </c>
      <c r="C7" s="528">
        <v>0</v>
      </c>
      <c r="D7" s="528">
        <v>0</v>
      </c>
      <c r="E7" s="528">
        <v>0</v>
      </c>
      <c r="F7" s="528">
        <v>0</v>
      </c>
      <c r="G7" s="528">
        <v>0</v>
      </c>
      <c r="H7" s="528">
        <v>0</v>
      </c>
      <c r="I7" s="528">
        <v>0</v>
      </c>
      <c r="J7" s="200">
        <f t="shared" si="0"/>
        <v>0</v>
      </c>
      <c r="K7" s="20"/>
      <c r="L7" s="20"/>
      <c r="M7" s="20"/>
      <c r="N7" s="20"/>
      <c r="O7" s="20"/>
      <c r="P7" s="20"/>
    </row>
    <row r="8" spans="1:16" ht="13.5" customHeight="1" x14ac:dyDescent="0.25">
      <c r="A8" s="54" t="s">
        <v>5</v>
      </c>
      <c r="B8" s="528">
        <v>0</v>
      </c>
      <c r="C8" s="528">
        <v>0</v>
      </c>
      <c r="D8" s="528">
        <v>0</v>
      </c>
      <c r="E8" s="528">
        <v>0</v>
      </c>
      <c r="F8" s="528">
        <v>0</v>
      </c>
      <c r="G8" s="528">
        <v>0</v>
      </c>
      <c r="H8" s="528">
        <v>0</v>
      </c>
      <c r="I8" s="528">
        <v>0</v>
      </c>
      <c r="J8" s="200">
        <f t="shared" si="0"/>
        <v>0</v>
      </c>
      <c r="K8" s="20"/>
      <c r="L8" s="20"/>
      <c r="M8" s="20"/>
      <c r="N8" s="20"/>
      <c r="O8" s="20"/>
      <c r="P8" s="20"/>
    </row>
    <row r="9" spans="1:16" ht="13.5" customHeight="1" x14ac:dyDescent="0.25">
      <c r="A9" s="54" t="s">
        <v>6</v>
      </c>
      <c r="B9" s="528">
        <v>0</v>
      </c>
      <c r="C9" s="528">
        <v>0</v>
      </c>
      <c r="D9" s="528">
        <v>0</v>
      </c>
      <c r="E9" s="528">
        <v>0</v>
      </c>
      <c r="F9" s="528">
        <v>0</v>
      </c>
      <c r="G9" s="528">
        <v>0</v>
      </c>
      <c r="H9" s="528">
        <v>0</v>
      </c>
      <c r="I9" s="528">
        <v>0</v>
      </c>
      <c r="J9" s="200">
        <f t="shared" si="0"/>
        <v>0</v>
      </c>
      <c r="K9" s="20"/>
      <c r="L9" s="20"/>
      <c r="M9" s="20"/>
      <c r="N9" s="20"/>
      <c r="O9" s="20"/>
      <c r="P9" s="20"/>
    </row>
    <row r="10" spans="1:16" ht="13.5" customHeight="1" x14ac:dyDescent="0.25">
      <c r="A10" s="54" t="s">
        <v>7</v>
      </c>
      <c r="B10" s="528">
        <v>0</v>
      </c>
      <c r="C10" s="528">
        <v>0</v>
      </c>
      <c r="D10" s="528">
        <v>0</v>
      </c>
      <c r="E10" s="528">
        <v>0</v>
      </c>
      <c r="F10" s="528">
        <v>0</v>
      </c>
      <c r="G10" s="528">
        <v>0</v>
      </c>
      <c r="H10" s="528">
        <v>0</v>
      </c>
      <c r="I10" s="528">
        <v>0</v>
      </c>
      <c r="J10" s="200">
        <f t="shared" si="0"/>
        <v>0</v>
      </c>
      <c r="K10" s="20"/>
      <c r="L10" s="20"/>
      <c r="M10" s="20"/>
      <c r="N10" s="20"/>
      <c r="O10" s="20"/>
      <c r="P10" s="20"/>
    </row>
    <row r="11" spans="1:16" ht="13.5" customHeight="1" x14ac:dyDescent="0.25">
      <c r="A11" s="54" t="s">
        <v>8</v>
      </c>
      <c r="B11" s="528">
        <v>0</v>
      </c>
      <c r="C11" s="528">
        <v>0</v>
      </c>
      <c r="D11" s="528">
        <v>0</v>
      </c>
      <c r="E11" s="528">
        <v>0</v>
      </c>
      <c r="F11" s="528">
        <v>0</v>
      </c>
      <c r="G11" s="528">
        <v>0</v>
      </c>
      <c r="H11" s="528">
        <v>0</v>
      </c>
      <c r="I11" s="528">
        <v>0</v>
      </c>
      <c r="J11" s="200">
        <f t="shared" si="0"/>
        <v>0</v>
      </c>
      <c r="K11" s="20"/>
      <c r="L11" s="20"/>
      <c r="M11" s="20"/>
      <c r="N11" s="20"/>
      <c r="O11" s="20"/>
      <c r="P11" s="20"/>
    </row>
    <row r="12" spans="1:16" ht="13.5" customHeight="1" x14ac:dyDescent="0.25">
      <c r="A12" s="54" t="s">
        <v>9</v>
      </c>
      <c r="B12" s="528">
        <v>0</v>
      </c>
      <c r="C12" s="528">
        <v>0</v>
      </c>
      <c r="D12" s="528">
        <v>0</v>
      </c>
      <c r="E12" s="528">
        <v>0</v>
      </c>
      <c r="F12" s="528">
        <v>0</v>
      </c>
      <c r="G12" s="528">
        <v>0</v>
      </c>
      <c r="H12" s="528">
        <v>0</v>
      </c>
      <c r="I12" s="528">
        <v>0</v>
      </c>
      <c r="J12" s="200">
        <f t="shared" si="0"/>
        <v>0</v>
      </c>
      <c r="K12" s="20"/>
      <c r="L12" s="20"/>
      <c r="M12" s="20"/>
      <c r="N12" s="20"/>
      <c r="O12" s="20"/>
      <c r="P12" s="20"/>
    </row>
    <row r="13" spans="1:16" ht="13.5" customHeight="1" x14ac:dyDescent="0.25">
      <c r="A13" s="54" t="s">
        <v>10</v>
      </c>
      <c r="B13" s="528">
        <v>0</v>
      </c>
      <c r="C13" s="528">
        <v>0</v>
      </c>
      <c r="D13" s="528">
        <v>0</v>
      </c>
      <c r="E13" s="528">
        <v>0</v>
      </c>
      <c r="F13" s="528">
        <v>0</v>
      </c>
      <c r="G13" s="528">
        <v>0</v>
      </c>
      <c r="H13" s="528">
        <v>0</v>
      </c>
      <c r="I13" s="528">
        <v>0</v>
      </c>
      <c r="J13" s="200">
        <f t="shared" si="0"/>
        <v>0</v>
      </c>
      <c r="K13" s="20"/>
      <c r="L13" s="20"/>
      <c r="M13" s="20"/>
      <c r="N13" s="20"/>
      <c r="O13" s="20"/>
      <c r="P13" s="20"/>
    </row>
    <row r="14" spans="1:16" ht="13.5" customHeight="1" x14ac:dyDescent="0.25">
      <c r="A14" s="54" t="s">
        <v>11</v>
      </c>
      <c r="B14" s="528">
        <v>0</v>
      </c>
      <c r="C14" s="528">
        <v>0</v>
      </c>
      <c r="D14" s="528">
        <v>0</v>
      </c>
      <c r="E14" s="528">
        <v>0</v>
      </c>
      <c r="F14" s="528">
        <v>0</v>
      </c>
      <c r="G14" s="528">
        <v>0</v>
      </c>
      <c r="H14" s="528">
        <v>0</v>
      </c>
      <c r="I14" s="528">
        <v>0</v>
      </c>
      <c r="J14" s="200">
        <f t="shared" si="0"/>
        <v>0</v>
      </c>
      <c r="K14" s="20"/>
      <c r="L14" s="20"/>
      <c r="M14" s="20"/>
      <c r="N14" s="20"/>
      <c r="O14" s="20"/>
      <c r="P14" s="20"/>
    </row>
    <row r="15" spans="1:16" ht="13.5" customHeight="1" x14ac:dyDescent="0.25">
      <c r="A15" s="54" t="s">
        <v>12</v>
      </c>
      <c r="B15" s="528">
        <v>0</v>
      </c>
      <c r="C15" s="529">
        <v>0</v>
      </c>
      <c r="D15" s="528">
        <v>0</v>
      </c>
      <c r="E15" s="528">
        <v>0</v>
      </c>
      <c r="F15" s="528">
        <v>0</v>
      </c>
      <c r="G15" s="528">
        <v>0</v>
      </c>
      <c r="H15" s="528">
        <v>0</v>
      </c>
      <c r="I15" s="528">
        <v>0</v>
      </c>
      <c r="J15" s="200">
        <f t="shared" si="0"/>
        <v>0</v>
      </c>
      <c r="K15" s="20"/>
      <c r="L15" s="20"/>
      <c r="M15" s="20"/>
      <c r="N15" s="20"/>
      <c r="O15" s="20"/>
      <c r="P15" s="20"/>
    </row>
    <row r="16" spans="1:16" ht="13.5" customHeight="1" x14ac:dyDescent="0.25">
      <c r="A16" s="54" t="s">
        <v>13</v>
      </c>
      <c r="B16" s="528">
        <v>0</v>
      </c>
      <c r="C16" s="528">
        <v>0</v>
      </c>
      <c r="D16" s="528">
        <v>0</v>
      </c>
      <c r="E16" s="528">
        <v>0</v>
      </c>
      <c r="F16" s="528">
        <v>0</v>
      </c>
      <c r="G16" s="528">
        <v>0</v>
      </c>
      <c r="H16" s="528">
        <v>0</v>
      </c>
      <c r="I16" s="528">
        <v>0</v>
      </c>
      <c r="J16" s="200">
        <f t="shared" si="0"/>
        <v>0</v>
      </c>
      <c r="K16" s="20"/>
      <c r="L16" s="20"/>
      <c r="M16" s="20"/>
      <c r="N16" s="20"/>
      <c r="O16" s="20"/>
      <c r="P16" s="20"/>
    </row>
    <row r="17" spans="1:10" x14ac:dyDescent="0.25">
      <c r="A17" s="242" t="s">
        <v>15</v>
      </c>
      <c r="B17" s="421">
        <f>SUM(B5:B16)</f>
        <v>0</v>
      </c>
      <c r="C17" s="421">
        <f t="shared" ref="C17:I17" si="1">SUM(C5:C16)</f>
        <v>0</v>
      </c>
      <c r="D17" s="421">
        <f t="shared" si="1"/>
        <v>0</v>
      </c>
      <c r="E17" s="421">
        <f t="shared" si="1"/>
        <v>0</v>
      </c>
      <c r="F17" s="421">
        <f t="shared" si="1"/>
        <v>0</v>
      </c>
      <c r="G17" s="421">
        <f t="shared" si="1"/>
        <v>0</v>
      </c>
      <c r="H17" s="421">
        <f t="shared" si="1"/>
        <v>0</v>
      </c>
      <c r="I17" s="421">
        <f t="shared" si="1"/>
        <v>0</v>
      </c>
      <c r="J17" s="421">
        <f t="shared" si="0"/>
        <v>0</v>
      </c>
    </row>
    <row r="18" spans="1:10" x14ac:dyDescent="0.25">
      <c r="A18" s="4"/>
      <c r="B18" s="4"/>
      <c r="C18" s="4"/>
      <c r="D18" s="4"/>
      <c r="E18" s="4"/>
      <c r="F18" s="4"/>
      <c r="G18" s="4"/>
      <c r="H18" s="29"/>
      <c r="I18" s="29"/>
    </row>
  </sheetData>
  <pageMargins left="1.19" right="1.2" top="1.19" bottom="1" header="0" footer="0"/>
  <pageSetup scale="7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B1:N26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4" x14ac:dyDescent="0.25">
      <c r="B1" s="80" t="s">
        <v>456</v>
      </c>
    </row>
    <row r="3" spans="2:14" x14ac:dyDescent="0.25">
      <c r="B3" s="80" t="s">
        <v>126</v>
      </c>
    </row>
    <row r="6" spans="2:14" s="453" customFormat="1" ht="18" customHeight="1" x14ac:dyDescent="0.25">
      <c r="B6" s="253"/>
      <c r="C6" s="630" t="s">
        <v>36</v>
      </c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2"/>
    </row>
    <row r="7" spans="2:14" ht="34.5" customHeight="1" x14ac:dyDescent="0.25">
      <c r="B7" s="377" t="s">
        <v>0</v>
      </c>
      <c r="C7" s="377" t="s">
        <v>193</v>
      </c>
      <c r="D7" s="377" t="s">
        <v>195</v>
      </c>
      <c r="E7" s="377" t="s">
        <v>212</v>
      </c>
      <c r="F7" s="378" t="s">
        <v>205</v>
      </c>
      <c r="G7" s="378" t="s">
        <v>198</v>
      </c>
      <c r="H7" s="378" t="s">
        <v>397</v>
      </c>
      <c r="I7" s="377" t="s">
        <v>213</v>
      </c>
      <c r="J7" s="377" t="s">
        <v>200</v>
      </c>
      <c r="K7" s="377" t="s">
        <v>202</v>
      </c>
      <c r="L7" s="378" t="s">
        <v>204</v>
      </c>
      <c r="M7" s="378" t="s">
        <v>112</v>
      </c>
      <c r="N7" s="377" t="s">
        <v>15</v>
      </c>
    </row>
    <row r="8" spans="2:14" x14ac:dyDescent="0.25">
      <c r="B8" s="76" t="s">
        <v>2</v>
      </c>
      <c r="C8" s="224">
        <f>'47_1'!J6</f>
        <v>122.801</v>
      </c>
      <c r="D8" s="224">
        <f>'47_1'!J23</f>
        <v>46.961649999999999</v>
      </c>
      <c r="E8" s="224">
        <f>'47_2'!J6</f>
        <v>12267.174579999999</v>
      </c>
      <c r="F8" s="224">
        <f>'47_2'!J23</f>
        <v>5739.3360000000002</v>
      </c>
      <c r="G8" s="224">
        <f>'47_3'!J6</f>
        <v>295.87119999999999</v>
      </c>
      <c r="H8" s="224">
        <f>'47_3'!J23</f>
        <v>136.767</v>
      </c>
      <c r="I8" s="224">
        <f>'47_4'!J6</f>
        <v>1640.5840000000001</v>
      </c>
      <c r="J8" s="224">
        <f>'47_4'!J23</f>
        <v>478.49</v>
      </c>
      <c r="K8" s="224">
        <f>'47_5'!J6</f>
        <v>485.69389598999999</v>
      </c>
      <c r="L8" s="224">
        <f>'47_5'!J23</f>
        <v>26415.214</v>
      </c>
      <c r="M8" s="224">
        <f>'47_6'!J6</f>
        <v>53723.245000000003</v>
      </c>
      <c r="N8" s="65">
        <f>SUM(C8:M8)</f>
        <v>101352.13832599</v>
      </c>
    </row>
    <row r="9" spans="2:14" x14ac:dyDescent="0.25">
      <c r="B9" s="76" t="s">
        <v>3</v>
      </c>
      <c r="C9" s="224">
        <f>'47_1'!J7</f>
        <v>108.86799999999999</v>
      </c>
      <c r="D9" s="224">
        <f>'47_1'!J24</f>
        <v>53.876869999999997</v>
      </c>
      <c r="E9" s="224">
        <f>'47_2'!J7</f>
        <v>10994.62448</v>
      </c>
      <c r="F9" s="224">
        <f>'47_2'!J24</f>
        <v>5093.3989999999994</v>
      </c>
      <c r="G9" s="224">
        <f>'47_3'!J7</f>
        <v>284.57845000000003</v>
      </c>
      <c r="H9" s="224">
        <f>'47_3'!J24</f>
        <v>155.91099999999997</v>
      </c>
      <c r="I9" s="224">
        <f>'47_4'!J7</f>
        <v>1440.2659999999998</v>
      </c>
      <c r="J9" s="224">
        <f>'47_4'!J24</f>
        <v>417.81700000000001</v>
      </c>
      <c r="K9" s="224">
        <f>'47_5'!J7</f>
        <v>396.49358299999994</v>
      </c>
      <c r="L9" s="224">
        <f>'47_5'!J24</f>
        <v>23899.527999999998</v>
      </c>
      <c r="M9" s="224">
        <f>'47_6'!J7</f>
        <v>53219.843051999997</v>
      </c>
      <c r="N9" s="65">
        <f t="shared" ref="N9:N19" si="0">SUM(C9:M9)</f>
        <v>96065.205434999996</v>
      </c>
    </row>
    <row r="10" spans="2:14" x14ac:dyDescent="0.25">
      <c r="B10" s="76" t="s">
        <v>4</v>
      </c>
      <c r="C10" s="224">
        <f>'47_1'!J8</f>
        <v>115.30699999999999</v>
      </c>
      <c r="D10" s="224">
        <f>'47_1'!J25</f>
        <v>56.926510000000007</v>
      </c>
      <c r="E10" s="224">
        <f>'47_2'!J8</f>
        <v>12648.28996</v>
      </c>
      <c r="F10" s="224">
        <f>'47_2'!J25</f>
        <v>5853.6048999999994</v>
      </c>
      <c r="G10" s="224">
        <f>'47_3'!J8</f>
        <v>338.16540999999995</v>
      </c>
      <c r="H10" s="224">
        <f>'47_3'!J25</f>
        <v>157.108</v>
      </c>
      <c r="I10" s="224">
        <f>'47_4'!J8</f>
        <v>1695.817</v>
      </c>
      <c r="J10" s="224">
        <f>'47_4'!J25</f>
        <v>480.48099999999999</v>
      </c>
      <c r="K10" s="224">
        <f>'47_5'!J8</f>
        <v>432.0573</v>
      </c>
      <c r="L10" s="224">
        <f>'47_5'!J25</f>
        <v>25313.491999999998</v>
      </c>
      <c r="M10" s="224">
        <f>'47_6'!J8</f>
        <v>62674.053799999994</v>
      </c>
      <c r="N10" s="65">
        <f t="shared" si="0"/>
        <v>109765.30287999999</v>
      </c>
    </row>
    <row r="11" spans="2:14" x14ac:dyDescent="0.25">
      <c r="B11" s="76" t="s">
        <v>5</v>
      </c>
      <c r="C11" s="224">
        <f>'47_1'!J9</f>
        <v>129.93900000000002</v>
      </c>
      <c r="D11" s="224">
        <f>'47_1'!J26</f>
        <v>65.667280000000005</v>
      </c>
      <c r="E11" s="224">
        <f>'47_2'!J9</f>
        <v>13481.863719999999</v>
      </c>
      <c r="F11" s="224">
        <f>'47_2'!J26</f>
        <v>5518.0899402000005</v>
      </c>
      <c r="G11" s="224">
        <f>'47_3'!J9</f>
        <v>323.18265999999988</v>
      </c>
      <c r="H11" s="224">
        <f>'47_3'!J26</f>
        <v>209.32</v>
      </c>
      <c r="I11" s="224">
        <f>'47_4'!J9</f>
        <v>2085.2660000000001</v>
      </c>
      <c r="J11" s="224">
        <f>'47_4'!J26</f>
        <v>581.22299999999996</v>
      </c>
      <c r="K11" s="224">
        <f>'47_5'!J9</f>
        <v>482.00947116999998</v>
      </c>
      <c r="L11" s="224">
        <f>'47_5'!J26</f>
        <v>35817.118000000002</v>
      </c>
      <c r="M11" s="224">
        <f>'47_6'!J9</f>
        <v>62933.994587999994</v>
      </c>
      <c r="N11" s="65">
        <f t="shared" si="0"/>
        <v>121627.67365936999</v>
      </c>
    </row>
    <row r="12" spans="2:14" x14ac:dyDescent="0.25">
      <c r="B12" s="76" t="s">
        <v>6</v>
      </c>
      <c r="C12" s="224">
        <f>'47_1'!J10</f>
        <v>136.63800000000001</v>
      </c>
      <c r="D12" s="224">
        <f>'47_1'!J27</f>
        <v>69.63694000000001</v>
      </c>
      <c r="E12" s="224">
        <f>'47_2'!J10</f>
        <v>14498.95031</v>
      </c>
      <c r="F12" s="224">
        <f>'47_2'!J27</f>
        <v>6139.0049999999992</v>
      </c>
      <c r="G12" s="224">
        <f>'47_3'!J10</f>
        <v>361.87280000000004</v>
      </c>
      <c r="H12" s="224">
        <f>'47_3'!J27</f>
        <v>318.53800000000001</v>
      </c>
      <c r="I12" s="224">
        <f>'47_4'!J10</f>
        <v>2304.2590000000005</v>
      </c>
      <c r="J12" s="224">
        <f>'47_4'!J27</f>
        <v>769.06</v>
      </c>
      <c r="K12" s="224">
        <f>'47_5'!J10</f>
        <v>593.66</v>
      </c>
      <c r="L12" s="224">
        <f>'47_5'!J27</f>
        <v>40637.46</v>
      </c>
      <c r="M12" s="224">
        <f>'47_6'!J10</f>
        <v>76691.253000000012</v>
      </c>
      <c r="N12" s="65">
        <f t="shared" si="0"/>
        <v>142520.33305000002</v>
      </c>
    </row>
    <row r="13" spans="2:14" x14ac:dyDescent="0.25">
      <c r="B13" s="76" t="s">
        <v>7</v>
      </c>
      <c r="C13" s="224">
        <f>'47_1'!J11</f>
        <v>161.339</v>
      </c>
      <c r="D13" s="224">
        <f>'47_1'!J28</f>
        <v>71.918940000000006</v>
      </c>
      <c r="E13" s="224">
        <f>'47_2'!J11</f>
        <v>14381.258419999998</v>
      </c>
      <c r="F13" s="224">
        <f>'47_2'!J28</f>
        <v>5980.7835517000003</v>
      </c>
      <c r="G13" s="224">
        <f>'47_3'!J11</f>
        <v>421.98515000000003</v>
      </c>
      <c r="H13" s="224">
        <f>'47_3'!J28</f>
        <v>388.60899999999998</v>
      </c>
      <c r="I13" s="224">
        <f>'47_4'!J11</f>
        <v>3160.8969999999999</v>
      </c>
      <c r="J13" s="224">
        <f>'47_4'!J28</f>
        <v>934.28099999999995</v>
      </c>
      <c r="K13" s="224">
        <f>'47_5'!J11</f>
        <v>676.41372516999991</v>
      </c>
      <c r="L13" s="224">
        <f>'47_5'!J28</f>
        <v>44631.381999999998</v>
      </c>
      <c r="M13" s="224">
        <f>'47_6'!J11</f>
        <v>86047.56430920001</v>
      </c>
      <c r="N13" s="65">
        <f t="shared" si="0"/>
        <v>156856.43209607003</v>
      </c>
    </row>
    <row r="14" spans="2:14" x14ac:dyDescent="0.25">
      <c r="B14" s="76" t="s">
        <v>8</v>
      </c>
      <c r="C14" s="224">
        <f>'47_1'!J12</f>
        <v>181.77100000000002</v>
      </c>
      <c r="D14" s="224">
        <f>'47_1'!J29</f>
        <v>83.939000000000007</v>
      </c>
      <c r="E14" s="224">
        <f>'47_2'!J12</f>
        <v>15352.40249</v>
      </c>
      <c r="F14" s="224">
        <f>'47_2'!J29</f>
        <v>6529.4118500000004</v>
      </c>
      <c r="G14" s="224">
        <f>'47_3'!J12</f>
        <v>471.88983000000002</v>
      </c>
      <c r="H14" s="224">
        <f>'47_3'!J29</f>
        <v>412.18700000000007</v>
      </c>
      <c r="I14" s="224">
        <f>'47_4'!J12</f>
        <v>3854.375</v>
      </c>
      <c r="J14" s="224">
        <f>'47_4'!J29</f>
        <v>1115.5059999999999</v>
      </c>
      <c r="K14" s="224">
        <f>'47_5'!J12</f>
        <v>830.42723000000001</v>
      </c>
      <c r="L14" s="224">
        <f>'47_5'!J29</f>
        <v>46998.565000000002</v>
      </c>
      <c r="M14" s="224">
        <f>'47_6'!J12</f>
        <v>94866.902129999988</v>
      </c>
      <c r="N14" s="65">
        <f t="shared" si="0"/>
        <v>170697.37653000001</v>
      </c>
    </row>
    <row r="15" spans="2:14" x14ac:dyDescent="0.25">
      <c r="B15" s="76" t="s">
        <v>9</v>
      </c>
      <c r="C15" s="224">
        <f>'47_1'!J13</f>
        <v>170.69400000000002</v>
      </c>
      <c r="D15" s="224">
        <f>'47_1'!J30</f>
        <v>83.68929</v>
      </c>
      <c r="E15" s="224">
        <f>'47_2'!J13</f>
        <v>15072.71308</v>
      </c>
      <c r="F15" s="224">
        <f>'47_2'!J30</f>
        <v>6655.3483041000009</v>
      </c>
      <c r="G15" s="224">
        <f>'47_3'!J13</f>
        <v>455.26857999999999</v>
      </c>
      <c r="H15" s="224">
        <f>'47_3'!J30</f>
        <v>439.63900000000007</v>
      </c>
      <c r="I15" s="224">
        <f>'47_4'!J13</f>
        <v>4101.3490000000002</v>
      </c>
      <c r="J15" s="224">
        <f>'47_4'!J30</f>
        <v>1120.7849999999999</v>
      </c>
      <c r="K15" s="224">
        <f>'47_5'!J13</f>
        <v>802.23500000000013</v>
      </c>
      <c r="L15" s="224">
        <f>'47_5'!J30</f>
        <v>46026.330999999998</v>
      </c>
      <c r="M15" s="224">
        <f>'47_6'!J13</f>
        <v>90477.49672000001</v>
      </c>
      <c r="N15" s="65">
        <f t="shared" si="0"/>
        <v>165405.54897410001</v>
      </c>
    </row>
    <row r="16" spans="2:14" x14ac:dyDescent="0.25">
      <c r="B16" s="76" t="s">
        <v>10</v>
      </c>
      <c r="C16" s="224">
        <f>'47_1'!J14</f>
        <v>169.72000000000003</v>
      </c>
      <c r="D16" s="224">
        <f>'47_1'!J31</f>
        <v>61.278790000000001</v>
      </c>
      <c r="E16" s="224">
        <f>'47_2'!J14</f>
        <v>14119.162179999998</v>
      </c>
      <c r="F16" s="224">
        <f>'47_2'!J31</f>
        <v>5972.7364832700005</v>
      </c>
      <c r="G16" s="224">
        <f>'47_3'!J14</f>
        <v>366.75637999999998</v>
      </c>
      <c r="H16" s="224">
        <f>'47_3'!J31</f>
        <v>439.63900000000007</v>
      </c>
      <c r="I16" s="224">
        <f>'47_4'!J14</f>
        <v>3880.8999999999996</v>
      </c>
      <c r="J16" s="224">
        <f>'47_4'!J31</f>
        <v>1120.7849999999999</v>
      </c>
      <c r="K16" s="224">
        <f>'47_5'!J14</f>
        <v>734.06062964</v>
      </c>
      <c r="L16" s="224">
        <f>'47_5'!J31</f>
        <v>43835.213999999993</v>
      </c>
      <c r="M16" s="224">
        <f>'47_6'!J14</f>
        <v>74479.651937000002</v>
      </c>
      <c r="N16" s="65">
        <f t="shared" si="0"/>
        <v>145179.90439991001</v>
      </c>
    </row>
    <row r="17" spans="2:14" x14ac:dyDescent="0.25">
      <c r="B17" s="76" t="s">
        <v>11</v>
      </c>
      <c r="C17" s="224">
        <f>'47_1'!J15</f>
        <v>138.99700000000001</v>
      </c>
      <c r="D17" s="224">
        <f>'47_1'!J32</f>
        <v>61.278790000000001</v>
      </c>
      <c r="E17" s="224">
        <f>'47_2'!J15</f>
        <v>14119.162179999998</v>
      </c>
      <c r="F17" s="224">
        <f>'47_2'!J32</f>
        <v>5709.3597600000003</v>
      </c>
      <c r="G17" s="224">
        <f>'47_3'!J15</f>
        <v>366.75637999999998</v>
      </c>
      <c r="H17" s="224">
        <f>'47_3'!J32</f>
        <v>320.87478000000004</v>
      </c>
      <c r="I17" s="224">
        <f>'47_4'!J15</f>
        <v>3061.1018100000001</v>
      </c>
      <c r="J17" s="224">
        <f>'47_4'!J32</f>
        <v>826.12909000000002</v>
      </c>
      <c r="K17" s="224">
        <f>'47_5'!J15</f>
        <v>719.72074000000009</v>
      </c>
      <c r="L17" s="224">
        <f>'47_5'!J32</f>
        <v>39831.563000000002</v>
      </c>
      <c r="M17" s="224">
        <f>'47_6'!J15</f>
        <v>67884.363540000006</v>
      </c>
      <c r="N17" s="65">
        <f t="shared" si="0"/>
        <v>133039.30707000001</v>
      </c>
    </row>
    <row r="18" spans="2:14" x14ac:dyDescent="0.25">
      <c r="B18" s="76" t="s">
        <v>12</v>
      </c>
      <c r="C18" s="224">
        <f>'47_1'!J16</f>
        <v>146.51599999999999</v>
      </c>
      <c r="D18" s="224">
        <f>'47_1'!J33</f>
        <v>65.825500000000005</v>
      </c>
      <c r="E18" s="224">
        <f>'47_2'!J16</f>
        <v>14861.090749999999</v>
      </c>
      <c r="F18" s="224">
        <f>'47_2'!J33</f>
        <v>5623.1026000000002</v>
      </c>
      <c r="G18" s="224">
        <f>'47_3'!J16</f>
        <v>327.14115999999996</v>
      </c>
      <c r="H18" s="224">
        <f>'47_3'!J33</f>
        <v>271.07</v>
      </c>
      <c r="I18" s="224">
        <f>'47_4'!J16</f>
        <v>2260.3200000000002</v>
      </c>
      <c r="J18" s="224">
        <f>'47_4'!J33</f>
        <v>702.375</v>
      </c>
      <c r="K18" s="224">
        <f>'47_5'!J16</f>
        <v>603.13746999999989</v>
      </c>
      <c r="L18" s="224">
        <f>'47_5'!J33</f>
        <v>33862.104999999996</v>
      </c>
      <c r="M18" s="224">
        <f>'47_6'!J16</f>
        <v>59812.32097999999</v>
      </c>
      <c r="N18" s="65">
        <f t="shared" si="0"/>
        <v>118535.00445999998</v>
      </c>
    </row>
    <row r="19" spans="2:14" x14ac:dyDescent="0.25">
      <c r="B19" s="76" t="s">
        <v>13</v>
      </c>
      <c r="C19" s="224">
        <f>'47_1'!J17</f>
        <v>130.41</v>
      </c>
      <c r="D19" s="224">
        <f>'47_1'!J34</f>
        <v>62.855040000000002</v>
      </c>
      <c r="E19" s="224">
        <f>'47_2'!J17</f>
        <v>14584.239540000002</v>
      </c>
      <c r="F19" s="224">
        <f>'47_2'!J34</f>
        <v>5813.1156603700001</v>
      </c>
      <c r="G19" s="224">
        <f>'47_3'!J17</f>
        <v>307.12061999999997</v>
      </c>
      <c r="H19" s="224">
        <f>'47_3'!J34</f>
        <v>196.61500000000001</v>
      </c>
      <c r="I19" s="224">
        <f>'47_4'!J17</f>
        <v>1755.173</v>
      </c>
      <c r="J19" s="224">
        <f>'47_4'!J34</f>
        <v>543.42600000000004</v>
      </c>
      <c r="K19" s="224">
        <f>'47_5'!J17</f>
        <v>635.75358339000002</v>
      </c>
      <c r="L19" s="224">
        <f>'47_5'!J34</f>
        <v>30938.756999999998</v>
      </c>
      <c r="M19" s="224">
        <f>'47_6'!J17</f>
        <v>56662.429387999997</v>
      </c>
      <c r="N19" s="65">
        <f t="shared" si="0"/>
        <v>111629.89483176</v>
      </c>
    </row>
    <row r="20" spans="2:14" s="453" customFormat="1" ht="16.5" customHeight="1" x14ac:dyDescent="0.25">
      <c r="B20" s="457" t="s">
        <v>15</v>
      </c>
      <c r="C20" s="458">
        <f t="shared" ref="C20:L20" si="1">SUM(C8:C19)</f>
        <v>1713.0000000000002</v>
      </c>
      <c r="D20" s="458">
        <f t="shared" si="1"/>
        <v>783.8546</v>
      </c>
      <c r="E20" s="458">
        <f t="shared" si="1"/>
        <v>166380.93169</v>
      </c>
      <c r="F20" s="458">
        <f t="shared" si="1"/>
        <v>70627.293049639993</v>
      </c>
      <c r="G20" s="458">
        <f t="shared" si="1"/>
        <v>4320.5886199999995</v>
      </c>
      <c r="H20" s="458">
        <f t="shared" si="1"/>
        <v>3446.2777800000003</v>
      </c>
      <c r="I20" s="458">
        <f t="shared" si="1"/>
        <v>31240.307810000002</v>
      </c>
      <c r="J20" s="458">
        <f t="shared" si="1"/>
        <v>9090.3580899999997</v>
      </c>
      <c r="K20" s="458">
        <f t="shared" si="1"/>
        <v>7391.662628359999</v>
      </c>
      <c r="L20" s="458">
        <f t="shared" si="1"/>
        <v>438206.72899999999</v>
      </c>
      <c r="M20" s="458">
        <f t="shared" ref="M20" si="2">SUM(M8:M19)</f>
        <v>839473.11844420002</v>
      </c>
      <c r="N20" s="458">
        <f>SUM(N8:N19)</f>
        <v>1572674.1217122001</v>
      </c>
    </row>
    <row r="26" spans="2:14" x14ac:dyDescent="0.25">
      <c r="D26" s="455"/>
      <c r="E26" s="455"/>
      <c r="F26" s="455"/>
      <c r="G26" s="455"/>
      <c r="H26" s="455"/>
      <c r="I26" s="455"/>
      <c r="J26" s="456"/>
    </row>
  </sheetData>
  <mergeCells count="1">
    <mergeCell ref="C6:N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J45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6.140625" style="80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458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54"/>
      <c r="B4" s="633" t="s">
        <v>207</v>
      </c>
      <c r="C4" s="634"/>
      <c r="D4" s="634"/>
      <c r="E4" s="634"/>
      <c r="F4" s="634"/>
      <c r="G4" s="634"/>
      <c r="H4" s="634"/>
      <c r="I4" s="634"/>
      <c r="J4" s="635"/>
    </row>
    <row r="5" spans="1:10" s="80" customFormat="1" ht="25.5" customHeight="1" x14ac:dyDescent="0.2">
      <c r="A5" s="255" t="s">
        <v>0</v>
      </c>
      <c r="B5" s="241" t="s">
        <v>28</v>
      </c>
      <c r="C5" s="241" t="s">
        <v>30</v>
      </c>
      <c r="D5" s="241" t="s">
        <v>27</v>
      </c>
      <c r="E5" s="241" t="s">
        <v>29</v>
      </c>
      <c r="F5" s="241" t="s">
        <v>436</v>
      </c>
      <c r="G5" s="241" t="s">
        <v>437</v>
      </c>
      <c r="H5" s="241" t="s">
        <v>438</v>
      </c>
      <c r="I5" s="241" t="s">
        <v>439</v>
      </c>
      <c r="J5" s="241" t="s">
        <v>22</v>
      </c>
    </row>
    <row r="6" spans="1:10" ht="13.5" customHeight="1" x14ac:dyDescent="0.25">
      <c r="A6" s="63" t="s">
        <v>2</v>
      </c>
      <c r="B6" s="61">
        <v>51.975999999999999</v>
      </c>
      <c r="C6" s="61">
        <v>0</v>
      </c>
      <c r="D6" s="61">
        <v>70.825000000000003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f>SUM(B6:I6)</f>
        <v>122.801</v>
      </c>
    </row>
    <row r="7" spans="1:10" ht="13.5" customHeight="1" x14ac:dyDescent="0.25">
      <c r="A7" s="64" t="s">
        <v>3</v>
      </c>
      <c r="B7" s="61">
        <v>48.19</v>
      </c>
      <c r="C7" s="61">
        <v>0</v>
      </c>
      <c r="D7" s="61">
        <v>60.677999999999997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108.86799999999999</v>
      </c>
    </row>
    <row r="8" spans="1:10" ht="13.5" customHeight="1" x14ac:dyDescent="0.25">
      <c r="A8" s="64" t="s">
        <v>4</v>
      </c>
      <c r="B8" s="61">
        <v>52.250999999999998</v>
      </c>
      <c r="C8" s="61">
        <v>0</v>
      </c>
      <c r="D8" s="61">
        <v>63.055999999999997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f t="shared" si="0"/>
        <v>115.30699999999999</v>
      </c>
    </row>
    <row r="9" spans="1:10" ht="13.5" customHeight="1" x14ac:dyDescent="0.25">
      <c r="A9" s="64" t="s">
        <v>5</v>
      </c>
      <c r="B9" s="61">
        <v>61.953000000000003</v>
      </c>
      <c r="C9" s="61">
        <v>0</v>
      </c>
      <c r="D9" s="61">
        <v>67.986000000000004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f t="shared" si="0"/>
        <v>129.93900000000002</v>
      </c>
    </row>
    <row r="10" spans="1:10" ht="13.5" customHeight="1" x14ac:dyDescent="0.25">
      <c r="A10" s="64" t="s">
        <v>6</v>
      </c>
      <c r="B10" s="61">
        <v>58.610999999999997</v>
      </c>
      <c r="C10" s="61">
        <v>0</v>
      </c>
      <c r="D10" s="61">
        <v>78.027000000000001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f t="shared" si="0"/>
        <v>136.63800000000001</v>
      </c>
    </row>
    <row r="11" spans="1:10" ht="13.5" customHeight="1" x14ac:dyDescent="0.25">
      <c r="A11" s="64" t="s">
        <v>7</v>
      </c>
      <c r="B11" s="61">
        <v>74.11</v>
      </c>
      <c r="C11" s="61">
        <v>0</v>
      </c>
      <c r="D11" s="61">
        <v>87.228999999999999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f t="shared" si="0"/>
        <v>161.339</v>
      </c>
    </row>
    <row r="12" spans="1:10" ht="13.5" customHeight="1" x14ac:dyDescent="0.25">
      <c r="A12" s="64" t="s">
        <v>8</v>
      </c>
      <c r="B12" s="61">
        <v>86.275000000000006</v>
      </c>
      <c r="C12" s="61">
        <v>0</v>
      </c>
      <c r="D12" s="61">
        <v>95.495999999999995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f t="shared" si="0"/>
        <v>181.77100000000002</v>
      </c>
    </row>
    <row r="13" spans="1:10" ht="13.5" customHeight="1" x14ac:dyDescent="0.25">
      <c r="A13" s="64" t="s">
        <v>9</v>
      </c>
      <c r="B13" s="61">
        <v>80.896000000000001</v>
      </c>
      <c r="C13" s="61">
        <v>0</v>
      </c>
      <c r="D13" s="61">
        <v>89.798000000000002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170.69400000000002</v>
      </c>
    </row>
    <row r="14" spans="1:10" ht="13.5" customHeight="1" x14ac:dyDescent="0.25">
      <c r="A14" s="64" t="s">
        <v>10</v>
      </c>
      <c r="B14" s="61">
        <v>82.79</v>
      </c>
      <c r="C14" s="61">
        <v>0</v>
      </c>
      <c r="D14" s="61">
        <v>86.93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169.72000000000003</v>
      </c>
    </row>
    <row r="15" spans="1:10" ht="13.5" customHeight="1" x14ac:dyDescent="0.25">
      <c r="A15" s="64" t="s">
        <v>11</v>
      </c>
      <c r="B15" s="61">
        <v>65.268000000000001</v>
      </c>
      <c r="C15" s="61">
        <v>0</v>
      </c>
      <c r="D15" s="61">
        <v>73.728999999999999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f t="shared" si="0"/>
        <v>138.99700000000001</v>
      </c>
    </row>
    <row r="16" spans="1:10" ht="13.5" customHeight="1" x14ac:dyDescent="0.25">
      <c r="A16" s="64" t="s">
        <v>12</v>
      </c>
      <c r="B16" s="61">
        <v>68.421999999999997</v>
      </c>
      <c r="C16" s="61">
        <v>0</v>
      </c>
      <c r="D16" s="61">
        <v>78.093999999999994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f t="shared" si="0"/>
        <v>146.51599999999999</v>
      </c>
    </row>
    <row r="17" spans="1:10" ht="13.5" customHeight="1" x14ac:dyDescent="0.25">
      <c r="A17" s="64" t="s">
        <v>13</v>
      </c>
      <c r="B17" s="61">
        <v>62.401000000000003</v>
      </c>
      <c r="C17" s="61">
        <v>0</v>
      </c>
      <c r="D17" s="61">
        <v>68.009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f t="shared" si="0"/>
        <v>130.41</v>
      </c>
    </row>
    <row r="18" spans="1:10" ht="13.5" customHeight="1" x14ac:dyDescent="0.25">
      <c r="A18" s="256" t="s">
        <v>22</v>
      </c>
      <c r="B18" s="65">
        <f t="shared" ref="B18:H18" si="1">+SUM(B6:B17)</f>
        <v>793.14299999999992</v>
      </c>
      <c r="C18" s="65">
        <f t="shared" si="1"/>
        <v>0</v>
      </c>
      <c r="D18" s="65">
        <f t="shared" si="1"/>
        <v>919.85699999999997</v>
      </c>
      <c r="E18" s="65">
        <f t="shared" si="1"/>
        <v>0</v>
      </c>
      <c r="F18" s="65">
        <f t="shared" si="1"/>
        <v>0</v>
      </c>
      <c r="G18" s="65">
        <f>+SUM(G6:G17)</f>
        <v>0</v>
      </c>
      <c r="H18" s="65">
        <f t="shared" si="1"/>
        <v>0</v>
      </c>
      <c r="I18" s="65">
        <f t="shared" ref="I18:J18" si="2">+SUM(I6:I17)</f>
        <v>0</v>
      </c>
      <c r="J18" s="65">
        <f t="shared" si="2"/>
        <v>1713.0000000000002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24"/>
      <c r="H19" s="424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24"/>
      <c r="H20" s="424"/>
      <c r="I20" s="56"/>
    </row>
    <row r="21" spans="1:10" ht="13.5" customHeight="1" x14ac:dyDescent="0.25">
      <c r="A21" s="257"/>
      <c r="B21" s="633" t="s">
        <v>382</v>
      </c>
      <c r="C21" s="634"/>
      <c r="D21" s="634"/>
      <c r="E21" s="634"/>
      <c r="F21" s="634"/>
      <c r="G21" s="634"/>
      <c r="H21" s="634"/>
      <c r="I21" s="634"/>
      <c r="J21" s="635"/>
    </row>
    <row r="22" spans="1:10" ht="29.25" customHeight="1" x14ac:dyDescent="0.25">
      <c r="A22" s="255" t="s">
        <v>0</v>
      </c>
      <c r="B22" s="531" t="s">
        <v>28</v>
      </c>
      <c r="C22" s="531" t="s">
        <v>30</v>
      </c>
      <c r="D22" s="531" t="s">
        <v>27</v>
      </c>
      <c r="E22" s="531" t="s">
        <v>29</v>
      </c>
      <c r="F22" s="531" t="s">
        <v>436</v>
      </c>
      <c r="G22" s="531" t="s">
        <v>437</v>
      </c>
      <c r="H22" s="531" t="s">
        <v>438</v>
      </c>
      <c r="I22" s="531" t="s">
        <v>439</v>
      </c>
      <c r="J22" s="531" t="s">
        <v>22</v>
      </c>
    </row>
    <row r="23" spans="1:10" ht="13.5" customHeight="1" x14ac:dyDescent="0.25">
      <c r="A23" s="63" t="s">
        <v>2</v>
      </c>
      <c r="B23" s="61">
        <v>14.572430000000001</v>
      </c>
      <c r="C23" s="61">
        <v>0</v>
      </c>
      <c r="D23" s="61">
        <v>32.385220000000004</v>
      </c>
      <c r="E23" s="61">
        <v>0</v>
      </c>
      <c r="F23" s="61">
        <v>0</v>
      </c>
      <c r="G23" s="61">
        <v>4.0000000000000001E-3</v>
      </c>
      <c r="H23" s="61">
        <v>0</v>
      </c>
      <c r="I23" s="61">
        <v>0</v>
      </c>
      <c r="J23" s="61">
        <f>SUM(B23:I23)</f>
        <v>46.961649999999999</v>
      </c>
    </row>
    <row r="24" spans="1:10" ht="13.5" customHeight="1" x14ac:dyDescent="0.25">
      <c r="A24" s="64" t="s">
        <v>3</v>
      </c>
      <c r="B24" s="61">
        <v>25.092200000000002</v>
      </c>
      <c r="C24" s="61">
        <v>0</v>
      </c>
      <c r="D24" s="61">
        <v>28.784669999999998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f t="shared" ref="J24:J34" si="3">SUM(B24:I24)</f>
        <v>53.876869999999997</v>
      </c>
    </row>
    <row r="25" spans="1:10" ht="13.5" customHeight="1" x14ac:dyDescent="0.25">
      <c r="A25" s="64" t="s">
        <v>4</v>
      </c>
      <c r="B25" s="61">
        <v>25.917380000000001</v>
      </c>
      <c r="C25" s="61">
        <v>0</v>
      </c>
      <c r="D25" s="61">
        <v>31.009130000000003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f t="shared" si="3"/>
        <v>56.926510000000007</v>
      </c>
    </row>
    <row r="26" spans="1:10" ht="13.5" customHeight="1" x14ac:dyDescent="0.25">
      <c r="A26" s="64" t="s">
        <v>5</v>
      </c>
      <c r="B26" s="61">
        <v>30.44171</v>
      </c>
      <c r="C26" s="61">
        <v>0</v>
      </c>
      <c r="D26" s="61">
        <v>35.22457</v>
      </c>
      <c r="E26" s="61">
        <v>0</v>
      </c>
      <c r="F26" s="61">
        <v>0</v>
      </c>
      <c r="G26" s="61">
        <v>1E-3</v>
      </c>
      <c r="H26" s="61">
        <v>0</v>
      </c>
      <c r="I26" s="61">
        <v>0</v>
      </c>
      <c r="J26" s="61">
        <f t="shared" si="3"/>
        <v>65.667280000000005</v>
      </c>
    </row>
    <row r="27" spans="1:10" ht="13.5" customHeight="1" x14ac:dyDescent="0.25">
      <c r="A27" s="64" t="s">
        <v>6</v>
      </c>
      <c r="B27" s="61">
        <v>27.348590000000002</v>
      </c>
      <c r="C27" s="61">
        <v>0</v>
      </c>
      <c r="D27" s="61">
        <v>42.288350000000001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f t="shared" si="3"/>
        <v>69.63694000000001</v>
      </c>
    </row>
    <row r="28" spans="1:10" ht="13.5" customHeight="1" x14ac:dyDescent="0.25">
      <c r="A28" s="64" t="s">
        <v>7</v>
      </c>
      <c r="B28" s="61">
        <v>27.63036</v>
      </c>
      <c r="C28" s="61">
        <v>0</v>
      </c>
      <c r="D28" s="61">
        <v>44.288580000000003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f t="shared" si="3"/>
        <v>71.918940000000006</v>
      </c>
    </row>
    <row r="29" spans="1:10" ht="13.5" customHeight="1" x14ac:dyDescent="0.25">
      <c r="A29" s="64" t="s">
        <v>8</v>
      </c>
      <c r="B29" s="61">
        <v>28.953880000000002</v>
      </c>
      <c r="C29" s="61">
        <v>0</v>
      </c>
      <c r="D29" s="61">
        <v>54.985120000000002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f t="shared" si="3"/>
        <v>83.939000000000007</v>
      </c>
    </row>
    <row r="30" spans="1:10" ht="13.5" customHeight="1" x14ac:dyDescent="0.25">
      <c r="A30" s="64" t="s">
        <v>9</v>
      </c>
      <c r="B30" s="61">
        <v>29.468589999999999</v>
      </c>
      <c r="C30" s="61">
        <v>0</v>
      </c>
      <c r="D30" s="61">
        <v>54.220699999999994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f t="shared" si="3"/>
        <v>83.68929</v>
      </c>
    </row>
    <row r="31" spans="1:10" ht="13.5" customHeight="1" x14ac:dyDescent="0.25">
      <c r="A31" s="64" t="s">
        <v>10</v>
      </c>
      <c r="B31" s="61">
        <v>17.879720000000002</v>
      </c>
      <c r="C31" s="61">
        <v>0</v>
      </c>
      <c r="D31" s="61">
        <v>43.399070000000002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f t="shared" si="3"/>
        <v>61.278790000000001</v>
      </c>
    </row>
    <row r="32" spans="1:10" ht="13.5" customHeight="1" x14ac:dyDescent="0.25">
      <c r="A32" s="64" t="s">
        <v>11</v>
      </c>
      <c r="B32" s="61">
        <v>17.879720000000002</v>
      </c>
      <c r="C32" s="61">
        <v>0</v>
      </c>
      <c r="D32" s="61">
        <v>43.399070000000002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f t="shared" si="3"/>
        <v>61.278790000000001</v>
      </c>
    </row>
    <row r="33" spans="1:10" ht="13.5" customHeight="1" x14ac:dyDescent="0.25">
      <c r="A33" s="64" t="s">
        <v>12</v>
      </c>
      <c r="B33" s="61">
        <v>26.386119999999998</v>
      </c>
      <c r="C33" s="61">
        <v>0</v>
      </c>
      <c r="D33" s="61">
        <v>39.43938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f t="shared" si="3"/>
        <v>65.825500000000005</v>
      </c>
    </row>
    <row r="34" spans="1:10" ht="13.5" customHeight="1" x14ac:dyDescent="0.25">
      <c r="A34" s="64" t="s">
        <v>13</v>
      </c>
      <c r="B34" s="61">
        <v>25.067550000000001</v>
      </c>
      <c r="C34" s="61">
        <v>0</v>
      </c>
      <c r="D34" s="61">
        <v>37.787489999999998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f t="shared" si="3"/>
        <v>62.855040000000002</v>
      </c>
    </row>
    <row r="35" spans="1:10" ht="13.5" customHeight="1" x14ac:dyDescent="0.25">
      <c r="A35" s="256" t="s">
        <v>22</v>
      </c>
      <c r="B35" s="65">
        <f t="shared" ref="B35:J35" si="4">+SUM(B23:B34)</f>
        <v>296.63824999999997</v>
      </c>
      <c r="C35" s="65">
        <f t="shared" si="4"/>
        <v>0</v>
      </c>
      <c r="D35" s="65">
        <f t="shared" si="4"/>
        <v>487.21134999999998</v>
      </c>
      <c r="E35" s="65">
        <f t="shared" si="4"/>
        <v>0</v>
      </c>
      <c r="F35" s="65">
        <f t="shared" si="4"/>
        <v>0</v>
      </c>
      <c r="G35" s="65">
        <f>+SUM(G23:G34)</f>
        <v>5.0000000000000001E-3</v>
      </c>
      <c r="H35" s="65">
        <f t="shared" si="4"/>
        <v>0</v>
      </c>
      <c r="I35" s="65">
        <f t="shared" si="4"/>
        <v>0</v>
      </c>
      <c r="J35" s="65">
        <f t="shared" si="4"/>
        <v>783.8546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s="70"/>
      <c r="B43" s="20"/>
      <c r="C43" s="20"/>
      <c r="D43" s="20"/>
      <c r="E43" s="20"/>
      <c r="F43" s="20"/>
      <c r="G43" s="20"/>
      <c r="H43" s="20"/>
      <c r="I43" s="20"/>
    </row>
    <row r="44" spans="1:10" x14ac:dyDescent="0.25">
      <c r="A44" s="70"/>
      <c r="B44" s="20"/>
      <c r="C44" s="20"/>
      <c r="D44" s="20"/>
      <c r="E44" s="20"/>
      <c r="F44" s="20"/>
      <c r="G44" s="20"/>
      <c r="H44" s="20"/>
      <c r="I44" s="20"/>
    </row>
    <row r="45" spans="1:10" x14ac:dyDescent="0.25">
      <c r="A45" s="70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J4"/>
    <mergeCell ref="B21:J21"/>
  </mergeCells>
  <phoneticPr fontId="0" type="noConversion"/>
  <pageMargins left="0.7" right="0.7" top="0.75" bottom="0.75" header="0.3" footer="0.3"/>
  <pageSetup paperSize="1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J45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6.140625" style="80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458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8" customHeight="1" x14ac:dyDescent="0.25">
      <c r="A4" s="257"/>
      <c r="B4" s="633" t="s">
        <v>208</v>
      </c>
      <c r="C4" s="634"/>
      <c r="D4" s="634"/>
      <c r="E4" s="634"/>
      <c r="F4" s="634"/>
      <c r="G4" s="634"/>
      <c r="H4" s="634"/>
      <c r="I4" s="634"/>
      <c r="J4" s="635"/>
    </row>
    <row r="5" spans="1:10" s="80" customFormat="1" ht="30" customHeight="1" x14ac:dyDescent="0.2">
      <c r="A5" s="255" t="s">
        <v>0</v>
      </c>
      <c r="B5" s="531" t="s">
        <v>28</v>
      </c>
      <c r="C5" s="531" t="s">
        <v>30</v>
      </c>
      <c r="D5" s="531" t="s">
        <v>27</v>
      </c>
      <c r="E5" s="531" t="s">
        <v>29</v>
      </c>
      <c r="F5" s="531" t="s">
        <v>436</v>
      </c>
      <c r="G5" s="531" t="s">
        <v>437</v>
      </c>
      <c r="H5" s="531" t="s">
        <v>438</v>
      </c>
      <c r="I5" s="241" t="s">
        <v>439</v>
      </c>
      <c r="J5" s="241" t="s">
        <v>22</v>
      </c>
    </row>
    <row r="6" spans="1:10" ht="13.5" customHeight="1" x14ac:dyDescent="0.25">
      <c r="A6" s="63" t="s">
        <v>2</v>
      </c>
      <c r="B6" s="61">
        <v>571.13858999999991</v>
      </c>
      <c r="C6" s="61">
        <v>10003.817159999999</v>
      </c>
      <c r="D6" s="61">
        <v>1653.6251499999998</v>
      </c>
      <c r="E6" s="61">
        <v>0</v>
      </c>
      <c r="F6" s="61">
        <v>0</v>
      </c>
      <c r="G6" s="61">
        <v>0.46</v>
      </c>
      <c r="H6" s="61">
        <v>38.133680000000005</v>
      </c>
      <c r="I6" s="61">
        <v>0</v>
      </c>
      <c r="J6" s="61">
        <f>SUM(B6:I6)</f>
        <v>12267.174579999999</v>
      </c>
    </row>
    <row r="7" spans="1:10" ht="13.5" customHeight="1" x14ac:dyDescent="0.25">
      <c r="A7" s="64" t="s">
        <v>3</v>
      </c>
      <c r="B7" s="61">
        <v>520.30209000000002</v>
      </c>
      <c r="C7" s="61">
        <v>8881.0856000000022</v>
      </c>
      <c r="D7" s="61">
        <v>1591.96081</v>
      </c>
      <c r="E7" s="61">
        <v>0</v>
      </c>
      <c r="F7" s="61">
        <v>0</v>
      </c>
      <c r="G7" s="61">
        <v>0.32600000000000001</v>
      </c>
      <c r="H7" s="61">
        <v>0.94998000000000005</v>
      </c>
      <c r="I7" s="61">
        <v>0</v>
      </c>
      <c r="J7" s="61">
        <f t="shared" ref="J7:J17" si="0">SUM(B7:I7)</f>
        <v>10994.62448</v>
      </c>
    </row>
    <row r="8" spans="1:10" ht="13.5" customHeight="1" x14ac:dyDescent="0.25">
      <c r="A8" s="64" t="s">
        <v>4</v>
      </c>
      <c r="B8" s="61">
        <v>675.19609000000014</v>
      </c>
      <c r="C8" s="61">
        <v>10130.85691</v>
      </c>
      <c r="D8" s="61">
        <v>1840.2627000000002</v>
      </c>
      <c r="E8" s="61">
        <v>0</v>
      </c>
      <c r="F8" s="61">
        <v>0</v>
      </c>
      <c r="G8" s="61">
        <v>0.42</v>
      </c>
      <c r="H8" s="61">
        <v>1.55426</v>
      </c>
      <c r="I8" s="61">
        <v>0</v>
      </c>
      <c r="J8" s="61">
        <f t="shared" si="0"/>
        <v>12648.28996</v>
      </c>
    </row>
    <row r="9" spans="1:10" ht="13.5" customHeight="1" x14ac:dyDescent="0.25">
      <c r="A9" s="64" t="s">
        <v>5</v>
      </c>
      <c r="B9" s="61">
        <v>511.93202000000002</v>
      </c>
      <c r="C9" s="61">
        <v>10757.424230000001</v>
      </c>
      <c r="D9" s="61">
        <v>1916.0490500000001</v>
      </c>
      <c r="E9" s="61">
        <v>0</v>
      </c>
      <c r="F9" s="61">
        <v>0</v>
      </c>
      <c r="G9" s="61">
        <v>0.56899999999999995</v>
      </c>
      <c r="H9" s="61">
        <v>295.88941999999997</v>
      </c>
      <c r="I9" s="61">
        <v>0</v>
      </c>
      <c r="J9" s="61">
        <f t="shared" si="0"/>
        <v>13481.863719999999</v>
      </c>
    </row>
    <row r="10" spans="1:10" ht="13.5" customHeight="1" x14ac:dyDescent="0.25">
      <c r="A10" s="64" t="s">
        <v>6</v>
      </c>
      <c r="B10" s="61">
        <v>651.34496000000013</v>
      </c>
      <c r="C10" s="61">
        <v>11513.932489999999</v>
      </c>
      <c r="D10" s="61">
        <v>2330.2628600000003</v>
      </c>
      <c r="E10" s="61">
        <v>0</v>
      </c>
      <c r="F10" s="61">
        <v>0</v>
      </c>
      <c r="G10" s="61">
        <v>0.99399999999999999</v>
      </c>
      <c r="H10" s="61">
        <v>2.4159999999999999</v>
      </c>
      <c r="I10" s="61">
        <v>0</v>
      </c>
      <c r="J10" s="61">
        <f t="shared" si="0"/>
        <v>14498.95031</v>
      </c>
    </row>
    <row r="11" spans="1:10" ht="13.5" customHeight="1" x14ac:dyDescent="0.25">
      <c r="A11" s="64" t="s">
        <v>7</v>
      </c>
      <c r="B11" s="61">
        <v>813.77415000000008</v>
      </c>
      <c r="C11" s="61">
        <v>11105.89798</v>
      </c>
      <c r="D11" s="61">
        <v>2460.0973999999997</v>
      </c>
      <c r="E11" s="61">
        <v>0</v>
      </c>
      <c r="F11" s="61">
        <v>0</v>
      </c>
      <c r="G11" s="61">
        <v>1.0309999999999997</v>
      </c>
      <c r="H11" s="61">
        <v>0.45788999999999996</v>
      </c>
      <c r="I11" s="61">
        <v>0</v>
      </c>
      <c r="J11" s="61">
        <f t="shared" si="0"/>
        <v>14381.258419999998</v>
      </c>
    </row>
    <row r="12" spans="1:10" ht="13.5" customHeight="1" x14ac:dyDescent="0.25">
      <c r="A12" s="64" t="s">
        <v>8</v>
      </c>
      <c r="B12" s="61">
        <v>970.17458000000011</v>
      </c>
      <c r="C12" s="61">
        <v>11311.82998</v>
      </c>
      <c r="D12" s="61">
        <v>3068.6479300000001</v>
      </c>
      <c r="E12" s="61">
        <v>0</v>
      </c>
      <c r="F12" s="61">
        <v>0</v>
      </c>
      <c r="G12" s="61">
        <v>1.1629999999999998</v>
      </c>
      <c r="H12" s="61">
        <v>0.58700000000000008</v>
      </c>
      <c r="I12" s="61">
        <v>0</v>
      </c>
      <c r="J12" s="61">
        <f t="shared" si="0"/>
        <v>15352.40249</v>
      </c>
    </row>
    <row r="13" spans="1:10" ht="13.5" customHeight="1" x14ac:dyDescent="0.25">
      <c r="A13" s="64" t="s">
        <v>9</v>
      </c>
      <c r="B13" s="61">
        <v>1177.8192899999999</v>
      </c>
      <c r="C13" s="61">
        <v>10287.584570000001</v>
      </c>
      <c r="D13" s="61">
        <v>3184.6166199999998</v>
      </c>
      <c r="E13" s="61">
        <v>0</v>
      </c>
      <c r="F13" s="61">
        <v>0</v>
      </c>
      <c r="G13" s="61">
        <v>1.0519999999999998</v>
      </c>
      <c r="H13" s="61">
        <v>421.64060000000001</v>
      </c>
      <c r="I13" s="61">
        <v>0</v>
      </c>
      <c r="J13" s="61">
        <f t="shared" si="0"/>
        <v>15072.71308</v>
      </c>
    </row>
    <row r="14" spans="1:10" ht="13.5" customHeight="1" x14ac:dyDescent="0.25">
      <c r="A14" s="64" t="s">
        <v>10</v>
      </c>
      <c r="B14" s="61">
        <v>1032.7358200000001</v>
      </c>
      <c r="C14" s="61">
        <v>10487.165979999998</v>
      </c>
      <c r="D14" s="61">
        <v>2596.5555300000001</v>
      </c>
      <c r="E14" s="61">
        <v>0</v>
      </c>
      <c r="F14" s="61">
        <v>0</v>
      </c>
      <c r="G14" s="61">
        <v>0.83099999999999996</v>
      </c>
      <c r="H14" s="61">
        <v>1.87385</v>
      </c>
      <c r="I14" s="61">
        <v>0</v>
      </c>
      <c r="J14" s="61">
        <f t="shared" si="0"/>
        <v>14119.162179999998</v>
      </c>
    </row>
    <row r="15" spans="1:10" ht="13.5" customHeight="1" x14ac:dyDescent="0.25">
      <c r="A15" s="64" t="s">
        <v>11</v>
      </c>
      <c r="B15" s="61">
        <v>1032.7358200000001</v>
      </c>
      <c r="C15" s="61">
        <v>10487.165979999998</v>
      </c>
      <c r="D15" s="61">
        <v>2596.5555300000001</v>
      </c>
      <c r="E15" s="61">
        <v>0</v>
      </c>
      <c r="F15" s="61">
        <v>0</v>
      </c>
      <c r="G15" s="61">
        <v>0.83099999999999996</v>
      </c>
      <c r="H15" s="61">
        <v>1.87385</v>
      </c>
      <c r="I15" s="61">
        <v>0</v>
      </c>
      <c r="J15" s="61">
        <f t="shared" si="0"/>
        <v>14119.162179999998</v>
      </c>
    </row>
    <row r="16" spans="1:10" ht="13.5" customHeight="1" x14ac:dyDescent="0.25">
      <c r="A16" s="64" t="s">
        <v>12</v>
      </c>
      <c r="B16" s="61">
        <v>817.3731499999999</v>
      </c>
      <c r="C16" s="61">
        <v>10748.474449999998</v>
      </c>
      <c r="D16" s="61">
        <v>1963.9331500000001</v>
      </c>
      <c r="E16" s="61">
        <v>0</v>
      </c>
      <c r="F16" s="61">
        <v>0</v>
      </c>
      <c r="G16" s="61">
        <v>0.42299999999999999</v>
      </c>
      <c r="H16" s="61">
        <v>1330.8869999999999</v>
      </c>
      <c r="I16" s="61">
        <v>0</v>
      </c>
      <c r="J16" s="61">
        <f t="shared" si="0"/>
        <v>14861.090749999999</v>
      </c>
    </row>
    <row r="17" spans="1:10" ht="13.5" customHeight="1" x14ac:dyDescent="0.25">
      <c r="A17" s="64" t="s">
        <v>13</v>
      </c>
      <c r="B17" s="61">
        <v>810.82803999999999</v>
      </c>
      <c r="C17" s="61">
        <v>10836.660530000001</v>
      </c>
      <c r="D17" s="61">
        <v>1871.6319699999999</v>
      </c>
      <c r="E17" s="61">
        <v>0</v>
      </c>
      <c r="F17" s="61">
        <v>0</v>
      </c>
      <c r="G17" s="61">
        <v>0.40200000000000002</v>
      </c>
      <c r="H17" s="61">
        <v>1064.7170000000001</v>
      </c>
      <c r="I17" s="61">
        <v>0</v>
      </c>
      <c r="J17" s="61">
        <f t="shared" si="0"/>
        <v>14584.239540000002</v>
      </c>
    </row>
    <row r="18" spans="1:10" ht="13.5" customHeight="1" x14ac:dyDescent="0.25">
      <c r="A18" s="256" t="s">
        <v>22</v>
      </c>
      <c r="B18" s="65">
        <f t="shared" ref="B18:J18" si="1">+SUM(B6:B17)</f>
        <v>9585.3546000000006</v>
      </c>
      <c r="C18" s="65">
        <f t="shared" si="1"/>
        <v>126551.89585999999</v>
      </c>
      <c r="D18" s="65">
        <f t="shared" si="1"/>
        <v>27074.198700000001</v>
      </c>
      <c r="E18" s="65">
        <f t="shared" si="1"/>
        <v>0</v>
      </c>
      <c r="F18" s="65">
        <f t="shared" si="1"/>
        <v>0</v>
      </c>
      <c r="G18" s="65">
        <f t="shared" si="1"/>
        <v>8.5019999999999971</v>
      </c>
      <c r="H18" s="65">
        <f t="shared" si="1"/>
        <v>3160.9805299999998</v>
      </c>
      <c r="I18" s="65">
        <f t="shared" si="1"/>
        <v>0</v>
      </c>
      <c r="J18" s="65">
        <f t="shared" si="1"/>
        <v>166380.93169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24"/>
      <c r="H19" s="424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24"/>
      <c r="H20" s="424"/>
      <c r="I20" s="56"/>
    </row>
    <row r="21" spans="1:10" ht="15.75" customHeight="1" x14ac:dyDescent="0.25">
      <c r="A21" s="257"/>
      <c r="B21" s="633" t="s">
        <v>394</v>
      </c>
      <c r="C21" s="634"/>
      <c r="D21" s="634"/>
      <c r="E21" s="634"/>
      <c r="F21" s="634"/>
      <c r="G21" s="634"/>
      <c r="H21" s="634"/>
      <c r="I21" s="634"/>
      <c r="J21" s="635"/>
    </row>
    <row r="22" spans="1:10" ht="26.25" customHeight="1" x14ac:dyDescent="0.25">
      <c r="A22" s="255" t="s">
        <v>0</v>
      </c>
      <c r="B22" s="531" t="s">
        <v>28</v>
      </c>
      <c r="C22" s="531" t="s">
        <v>30</v>
      </c>
      <c r="D22" s="531" t="s">
        <v>27</v>
      </c>
      <c r="E22" s="531" t="s">
        <v>29</v>
      </c>
      <c r="F22" s="531" t="s">
        <v>436</v>
      </c>
      <c r="G22" s="531" t="s">
        <v>437</v>
      </c>
      <c r="H22" s="531" t="s">
        <v>438</v>
      </c>
      <c r="I22" s="531" t="s">
        <v>439</v>
      </c>
      <c r="J22" s="531" t="s">
        <v>22</v>
      </c>
    </row>
    <row r="23" spans="1:10" ht="13.5" customHeight="1" x14ac:dyDescent="0.25">
      <c r="A23" s="63" t="s">
        <v>2</v>
      </c>
      <c r="B23" s="61">
        <v>35.598999999999997</v>
      </c>
      <c r="C23" s="61">
        <v>5641.7929999999997</v>
      </c>
      <c r="D23" s="61">
        <v>61.944000000000003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f>SUM(B23:I23)</f>
        <v>5739.3360000000002</v>
      </c>
    </row>
    <row r="24" spans="1:10" ht="13.5" customHeight="1" x14ac:dyDescent="0.25">
      <c r="A24" s="64" t="s">
        <v>3</v>
      </c>
      <c r="B24" s="61">
        <v>36.861788999999995</v>
      </c>
      <c r="C24" s="61">
        <v>4966.5370000000003</v>
      </c>
      <c r="D24" s="61">
        <v>90.000210999999993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f t="shared" ref="J24:J34" si="2">SUM(B24:I24)</f>
        <v>5093.3989999999994</v>
      </c>
    </row>
    <row r="25" spans="1:10" ht="13.5" customHeight="1" x14ac:dyDescent="0.25">
      <c r="A25" s="64" t="s">
        <v>4</v>
      </c>
      <c r="B25" s="61">
        <v>33.320900000000002</v>
      </c>
      <c r="C25" s="61">
        <v>5732.125</v>
      </c>
      <c r="D25" s="61">
        <v>88.159000000000006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f t="shared" si="2"/>
        <v>5853.6048999999994</v>
      </c>
    </row>
    <row r="26" spans="1:10" ht="13.5" customHeight="1" x14ac:dyDescent="0.25">
      <c r="A26" s="64" t="s">
        <v>5</v>
      </c>
      <c r="B26" s="61">
        <v>44.866770799999998</v>
      </c>
      <c r="C26" s="61">
        <v>5372.0529999999999</v>
      </c>
      <c r="D26" s="61">
        <v>101.17016939999999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f t="shared" si="2"/>
        <v>5518.0899402000005</v>
      </c>
    </row>
    <row r="27" spans="1:10" ht="13.5" customHeight="1" x14ac:dyDescent="0.25">
      <c r="A27" s="64" t="s">
        <v>6</v>
      </c>
      <c r="B27" s="61">
        <v>43.036000000000001</v>
      </c>
      <c r="C27" s="61">
        <v>5935.1229999999996</v>
      </c>
      <c r="D27" s="61">
        <v>160.846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f t="shared" si="2"/>
        <v>6139.0049999999992</v>
      </c>
    </row>
    <row r="28" spans="1:10" ht="13.5" customHeight="1" x14ac:dyDescent="0.25">
      <c r="A28" s="64" t="s">
        <v>7</v>
      </c>
      <c r="B28" s="61">
        <v>43.292900000000003</v>
      </c>
      <c r="C28" s="61">
        <v>5734.2560000000003</v>
      </c>
      <c r="D28" s="61">
        <v>203.2346517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f t="shared" si="2"/>
        <v>5980.7835517000003</v>
      </c>
    </row>
    <row r="29" spans="1:10" ht="13.5" customHeight="1" x14ac:dyDescent="0.25">
      <c r="A29" s="64" t="s">
        <v>8</v>
      </c>
      <c r="B29" s="61">
        <v>54.275129999999997</v>
      </c>
      <c r="C29" s="61">
        <v>6253.7420000000002</v>
      </c>
      <c r="D29" s="61">
        <v>221.39472000000001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f t="shared" si="2"/>
        <v>6529.4118500000004</v>
      </c>
    </row>
    <row r="30" spans="1:10" ht="13.5" customHeight="1" x14ac:dyDescent="0.25">
      <c r="A30" s="64" t="s">
        <v>9</v>
      </c>
      <c r="B30" s="61">
        <v>47.170999999999999</v>
      </c>
      <c r="C30" s="61">
        <v>6381.0094700000009</v>
      </c>
      <c r="D30" s="61">
        <v>227.16783409999999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f t="shared" si="2"/>
        <v>6655.3483041000009</v>
      </c>
    </row>
    <row r="31" spans="1:10" ht="13.5" customHeight="1" x14ac:dyDescent="0.25">
      <c r="A31" s="64" t="s">
        <v>10</v>
      </c>
      <c r="B31" s="61">
        <v>45.913903070000003</v>
      </c>
      <c r="C31" s="61">
        <v>5748.72</v>
      </c>
      <c r="D31" s="61">
        <v>178.10258020000001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f t="shared" si="2"/>
        <v>5972.7364832700005</v>
      </c>
    </row>
    <row r="32" spans="1:10" ht="13.5" customHeight="1" x14ac:dyDescent="0.25">
      <c r="A32" s="64" t="s">
        <v>11</v>
      </c>
      <c r="B32" s="61">
        <v>59.205779999999997</v>
      </c>
      <c r="C32" s="61">
        <v>5495.951</v>
      </c>
      <c r="D32" s="61">
        <v>154.20298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f t="shared" si="2"/>
        <v>5709.3597600000003</v>
      </c>
    </row>
    <row r="33" spans="1:10" ht="13.5" customHeight="1" x14ac:dyDescent="0.25">
      <c r="A33" s="64" t="s">
        <v>12</v>
      </c>
      <c r="B33" s="61">
        <v>45.519550000000002</v>
      </c>
      <c r="C33" s="61">
        <v>5460.7190000000001</v>
      </c>
      <c r="D33" s="61">
        <v>116.86405000000001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f t="shared" si="2"/>
        <v>5623.1026000000002</v>
      </c>
    </row>
    <row r="34" spans="1:10" ht="13.5" customHeight="1" x14ac:dyDescent="0.25">
      <c r="A34" s="64" t="s">
        <v>13</v>
      </c>
      <c r="B34" s="61">
        <v>60.43806017</v>
      </c>
      <c r="C34" s="61">
        <v>5615.8009759999995</v>
      </c>
      <c r="D34" s="61">
        <v>136.87662419999998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f t="shared" si="2"/>
        <v>5813.1156603700001</v>
      </c>
    </row>
    <row r="35" spans="1:10" ht="13.5" customHeight="1" x14ac:dyDescent="0.25">
      <c r="A35" s="256" t="s">
        <v>22</v>
      </c>
      <c r="B35" s="65">
        <f t="shared" ref="B35:J35" si="3">+SUM(B23:B34)</f>
        <v>549.50078303999999</v>
      </c>
      <c r="C35" s="65">
        <f t="shared" si="3"/>
        <v>68337.829446000003</v>
      </c>
      <c r="D35" s="65">
        <f t="shared" si="3"/>
        <v>1739.9628205999998</v>
      </c>
      <c r="E35" s="65">
        <f t="shared" si="3"/>
        <v>0</v>
      </c>
      <c r="F35" s="65">
        <f t="shared" si="3"/>
        <v>0</v>
      </c>
      <c r="G35" s="65">
        <f t="shared" si="3"/>
        <v>0</v>
      </c>
      <c r="H35" s="65">
        <f t="shared" si="3"/>
        <v>0</v>
      </c>
      <c r="I35" s="65">
        <f t="shared" si="3"/>
        <v>0</v>
      </c>
      <c r="J35" s="65">
        <f t="shared" si="3"/>
        <v>70627.293049639993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8">
    <pageSetUpPr fitToPage="1"/>
  </sheetPr>
  <dimension ref="A1:N50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6.140625" style="80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458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57"/>
      <c r="B4" s="633" t="s">
        <v>383</v>
      </c>
      <c r="C4" s="634"/>
      <c r="D4" s="634"/>
      <c r="E4" s="634"/>
      <c r="F4" s="634"/>
      <c r="G4" s="634"/>
      <c r="H4" s="634"/>
      <c r="I4" s="634"/>
      <c r="J4" s="635"/>
    </row>
    <row r="5" spans="1:10" s="80" customFormat="1" ht="30" customHeight="1" x14ac:dyDescent="0.2">
      <c r="A5" s="255" t="s">
        <v>0</v>
      </c>
      <c r="B5" s="531" t="s">
        <v>28</v>
      </c>
      <c r="C5" s="531" t="s">
        <v>30</v>
      </c>
      <c r="D5" s="531" t="s">
        <v>27</v>
      </c>
      <c r="E5" s="531" t="s">
        <v>29</v>
      </c>
      <c r="F5" s="531" t="s">
        <v>436</v>
      </c>
      <c r="G5" s="531" t="s">
        <v>437</v>
      </c>
      <c r="H5" s="531" t="s">
        <v>438</v>
      </c>
      <c r="I5" s="241" t="s">
        <v>439</v>
      </c>
      <c r="J5" s="241" t="s">
        <v>22</v>
      </c>
    </row>
    <row r="6" spans="1:10" ht="13.5" customHeight="1" x14ac:dyDescent="0.25">
      <c r="A6" s="63" t="s">
        <v>2</v>
      </c>
      <c r="B6" s="61">
        <v>9.4770400000000006</v>
      </c>
      <c r="C6" s="61">
        <v>260.34744000000001</v>
      </c>
      <c r="D6" s="61">
        <v>26.045720000000003</v>
      </c>
      <c r="E6" s="61">
        <v>0</v>
      </c>
      <c r="F6" s="61">
        <v>0</v>
      </c>
      <c r="G6" s="61">
        <v>1E-3</v>
      </c>
      <c r="H6" s="61">
        <v>0</v>
      </c>
      <c r="I6" s="61">
        <v>0</v>
      </c>
      <c r="J6" s="61">
        <f>SUM(B6:I6)</f>
        <v>295.87119999999999</v>
      </c>
    </row>
    <row r="7" spans="1:10" ht="13.5" customHeight="1" x14ac:dyDescent="0.25">
      <c r="A7" s="64" t="s">
        <v>3</v>
      </c>
      <c r="B7" s="61">
        <v>8.7931299999999997</v>
      </c>
      <c r="C7" s="61">
        <v>254.3587</v>
      </c>
      <c r="D7" s="61">
        <v>21.42662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284.57845000000003</v>
      </c>
    </row>
    <row r="8" spans="1:10" ht="13.5" customHeight="1" x14ac:dyDescent="0.25">
      <c r="A8" s="64" t="s">
        <v>4</v>
      </c>
      <c r="B8" s="61">
        <v>12.684629999999999</v>
      </c>
      <c r="C8" s="61">
        <v>296.43421000000001</v>
      </c>
      <c r="D8" s="61">
        <v>29.045570000000001</v>
      </c>
      <c r="E8" s="61">
        <v>0</v>
      </c>
      <c r="F8" s="61">
        <v>0</v>
      </c>
      <c r="G8" s="61">
        <v>1E-3</v>
      </c>
      <c r="H8" s="61">
        <v>0</v>
      </c>
      <c r="I8" s="61">
        <v>0</v>
      </c>
      <c r="J8" s="61">
        <f t="shared" si="0"/>
        <v>338.16540999999995</v>
      </c>
    </row>
    <row r="9" spans="1:10" ht="13.5" customHeight="1" x14ac:dyDescent="0.25">
      <c r="A9" s="64" t="s">
        <v>5</v>
      </c>
      <c r="B9" s="61">
        <v>10.41324</v>
      </c>
      <c r="C9" s="61">
        <v>272.13910999999996</v>
      </c>
      <c r="D9" s="61">
        <v>40.629309999999997</v>
      </c>
      <c r="E9" s="61">
        <v>0</v>
      </c>
      <c r="F9" s="61">
        <v>0</v>
      </c>
      <c r="G9" s="61">
        <v>1E-3</v>
      </c>
      <c r="H9" s="61">
        <v>0</v>
      </c>
      <c r="I9" s="61">
        <v>0</v>
      </c>
      <c r="J9" s="61">
        <f t="shared" si="0"/>
        <v>323.18265999999988</v>
      </c>
    </row>
    <row r="10" spans="1:10" ht="13.5" customHeight="1" x14ac:dyDescent="0.25">
      <c r="A10" s="64" t="s">
        <v>6</v>
      </c>
      <c r="B10" s="61">
        <v>13.775229999999999</v>
      </c>
      <c r="C10" s="61">
        <v>263.00609000000003</v>
      </c>
      <c r="D10" s="61">
        <v>85.090479999999999</v>
      </c>
      <c r="E10" s="61">
        <v>0</v>
      </c>
      <c r="F10" s="61">
        <v>0</v>
      </c>
      <c r="G10" s="61">
        <v>1E-3</v>
      </c>
      <c r="H10" s="61">
        <v>0</v>
      </c>
      <c r="I10" s="61">
        <v>0</v>
      </c>
      <c r="J10" s="61">
        <f t="shared" si="0"/>
        <v>361.87280000000004</v>
      </c>
    </row>
    <row r="11" spans="1:10" ht="13.5" customHeight="1" x14ac:dyDescent="0.25">
      <c r="A11" s="64" t="s">
        <v>7</v>
      </c>
      <c r="B11" s="61">
        <v>15.178229999999999</v>
      </c>
      <c r="C11" s="61">
        <v>281.46300000000002</v>
      </c>
      <c r="D11" s="61">
        <v>125.34192</v>
      </c>
      <c r="E11" s="61">
        <v>0</v>
      </c>
      <c r="F11" s="61">
        <v>0</v>
      </c>
      <c r="G11" s="61">
        <v>2E-3</v>
      </c>
      <c r="H11" s="61">
        <v>0</v>
      </c>
      <c r="I11" s="61">
        <v>0</v>
      </c>
      <c r="J11" s="61">
        <f t="shared" si="0"/>
        <v>421.98515000000003</v>
      </c>
    </row>
    <row r="12" spans="1:10" ht="13.5" customHeight="1" x14ac:dyDescent="0.25">
      <c r="A12" s="64" t="s">
        <v>8</v>
      </c>
      <c r="B12" s="61">
        <v>14.48691</v>
      </c>
      <c r="C12" s="61">
        <v>288.57425999999998</v>
      </c>
      <c r="D12" s="61">
        <v>168.82566</v>
      </c>
      <c r="E12" s="61">
        <v>0</v>
      </c>
      <c r="F12" s="61">
        <v>0</v>
      </c>
      <c r="G12" s="61">
        <v>3.0000000000000001E-3</v>
      </c>
      <c r="H12" s="61">
        <v>0</v>
      </c>
      <c r="I12" s="61">
        <v>0</v>
      </c>
      <c r="J12" s="61">
        <f t="shared" si="0"/>
        <v>471.88983000000002</v>
      </c>
    </row>
    <row r="13" spans="1:10" ht="13.5" customHeight="1" x14ac:dyDescent="0.25">
      <c r="A13" s="64" t="s">
        <v>9</v>
      </c>
      <c r="B13" s="61">
        <v>20.42137</v>
      </c>
      <c r="C13" s="61">
        <v>284.26866999999999</v>
      </c>
      <c r="D13" s="61">
        <v>150.57653999999999</v>
      </c>
      <c r="E13" s="61">
        <v>0</v>
      </c>
      <c r="F13" s="61">
        <v>0</v>
      </c>
      <c r="G13" s="61">
        <v>2E-3</v>
      </c>
      <c r="H13" s="61">
        <v>0</v>
      </c>
      <c r="I13" s="61">
        <v>0</v>
      </c>
      <c r="J13" s="61">
        <f t="shared" si="0"/>
        <v>455.26857999999999</v>
      </c>
    </row>
    <row r="14" spans="1:10" ht="13.5" customHeight="1" x14ac:dyDescent="0.25">
      <c r="A14" s="64" t="s">
        <v>10</v>
      </c>
      <c r="B14" s="61">
        <v>18.571290000000001</v>
      </c>
      <c r="C14" s="61">
        <v>253.37945999999999</v>
      </c>
      <c r="D14" s="61">
        <v>94.802630000000008</v>
      </c>
      <c r="E14" s="61">
        <v>0</v>
      </c>
      <c r="F14" s="61">
        <v>0</v>
      </c>
      <c r="G14" s="61">
        <v>3.0000000000000001E-3</v>
      </c>
      <c r="H14" s="61">
        <v>0</v>
      </c>
      <c r="I14" s="61">
        <v>0</v>
      </c>
      <c r="J14" s="61">
        <f t="shared" si="0"/>
        <v>366.75637999999998</v>
      </c>
    </row>
    <row r="15" spans="1:10" ht="13.5" customHeight="1" x14ac:dyDescent="0.25">
      <c r="A15" s="64" t="s">
        <v>11</v>
      </c>
      <c r="B15" s="61">
        <v>18.571290000000001</v>
      </c>
      <c r="C15" s="61">
        <v>253.37945999999999</v>
      </c>
      <c r="D15" s="61">
        <v>94.802630000000008</v>
      </c>
      <c r="E15" s="61">
        <v>0</v>
      </c>
      <c r="F15" s="61">
        <v>0</v>
      </c>
      <c r="G15" s="61">
        <v>3.0000000000000001E-3</v>
      </c>
      <c r="H15" s="61">
        <v>0</v>
      </c>
      <c r="I15" s="61">
        <v>0</v>
      </c>
      <c r="J15" s="61">
        <f t="shared" si="0"/>
        <v>366.75637999999998</v>
      </c>
    </row>
    <row r="16" spans="1:10" ht="13.5" customHeight="1" x14ac:dyDescent="0.25">
      <c r="A16" s="64" t="s">
        <v>12</v>
      </c>
      <c r="B16" s="61">
        <v>21.940770000000001</v>
      </c>
      <c r="C16" s="61">
        <v>270.47606999999999</v>
      </c>
      <c r="D16" s="61">
        <v>34.723320000000001</v>
      </c>
      <c r="E16" s="61">
        <v>0</v>
      </c>
      <c r="F16" s="61">
        <v>0</v>
      </c>
      <c r="G16" s="61">
        <v>1E-3</v>
      </c>
      <c r="H16" s="61">
        <v>0</v>
      </c>
      <c r="I16" s="61">
        <v>0</v>
      </c>
      <c r="J16" s="61">
        <f t="shared" si="0"/>
        <v>327.14115999999996</v>
      </c>
    </row>
    <row r="17" spans="1:10" ht="13.5" customHeight="1" x14ac:dyDescent="0.25">
      <c r="A17" s="64" t="s">
        <v>13</v>
      </c>
      <c r="B17" s="61">
        <v>19.717959999999998</v>
      </c>
      <c r="C17" s="61">
        <v>251.78873000000002</v>
      </c>
      <c r="D17" s="61">
        <v>35.612929999999999</v>
      </c>
      <c r="E17" s="61">
        <v>0</v>
      </c>
      <c r="F17" s="61">
        <v>0</v>
      </c>
      <c r="G17" s="61">
        <v>1E-3</v>
      </c>
      <c r="H17" s="61">
        <v>0</v>
      </c>
      <c r="I17" s="61">
        <v>0</v>
      </c>
      <c r="J17" s="61">
        <f t="shared" si="0"/>
        <v>307.12061999999997</v>
      </c>
    </row>
    <row r="18" spans="1:10" ht="13.5" customHeight="1" x14ac:dyDescent="0.25">
      <c r="A18" s="256" t="s">
        <v>22</v>
      </c>
      <c r="B18" s="65">
        <f t="shared" ref="B18:J18" si="1">+SUM(B6:B17)</f>
        <v>184.03109000000001</v>
      </c>
      <c r="C18" s="65">
        <f t="shared" si="1"/>
        <v>3229.6152000000006</v>
      </c>
      <c r="D18" s="65">
        <f t="shared" si="1"/>
        <v>906.92333000000008</v>
      </c>
      <c r="E18" s="65">
        <f t="shared" si="1"/>
        <v>0</v>
      </c>
      <c r="F18" s="65">
        <f t="shared" si="1"/>
        <v>0</v>
      </c>
      <c r="G18" s="65">
        <f t="shared" si="1"/>
        <v>1.9000000000000003E-2</v>
      </c>
      <c r="H18" s="65">
        <f t="shared" si="1"/>
        <v>0</v>
      </c>
      <c r="I18" s="65">
        <f t="shared" si="1"/>
        <v>0</v>
      </c>
      <c r="J18" s="65">
        <f t="shared" si="1"/>
        <v>4320.5886199999995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24"/>
      <c r="H19" s="424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24"/>
      <c r="H20" s="424"/>
      <c r="I20" s="56"/>
    </row>
    <row r="21" spans="1:10" ht="13.5" customHeight="1" x14ac:dyDescent="0.25">
      <c r="A21" s="257"/>
      <c r="B21" s="633" t="s">
        <v>445</v>
      </c>
      <c r="C21" s="634"/>
      <c r="D21" s="634"/>
      <c r="E21" s="634"/>
      <c r="F21" s="634"/>
      <c r="G21" s="634"/>
      <c r="H21" s="634"/>
      <c r="I21" s="634"/>
      <c r="J21" s="635"/>
    </row>
    <row r="22" spans="1:10" ht="26.25" customHeight="1" x14ac:dyDescent="0.25">
      <c r="A22" s="255" t="s">
        <v>0</v>
      </c>
      <c r="B22" s="531" t="s">
        <v>28</v>
      </c>
      <c r="C22" s="531" t="s">
        <v>30</v>
      </c>
      <c r="D22" s="531" t="s">
        <v>27</v>
      </c>
      <c r="E22" s="531" t="s">
        <v>29</v>
      </c>
      <c r="F22" s="531" t="s">
        <v>436</v>
      </c>
      <c r="G22" s="531" t="s">
        <v>437</v>
      </c>
      <c r="H22" s="531" t="s">
        <v>438</v>
      </c>
      <c r="I22" s="531" t="s">
        <v>439</v>
      </c>
      <c r="J22" s="531" t="s">
        <v>22</v>
      </c>
    </row>
    <row r="23" spans="1:10" ht="13.5" customHeight="1" x14ac:dyDescent="0.25">
      <c r="A23" s="63" t="s">
        <v>2</v>
      </c>
      <c r="B23" s="61">
        <v>17.093</v>
      </c>
      <c r="C23" s="61">
        <v>0</v>
      </c>
      <c r="D23" s="61">
        <v>73.085999999999999</v>
      </c>
      <c r="E23" s="61">
        <v>46.582000000000001</v>
      </c>
      <c r="F23" s="61">
        <v>0</v>
      </c>
      <c r="G23" s="61">
        <v>6.0000000000000001E-3</v>
      </c>
      <c r="H23" s="61">
        <v>0</v>
      </c>
      <c r="I23" s="61">
        <v>0</v>
      </c>
      <c r="J23" s="61">
        <f>SUM(B23:I23)</f>
        <v>136.767</v>
      </c>
    </row>
    <row r="24" spans="1:10" ht="13.5" customHeight="1" x14ac:dyDescent="0.25">
      <c r="A24" s="64" t="s">
        <v>3</v>
      </c>
      <c r="B24" s="61">
        <v>52.829000000000001</v>
      </c>
      <c r="C24" s="61">
        <v>0</v>
      </c>
      <c r="D24" s="61">
        <v>49.448999999999998</v>
      </c>
      <c r="E24" s="61">
        <v>53.616999999999997</v>
      </c>
      <c r="F24" s="61">
        <v>0</v>
      </c>
      <c r="G24" s="61">
        <v>1.6E-2</v>
      </c>
      <c r="H24" s="61">
        <v>0</v>
      </c>
      <c r="I24" s="61">
        <v>0</v>
      </c>
      <c r="J24" s="61">
        <f t="shared" ref="J24:J34" si="2">SUM(B24:I24)</f>
        <v>155.91099999999997</v>
      </c>
    </row>
    <row r="25" spans="1:10" ht="13.5" customHeight="1" x14ac:dyDescent="0.25">
      <c r="A25" s="64" t="s">
        <v>4</v>
      </c>
      <c r="B25" s="61">
        <v>54.55</v>
      </c>
      <c r="C25" s="61">
        <v>0</v>
      </c>
      <c r="D25" s="61">
        <v>48.991999999999997</v>
      </c>
      <c r="E25" s="61">
        <v>53.543999999999997</v>
      </c>
      <c r="F25" s="61">
        <v>0</v>
      </c>
      <c r="G25" s="61">
        <v>2.1999999999999999E-2</v>
      </c>
      <c r="H25" s="61">
        <v>0</v>
      </c>
      <c r="I25" s="61">
        <v>0</v>
      </c>
      <c r="J25" s="61">
        <f t="shared" si="2"/>
        <v>157.108</v>
      </c>
    </row>
    <row r="26" spans="1:10" ht="13.5" customHeight="1" x14ac:dyDescent="0.25">
      <c r="A26" s="64" t="s">
        <v>5</v>
      </c>
      <c r="B26" s="61">
        <v>62.042000000000002</v>
      </c>
      <c r="C26" s="61">
        <v>0</v>
      </c>
      <c r="D26" s="61">
        <v>66.484999999999999</v>
      </c>
      <c r="E26" s="61">
        <v>80.736999999999995</v>
      </c>
      <c r="F26" s="61">
        <v>0</v>
      </c>
      <c r="G26" s="61">
        <v>5.6000000000000001E-2</v>
      </c>
      <c r="H26" s="61">
        <v>0</v>
      </c>
      <c r="I26" s="61">
        <v>0</v>
      </c>
      <c r="J26" s="61">
        <f t="shared" si="2"/>
        <v>209.32</v>
      </c>
    </row>
    <row r="27" spans="1:10" ht="13.5" customHeight="1" x14ac:dyDescent="0.25">
      <c r="A27" s="64" t="s">
        <v>6</v>
      </c>
      <c r="B27" s="61">
        <v>99.423000000000002</v>
      </c>
      <c r="C27" s="61">
        <v>0</v>
      </c>
      <c r="D27" s="61">
        <v>98.034999999999997</v>
      </c>
      <c r="E27" s="61">
        <v>120.93</v>
      </c>
      <c r="F27" s="61">
        <v>0</v>
      </c>
      <c r="G27" s="61">
        <v>0.15</v>
      </c>
      <c r="H27" s="61">
        <v>0</v>
      </c>
      <c r="I27" s="61">
        <v>0</v>
      </c>
      <c r="J27" s="61">
        <f t="shared" si="2"/>
        <v>318.53800000000001</v>
      </c>
    </row>
    <row r="28" spans="1:10" ht="13.5" customHeight="1" x14ac:dyDescent="0.25">
      <c r="A28" s="64" t="s">
        <v>7</v>
      </c>
      <c r="B28" s="61">
        <v>129.68700000000001</v>
      </c>
      <c r="C28" s="61">
        <v>0</v>
      </c>
      <c r="D28" s="61">
        <v>123.845</v>
      </c>
      <c r="E28" s="61">
        <v>134.762</v>
      </c>
      <c r="F28" s="61">
        <v>0</v>
      </c>
      <c r="G28" s="61">
        <v>0.315</v>
      </c>
      <c r="H28" s="61">
        <v>0</v>
      </c>
      <c r="I28" s="61">
        <v>0</v>
      </c>
      <c r="J28" s="61">
        <f t="shared" si="2"/>
        <v>388.60899999999998</v>
      </c>
    </row>
    <row r="29" spans="1:10" ht="13.5" customHeight="1" x14ac:dyDescent="0.25">
      <c r="A29" s="64" t="s">
        <v>8</v>
      </c>
      <c r="B29" s="61">
        <v>141.61500000000001</v>
      </c>
      <c r="C29" s="61">
        <v>0</v>
      </c>
      <c r="D29" s="61">
        <v>144.35400000000001</v>
      </c>
      <c r="E29" s="61">
        <v>125.79600000000001</v>
      </c>
      <c r="F29" s="61">
        <v>0</v>
      </c>
      <c r="G29" s="61">
        <v>0.42199999999999999</v>
      </c>
      <c r="H29" s="61">
        <v>0</v>
      </c>
      <c r="I29" s="61">
        <v>0</v>
      </c>
      <c r="J29" s="61">
        <f t="shared" si="2"/>
        <v>412.18700000000007</v>
      </c>
    </row>
    <row r="30" spans="1:10" ht="13.5" customHeight="1" x14ac:dyDescent="0.25">
      <c r="A30" s="64" t="s">
        <v>9</v>
      </c>
      <c r="B30" s="61">
        <v>149.66900000000001</v>
      </c>
      <c r="C30" s="61">
        <v>0</v>
      </c>
      <c r="D30" s="61">
        <v>150.24299999999999</v>
      </c>
      <c r="E30" s="61">
        <v>139.364</v>
      </c>
      <c r="F30" s="61">
        <v>0</v>
      </c>
      <c r="G30" s="61">
        <v>0.36299999999999999</v>
      </c>
      <c r="H30" s="61">
        <v>0</v>
      </c>
      <c r="I30" s="61">
        <v>0</v>
      </c>
      <c r="J30" s="61">
        <f t="shared" si="2"/>
        <v>439.63900000000007</v>
      </c>
    </row>
    <row r="31" spans="1:10" ht="13.5" customHeight="1" x14ac:dyDescent="0.25">
      <c r="A31" s="64" t="s">
        <v>10</v>
      </c>
      <c r="B31" s="61">
        <v>149.66900000000001</v>
      </c>
      <c r="C31" s="61">
        <v>0</v>
      </c>
      <c r="D31" s="61">
        <v>150.24299999999999</v>
      </c>
      <c r="E31" s="61">
        <v>139.364</v>
      </c>
      <c r="F31" s="61">
        <v>0</v>
      </c>
      <c r="G31" s="61">
        <v>0.36299999999999999</v>
      </c>
      <c r="H31" s="61">
        <v>0</v>
      </c>
      <c r="I31" s="61">
        <v>0</v>
      </c>
      <c r="J31" s="61">
        <f t="shared" si="2"/>
        <v>439.63900000000007</v>
      </c>
    </row>
    <row r="32" spans="1:10" ht="13.5" customHeight="1" x14ac:dyDescent="0.25">
      <c r="A32" s="64" t="s">
        <v>11</v>
      </c>
      <c r="B32" s="61">
        <v>138.078</v>
      </c>
      <c r="C32" s="61">
        <v>0</v>
      </c>
      <c r="D32" s="61">
        <v>89.644000000000005</v>
      </c>
      <c r="E32" s="61">
        <v>93.049779999999998</v>
      </c>
      <c r="F32" s="61">
        <v>0</v>
      </c>
      <c r="G32" s="61">
        <v>0.10299999999999999</v>
      </c>
      <c r="H32" s="61">
        <v>0</v>
      </c>
      <c r="I32" s="61">
        <v>0</v>
      </c>
      <c r="J32" s="61">
        <f t="shared" si="2"/>
        <v>320.87478000000004</v>
      </c>
    </row>
    <row r="33" spans="1:14" ht="13.5" customHeight="1" x14ac:dyDescent="0.25">
      <c r="A33" s="64" t="s">
        <v>12</v>
      </c>
      <c r="B33" s="61">
        <v>126.873</v>
      </c>
      <c r="C33" s="61">
        <v>0</v>
      </c>
      <c r="D33" s="61">
        <v>78.349000000000004</v>
      </c>
      <c r="E33" s="61">
        <v>65.832999999999998</v>
      </c>
      <c r="F33" s="61">
        <v>0</v>
      </c>
      <c r="G33" s="61">
        <v>1.4999999999999999E-2</v>
      </c>
      <c r="H33" s="61">
        <v>0</v>
      </c>
      <c r="I33" s="61">
        <v>0</v>
      </c>
      <c r="J33" s="61">
        <f t="shared" si="2"/>
        <v>271.07</v>
      </c>
    </row>
    <row r="34" spans="1:14" ht="13.5" customHeight="1" x14ac:dyDescent="0.25">
      <c r="A34" s="64" t="s">
        <v>13</v>
      </c>
      <c r="B34" s="61">
        <v>86.313000000000002</v>
      </c>
      <c r="C34" s="61">
        <v>0</v>
      </c>
      <c r="D34" s="61">
        <v>61.063000000000002</v>
      </c>
      <c r="E34" s="61">
        <v>49.238999999999997</v>
      </c>
      <c r="F34" s="61">
        <v>0</v>
      </c>
      <c r="G34" s="61">
        <v>0</v>
      </c>
      <c r="H34" s="61">
        <v>0</v>
      </c>
      <c r="I34" s="61">
        <v>0</v>
      </c>
      <c r="J34" s="61">
        <f t="shared" si="2"/>
        <v>196.61500000000001</v>
      </c>
    </row>
    <row r="35" spans="1:14" ht="13.5" customHeight="1" x14ac:dyDescent="0.25">
      <c r="A35" s="256" t="s">
        <v>22</v>
      </c>
      <c r="B35" s="65">
        <f t="shared" ref="B35:J35" si="3">+SUM(B23:B34)</f>
        <v>1207.8410000000001</v>
      </c>
      <c r="C35" s="65">
        <f t="shared" si="3"/>
        <v>0</v>
      </c>
      <c r="D35" s="65">
        <f t="shared" si="3"/>
        <v>1133.788</v>
      </c>
      <c r="E35" s="65">
        <f t="shared" si="3"/>
        <v>1102.8177800000001</v>
      </c>
      <c r="F35" s="65">
        <f t="shared" si="3"/>
        <v>0</v>
      </c>
      <c r="G35" s="65">
        <f t="shared" si="3"/>
        <v>1.8309999999999997</v>
      </c>
      <c r="H35" s="65">
        <f t="shared" si="3"/>
        <v>0</v>
      </c>
      <c r="I35" s="65">
        <f t="shared" si="3"/>
        <v>0</v>
      </c>
      <c r="J35" s="65">
        <f t="shared" si="3"/>
        <v>3446.2777800000003</v>
      </c>
    </row>
    <row r="36" spans="1:14" x14ac:dyDescent="0.25">
      <c r="A36" s="20"/>
      <c r="H36" s="20"/>
    </row>
    <row r="37" spans="1:14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67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70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70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70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9">
    <pageSetUpPr fitToPage="1"/>
  </sheetPr>
  <dimension ref="A1:J45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6.140625" style="80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10" x14ac:dyDescent="0.25">
      <c r="A1" s="69"/>
      <c r="B1" s="79"/>
      <c r="C1" s="79"/>
      <c r="D1" s="79"/>
      <c r="E1" s="79"/>
      <c r="F1" s="79"/>
      <c r="G1" s="79"/>
      <c r="H1" s="79"/>
      <c r="I1" s="20"/>
    </row>
    <row r="2" spans="1:10" x14ac:dyDescent="0.25">
      <c r="A2" s="70" t="s">
        <v>458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70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57"/>
      <c r="B4" s="633" t="s">
        <v>400</v>
      </c>
      <c r="C4" s="634"/>
      <c r="D4" s="634"/>
      <c r="E4" s="634"/>
      <c r="F4" s="634"/>
      <c r="G4" s="634"/>
      <c r="H4" s="634"/>
      <c r="I4" s="634"/>
      <c r="J4" s="635"/>
    </row>
    <row r="5" spans="1:10" s="80" customFormat="1" ht="30" customHeight="1" x14ac:dyDescent="0.2">
      <c r="A5" s="255" t="s">
        <v>0</v>
      </c>
      <c r="B5" s="531" t="s">
        <v>28</v>
      </c>
      <c r="C5" s="531" t="s">
        <v>30</v>
      </c>
      <c r="D5" s="531" t="s">
        <v>27</v>
      </c>
      <c r="E5" s="531" t="s">
        <v>29</v>
      </c>
      <c r="F5" s="531" t="s">
        <v>436</v>
      </c>
      <c r="G5" s="531" t="s">
        <v>437</v>
      </c>
      <c r="H5" s="531" t="s">
        <v>438</v>
      </c>
      <c r="I5" s="531" t="s">
        <v>439</v>
      </c>
      <c r="J5" s="531" t="s">
        <v>22</v>
      </c>
    </row>
    <row r="6" spans="1:10" ht="13.5" customHeight="1" x14ac:dyDescent="0.25">
      <c r="A6" s="63" t="s">
        <v>2</v>
      </c>
      <c r="B6" s="61">
        <v>584.03199999999993</v>
      </c>
      <c r="C6" s="61">
        <v>0</v>
      </c>
      <c r="D6" s="61">
        <v>858.00800000000004</v>
      </c>
      <c r="E6" s="61">
        <v>198.03700000000001</v>
      </c>
      <c r="F6" s="61">
        <v>0</v>
      </c>
      <c r="G6" s="61">
        <v>0.50700000000000001</v>
      </c>
      <c r="H6" s="61">
        <v>0</v>
      </c>
      <c r="I6" s="61">
        <v>0</v>
      </c>
      <c r="J6" s="61">
        <f>SUM(B6:I6)</f>
        <v>1640.5840000000001</v>
      </c>
    </row>
    <row r="7" spans="1:10" ht="13.5" customHeight="1" x14ac:dyDescent="0.25">
      <c r="A7" s="64" t="s">
        <v>3</v>
      </c>
      <c r="B7" s="61">
        <v>548.15699999999993</v>
      </c>
      <c r="C7" s="61">
        <v>0</v>
      </c>
      <c r="D7" s="61">
        <v>727.90899999999999</v>
      </c>
      <c r="E7" s="61">
        <v>163.46800000000002</v>
      </c>
      <c r="F7" s="61">
        <v>0</v>
      </c>
      <c r="G7" s="61">
        <v>0.73199999999999998</v>
      </c>
      <c r="H7" s="61">
        <v>0</v>
      </c>
      <c r="I7" s="61">
        <v>0</v>
      </c>
      <c r="J7" s="61">
        <f t="shared" ref="J7:J17" si="0">SUM(B7:I7)</f>
        <v>1440.2659999999998</v>
      </c>
    </row>
    <row r="8" spans="1:10" ht="13.5" customHeight="1" x14ac:dyDescent="0.25">
      <c r="A8" s="64" t="s">
        <v>4</v>
      </c>
      <c r="B8" s="61">
        <v>762.50400000000002</v>
      </c>
      <c r="C8" s="61">
        <v>0</v>
      </c>
      <c r="D8" s="61">
        <v>764.65099999999995</v>
      </c>
      <c r="E8" s="61">
        <v>167.40100000000001</v>
      </c>
      <c r="F8" s="61">
        <v>0</v>
      </c>
      <c r="G8" s="61">
        <v>1.2610000000000001</v>
      </c>
      <c r="H8" s="61">
        <v>0</v>
      </c>
      <c r="I8" s="61">
        <v>0</v>
      </c>
      <c r="J8" s="61">
        <f t="shared" si="0"/>
        <v>1695.817</v>
      </c>
    </row>
    <row r="9" spans="1:10" ht="13.5" customHeight="1" x14ac:dyDescent="0.25">
      <c r="A9" s="64" t="s">
        <v>5</v>
      </c>
      <c r="B9" s="61">
        <v>767.673</v>
      </c>
      <c r="C9" s="61">
        <v>0</v>
      </c>
      <c r="D9" s="61">
        <v>1027.904</v>
      </c>
      <c r="E9" s="61">
        <v>287.91700000000003</v>
      </c>
      <c r="F9" s="61">
        <v>0</v>
      </c>
      <c r="G9" s="61">
        <v>1.772</v>
      </c>
      <c r="H9" s="61">
        <v>0</v>
      </c>
      <c r="I9" s="61">
        <v>0</v>
      </c>
      <c r="J9" s="61">
        <f t="shared" si="0"/>
        <v>2085.2660000000001</v>
      </c>
    </row>
    <row r="10" spans="1:10" ht="13.5" customHeight="1" x14ac:dyDescent="0.25">
      <c r="A10" s="64" t="s">
        <v>6</v>
      </c>
      <c r="B10" s="61">
        <v>714.995</v>
      </c>
      <c r="C10" s="61">
        <v>0</v>
      </c>
      <c r="D10" s="61">
        <v>1265.896</v>
      </c>
      <c r="E10" s="61">
        <v>321.00800000000004</v>
      </c>
      <c r="F10" s="61">
        <v>0</v>
      </c>
      <c r="G10" s="61">
        <v>2.3600000000000003</v>
      </c>
      <c r="H10" s="61">
        <v>0</v>
      </c>
      <c r="I10" s="61">
        <v>0</v>
      </c>
      <c r="J10" s="61">
        <f t="shared" si="0"/>
        <v>2304.2590000000005</v>
      </c>
    </row>
    <row r="11" spans="1:10" ht="13.5" customHeight="1" x14ac:dyDescent="0.25">
      <c r="A11" s="64" t="s">
        <v>7</v>
      </c>
      <c r="B11" s="61">
        <v>905.97200000000009</v>
      </c>
      <c r="C11" s="61">
        <v>0</v>
      </c>
      <c r="D11" s="61">
        <v>1811.1379999999999</v>
      </c>
      <c r="E11" s="61">
        <v>440.85699999999997</v>
      </c>
      <c r="F11" s="61">
        <v>0</v>
      </c>
      <c r="G11" s="61">
        <v>2.93</v>
      </c>
      <c r="H11" s="61">
        <v>0</v>
      </c>
      <c r="I11" s="61">
        <v>0</v>
      </c>
      <c r="J11" s="61">
        <f t="shared" si="0"/>
        <v>3160.8969999999999</v>
      </c>
    </row>
    <row r="12" spans="1:10" ht="13.5" customHeight="1" x14ac:dyDescent="0.25">
      <c r="A12" s="64" t="s">
        <v>8</v>
      </c>
      <c r="B12" s="61">
        <v>1023.652</v>
      </c>
      <c r="C12" s="61">
        <v>0</v>
      </c>
      <c r="D12" s="61">
        <v>2328.7159999999999</v>
      </c>
      <c r="E12" s="61">
        <v>498.3</v>
      </c>
      <c r="F12" s="61">
        <v>0</v>
      </c>
      <c r="G12" s="61">
        <v>3.7069999999999999</v>
      </c>
      <c r="H12" s="61">
        <v>0</v>
      </c>
      <c r="I12" s="61">
        <v>0</v>
      </c>
      <c r="J12" s="61">
        <f t="shared" si="0"/>
        <v>3854.375</v>
      </c>
    </row>
    <row r="13" spans="1:10" ht="13.5" customHeight="1" x14ac:dyDescent="0.25">
      <c r="A13" s="64" t="s">
        <v>9</v>
      </c>
      <c r="B13" s="61">
        <v>1196.6600000000001</v>
      </c>
      <c r="C13" s="61">
        <v>0</v>
      </c>
      <c r="D13" s="61">
        <v>2365.0909999999999</v>
      </c>
      <c r="E13" s="61">
        <v>535.51800000000003</v>
      </c>
      <c r="F13" s="61">
        <v>0</v>
      </c>
      <c r="G13" s="61">
        <v>4.08</v>
      </c>
      <c r="H13" s="61">
        <v>0</v>
      </c>
      <c r="I13" s="61">
        <v>0</v>
      </c>
      <c r="J13" s="61">
        <f t="shared" si="0"/>
        <v>4101.3490000000002</v>
      </c>
    </row>
    <row r="14" spans="1:10" ht="13.5" customHeight="1" x14ac:dyDescent="0.25">
      <c r="A14" s="64" t="s">
        <v>10</v>
      </c>
      <c r="B14" s="61">
        <v>1160.6680000000001</v>
      </c>
      <c r="C14" s="61">
        <v>0</v>
      </c>
      <c r="D14" s="61">
        <v>2178.0669999999996</v>
      </c>
      <c r="E14" s="61">
        <v>539.23500000000001</v>
      </c>
      <c r="F14" s="61">
        <v>0</v>
      </c>
      <c r="G14" s="61">
        <v>2.9299999999999997</v>
      </c>
      <c r="H14" s="61">
        <v>0</v>
      </c>
      <c r="I14" s="61">
        <v>0</v>
      </c>
      <c r="J14" s="61">
        <f t="shared" si="0"/>
        <v>3880.8999999999996</v>
      </c>
    </row>
    <row r="15" spans="1:10" ht="13.5" customHeight="1" x14ac:dyDescent="0.25">
      <c r="A15" s="64" t="s">
        <v>11</v>
      </c>
      <c r="B15" s="61">
        <v>956.45299999999997</v>
      </c>
      <c r="C15" s="61">
        <v>0</v>
      </c>
      <c r="D15" s="61">
        <v>1694.655</v>
      </c>
      <c r="E15" s="61">
        <v>406.90280999999999</v>
      </c>
      <c r="F15" s="61">
        <v>0</v>
      </c>
      <c r="G15" s="61">
        <v>3.0910000000000002</v>
      </c>
      <c r="H15" s="61">
        <v>0</v>
      </c>
      <c r="I15" s="61">
        <v>0</v>
      </c>
      <c r="J15" s="61">
        <f t="shared" si="0"/>
        <v>3061.1018100000001</v>
      </c>
    </row>
    <row r="16" spans="1:10" ht="13.5" customHeight="1" x14ac:dyDescent="0.25">
      <c r="A16" s="64" t="s">
        <v>12</v>
      </c>
      <c r="B16" s="61">
        <v>784.13400000000001</v>
      </c>
      <c r="C16" s="61">
        <v>0</v>
      </c>
      <c r="D16" s="61">
        <v>1195.3800000000001</v>
      </c>
      <c r="E16" s="61">
        <v>278.33699999999999</v>
      </c>
      <c r="F16" s="61">
        <v>0</v>
      </c>
      <c r="G16" s="61">
        <v>2.4689999999999999</v>
      </c>
      <c r="H16" s="61">
        <v>0</v>
      </c>
      <c r="I16" s="61">
        <v>0</v>
      </c>
      <c r="J16" s="61">
        <f t="shared" si="0"/>
        <v>2260.3200000000002</v>
      </c>
    </row>
    <row r="17" spans="1:10" ht="13.5" customHeight="1" x14ac:dyDescent="0.25">
      <c r="A17" s="64" t="s">
        <v>13</v>
      </c>
      <c r="B17" s="61">
        <v>662.38099999999997</v>
      </c>
      <c r="C17" s="61">
        <v>0</v>
      </c>
      <c r="D17" s="61">
        <v>921.58800000000008</v>
      </c>
      <c r="E17" s="61">
        <v>169.52</v>
      </c>
      <c r="F17" s="61">
        <v>0</v>
      </c>
      <c r="G17" s="61">
        <v>1.6839999999999999</v>
      </c>
      <c r="H17" s="61">
        <v>0</v>
      </c>
      <c r="I17" s="61">
        <v>0</v>
      </c>
      <c r="J17" s="61">
        <f t="shared" si="0"/>
        <v>1755.173</v>
      </c>
    </row>
    <row r="18" spans="1:10" ht="13.5" customHeight="1" x14ac:dyDescent="0.25">
      <c r="A18" s="256" t="s">
        <v>22</v>
      </c>
      <c r="B18" s="65">
        <f t="shared" ref="B18:J18" si="1">+SUM(B6:B17)</f>
        <v>10067.280999999999</v>
      </c>
      <c r="C18" s="65">
        <f t="shared" si="1"/>
        <v>0</v>
      </c>
      <c r="D18" s="65">
        <f t="shared" si="1"/>
        <v>17139.003000000001</v>
      </c>
      <c r="E18" s="65">
        <f t="shared" si="1"/>
        <v>4006.5008100000005</v>
      </c>
      <c r="F18" s="65">
        <f t="shared" si="1"/>
        <v>0</v>
      </c>
      <c r="G18" s="65">
        <f t="shared" si="1"/>
        <v>27.523000000000007</v>
      </c>
      <c r="H18" s="65">
        <f t="shared" si="1"/>
        <v>0</v>
      </c>
      <c r="I18" s="65">
        <f t="shared" si="1"/>
        <v>0</v>
      </c>
      <c r="J18" s="65">
        <f t="shared" si="1"/>
        <v>31240.307810000002</v>
      </c>
    </row>
    <row r="19" spans="1:10" ht="13.5" customHeight="1" x14ac:dyDescent="0.25">
      <c r="A19" s="71"/>
      <c r="B19" s="72"/>
      <c r="C19" s="72"/>
      <c r="D19" s="72"/>
      <c r="E19" s="72"/>
      <c r="F19" s="72"/>
      <c r="G19" s="424"/>
      <c r="H19" s="424"/>
      <c r="I19" s="56"/>
    </row>
    <row r="20" spans="1:10" ht="13.5" customHeight="1" x14ac:dyDescent="0.25">
      <c r="A20" s="73"/>
      <c r="B20" s="56"/>
      <c r="C20" s="74"/>
      <c r="D20" s="74"/>
      <c r="E20" s="74"/>
      <c r="F20" s="74"/>
      <c r="G20" s="424"/>
      <c r="H20" s="424"/>
      <c r="I20" s="56"/>
    </row>
    <row r="21" spans="1:10" ht="13.5" customHeight="1" x14ac:dyDescent="0.25">
      <c r="A21" s="257"/>
      <c r="B21" s="633" t="s">
        <v>393</v>
      </c>
      <c r="C21" s="634"/>
      <c r="D21" s="634"/>
      <c r="E21" s="634"/>
      <c r="F21" s="634"/>
      <c r="G21" s="634"/>
      <c r="H21" s="634"/>
      <c r="I21" s="634"/>
      <c r="J21" s="635"/>
    </row>
    <row r="22" spans="1:10" ht="26.25" customHeight="1" x14ac:dyDescent="0.25">
      <c r="A22" s="255" t="s">
        <v>0</v>
      </c>
      <c r="B22" s="531" t="s">
        <v>28</v>
      </c>
      <c r="C22" s="531" t="s">
        <v>30</v>
      </c>
      <c r="D22" s="531" t="s">
        <v>27</v>
      </c>
      <c r="E22" s="531" t="s">
        <v>29</v>
      </c>
      <c r="F22" s="531" t="s">
        <v>436</v>
      </c>
      <c r="G22" s="531" t="s">
        <v>437</v>
      </c>
      <c r="H22" s="531" t="s">
        <v>438</v>
      </c>
      <c r="I22" s="241" t="s">
        <v>439</v>
      </c>
      <c r="J22" s="241" t="s">
        <v>22</v>
      </c>
    </row>
    <row r="23" spans="1:10" ht="13.5" customHeight="1" x14ac:dyDescent="0.25">
      <c r="A23" s="63" t="s">
        <v>2</v>
      </c>
      <c r="B23" s="61">
        <v>215.595</v>
      </c>
      <c r="C23" s="61">
        <v>0</v>
      </c>
      <c r="D23" s="61">
        <v>154.94800000000001</v>
      </c>
      <c r="E23" s="61">
        <v>107.824</v>
      </c>
      <c r="F23" s="61">
        <v>0</v>
      </c>
      <c r="G23" s="61">
        <v>0.123</v>
      </c>
      <c r="H23" s="61">
        <v>0</v>
      </c>
      <c r="I23" s="61">
        <v>0</v>
      </c>
      <c r="J23" s="61">
        <f>SUM(B23:I23)</f>
        <v>478.49</v>
      </c>
    </row>
    <row r="24" spans="1:10" ht="13.5" customHeight="1" x14ac:dyDescent="0.25">
      <c r="A24" s="64" t="s">
        <v>3</v>
      </c>
      <c r="B24" s="61">
        <v>208.005</v>
      </c>
      <c r="C24" s="61">
        <v>0</v>
      </c>
      <c r="D24" s="61">
        <v>141.18199999999999</v>
      </c>
      <c r="E24" s="61">
        <v>68.578000000000003</v>
      </c>
      <c r="F24" s="61">
        <v>0</v>
      </c>
      <c r="G24" s="61">
        <v>5.1999999999999998E-2</v>
      </c>
      <c r="H24" s="61">
        <v>0</v>
      </c>
      <c r="I24" s="61">
        <v>0</v>
      </c>
      <c r="J24" s="61">
        <f t="shared" ref="J24:J34" si="2">SUM(B24:I24)</f>
        <v>417.81700000000001</v>
      </c>
    </row>
    <row r="25" spans="1:10" ht="13.5" customHeight="1" x14ac:dyDescent="0.25">
      <c r="A25" s="64" t="s">
        <v>4</v>
      </c>
      <c r="B25" s="61">
        <v>225.03800000000001</v>
      </c>
      <c r="C25" s="61">
        <v>0</v>
      </c>
      <c r="D25" s="61">
        <v>156.61199999999999</v>
      </c>
      <c r="E25" s="61">
        <v>98.712000000000003</v>
      </c>
      <c r="F25" s="61">
        <v>0</v>
      </c>
      <c r="G25" s="61">
        <v>0.11899999999999999</v>
      </c>
      <c r="H25" s="61">
        <v>0</v>
      </c>
      <c r="I25" s="61">
        <v>0</v>
      </c>
      <c r="J25" s="61">
        <f t="shared" si="2"/>
        <v>480.48099999999999</v>
      </c>
    </row>
    <row r="26" spans="1:10" ht="13.5" customHeight="1" x14ac:dyDescent="0.25">
      <c r="A26" s="64" t="s">
        <v>5</v>
      </c>
      <c r="B26" s="61">
        <v>268.22699999999998</v>
      </c>
      <c r="C26" s="61">
        <v>0</v>
      </c>
      <c r="D26" s="61">
        <v>196.55099999999999</v>
      </c>
      <c r="E26" s="61">
        <v>116.11</v>
      </c>
      <c r="F26" s="61">
        <v>0</v>
      </c>
      <c r="G26" s="61">
        <v>0.33500000000000002</v>
      </c>
      <c r="H26" s="61">
        <v>0</v>
      </c>
      <c r="I26" s="61">
        <v>0</v>
      </c>
      <c r="J26" s="61">
        <f t="shared" si="2"/>
        <v>581.22299999999996</v>
      </c>
    </row>
    <row r="27" spans="1:10" ht="13.5" customHeight="1" x14ac:dyDescent="0.25">
      <c r="A27" s="64" t="s">
        <v>6</v>
      </c>
      <c r="B27" s="61">
        <v>268.22699999999998</v>
      </c>
      <c r="C27" s="61">
        <v>0</v>
      </c>
      <c r="D27" s="61">
        <v>376.779</v>
      </c>
      <c r="E27" s="61">
        <v>123.45099999999999</v>
      </c>
      <c r="F27" s="61">
        <v>0</v>
      </c>
      <c r="G27" s="61">
        <v>0.60299999999999998</v>
      </c>
      <c r="H27" s="61">
        <v>0</v>
      </c>
      <c r="I27" s="61">
        <v>0</v>
      </c>
      <c r="J27" s="61">
        <f t="shared" si="2"/>
        <v>769.06</v>
      </c>
    </row>
    <row r="28" spans="1:10" ht="13.5" customHeight="1" x14ac:dyDescent="0.25">
      <c r="A28" s="64" t="s">
        <v>7</v>
      </c>
      <c r="B28" s="61">
        <v>461.36799999999999</v>
      </c>
      <c r="C28" s="61">
        <v>0</v>
      </c>
      <c r="D28" s="61">
        <v>334.97899999999998</v>
      </c>
      <c r="E28" s="61">
        <v>137.179</v>
      </c>
      <c r="F28" s="61">
        <v>0</v>
      </c>
      <c r="G28" s="61">
        <v>0.755</v>
      </c>
      <c r="H28" s="61">
        <v>0</v>
      </c>
      <c r="I28" s="61">
        <v>0</v>
      </c>
      <c r="J28" s="61">
        <f t="shared" si="2"/>
        <v>934.28099999999995</v>
      </c>
    </row>
    <row r="29" spans="1:10" ht="13.5" customHeight="1" x14ac:dyDescent="0.25">
      <c r="A29" s="64" t="s">
        <v>8</v>
      </c>
      <c r="B29" s="61">
        <v>529.57399999999996</v>
      </c>
      <c r="C29" s="61">
        <v>0</v>
      </c>
      <c r="D29" s="61">
        <v>382.62299999999999</v>
      </c>
      <c r="E29" s="61">
        <v>202.405</v>
      </c>
      <c r="F29" s="61">
        <v>0</v>
      </c>
      <c r="G29" s="61">
        <v>0.90400000000000003</v>
      </c>
      <c r="H29" s="61">
        <v>0</v>
      </c>
      <c r="I29" s="61">
        <v>0</v>
      </c>
      <c r="J29" s="61">
        <f t="shared" si="2"/>
        <v>1115.5059999999999</v>
      </c>
    </row>
    <row r="30" spans="1:10" ht="13.5" customHeight="1" x14ac:dyDescent="0.25">
      <c r="A30" s="64" t="s">
        <v>9</v>
      </c>
      <c r="B30" s="61">
        <v>550.88</v>
      </c>
      <c r="C30" s="61">
        <v>0</v>
      </c>
      <c r="D30" s="61">
        <v>379.68900000000002</v>
      </c>
      <c r="E30" s="61">
        <v>189.37799999999999</v>
      </c>
      <c r="F30" s="61">
        <v>0</v>
      </c>
      <c r="G30" s="61">
        <v>0.83799999999999997</v>
      </c>
      <c r="H30" s="61">
        <v>0</v>
      </c>
      <c r="I30" s="61">
        <v>0</v>
      </c>
      <c r="J30" s="61">
        <f t="shared" si="2"/>
        <v>1120.7849999999999</v>
      </c>
    </row>
    <row r="31" spans="1:10" ht="13.5" customHeight="1" x14ac:dyDescent="0.25">
      <c r="A31" s="64" t="s">
        <v>10</v>
      </c>
      <c r="B31" s="61">
        <v>550.88</v>
      </c>
      <c r="C31" s="61">
        <v>0</v>
      </c>
      <c r="D31" s="61">
        <v>379.68900000000002</v>
      </c>
      <c r="E31" s="61">
        <v>189.37799999999999</v>
      </c>
      <c r="F31" s="61">
        <v>0</v>
      </c>
      <c r="G31" s="61">
        <v>0.83799999999999997</v>
      </c>
      <c r="H31" s="61">
        <v>0</v>
      </c>
      <c r="I31" s="61">
        <v>0</v>
      </c>
      <c r="J31" s="61">
        <f t="shared" si="2"/>
        <v>1120.7849999999999</v>
      </c>
    </row>
    <row r="32" spans="1:10" ht="13.5" customHeight="1" x14ac:dyDescent="0.25">
      <c r="A32" s="64" t="s">
        <v>11</v>
      </c>
      <c r="B32" s="61">
        <v>415.00466999999998</v>
      </c>
      <c r="C32" s="61">
        <v>0</v>
      </c>
      <c r="D32" s="61">
        <v>265.30900000000003</v>
      </c>
      <c r="E32" s="61">
        <v>145.32142000000002</v>
      </c>
      <c r="F32" s="61">
        <v>0</v>
      </c>
      <c r="G32" s="61">
        <v>0.49399999999999999</v>
      </c>
      <c r="H32" s="61">
        <v>0</v>
      </c>
      <c r="I32" s="61">
        <v>0</v>
      </c>
      <c r="J32" s="61">
        <f t="shared" si="2"/>
        <v>826.12909000000002</v>
      </c>
    </row>
    <row r="33" spans="1:10" ht="13.5" customHeight="1" x14ac:dyDescent="0.25">
      <c r="A33" s="64" t="s">
        <v>12</v>
      </c>
      <c r="B33" s="61">
        <v>354.32299999999998</v>
      </c>
      <c r="C33" s="61">
        <v>0</v>
      </c>
      <c r="D33" s="61">
        <v>223.38900000000001</v>
      </c>
      <c r="E33" s="61">
        <v>124.40300000000001</v>
      </c>
      <c r="F33" s="61">
        <v>0</v>
      </c>
      <c r="G33" s="61">
        <v>0.26</v>
      </c>
      <c r="H33" s="61">
        <v>0</v>
      </c>
      <c r="I33" s="61">
        <v>0</v>
      </c>
      <c r="J33" s="61">
        <f t="shared" si="2"/>
        <v>702.375</v>
      </c>
    </row>
    <row r="34" spans="1:10" ht="13.5" customHeight="1" x14ac:dyDescent="0.25">
      <c r="A34" s="64" t="s">
        <v>13</v>
      </c>
      <c r="B34" s="61">
        <v>273.58699999999999</v>
      </c>
      <c r="C34" s="61">
        <v>0</v>
      </c>
      <c r="D34" s="61">
        <v>177.642</v>
      </c>
      <c r="E34" s="61">
        <v>92.108000000000004</v>
      </c>
      <c r="F34" s="61">
        <v>0</v>
      </c>
      <c r="G34" s="61">
        <v>8.8999999999999996E-2</v>
      </c>
      <c r="H34" s="61">
        <v>0</v>
      </c>
      <c r="I34" s="61">
        <v>0</v>
      </c>
      <c r="J34" s="61">
        <f t="shared" si="2"/>
        <v>543.42600000000004</v>
      </c>
    </row>
    <row r="35" spans="1:10" ht="13.5" customHeight="1" x14ac:dyDescent="0.25">
      <c r="A35" s="256" t="s">
        <v>22</v>
      </c>
      <c r="B35" s="65">
        <f t="shared" ref="B35:J35" si="3">+SUM(B23:B34)</f>
        <v>4320.70867</v>
      </c>
      <c r="C35" s="65">
        <f t="shared" si="3"/>
        <v>0</v>
      </c>
      <c r="D35" s="65">
        <f t="shared" si="3"/>
        <v>3169.3919999999998</v>
      </c>
      <c r="E35" s="65">
        <f t="shared" si="3"/>
        <v>1594.8474199999998</v>
      </c>
      <c r="F35" s="65">
        <f t="shared" si="3"/>
        <v>0</v>
      </c>
      <c r="G35" s="65">
        <f t="shared" si="3"/>
        <v>5.41</v>
      </c>
      <c r="H35" s="65">
        <f t="shared" si="3"/>
        <v>0</v>
      </c>
      <c r="I35" s="65">
        <f t="shared" si="3"/>
        <v>0</v>
      </c>
      <c r="J35" s="65">
        <f t="shared" si="3"/>
        <v>9090.3580899999997</v>
      </c>
    </row>
    <row r="36" spans="1:10" x14ac:dyDescent="0.25">
      <c r="A36" s="67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7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7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7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70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70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70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2">
    <pageSetUpPr fitToPage="1"/>
  </sheetPr>
  <dimension ref="A1:S82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6"/>
      <c r="B1" s="56"/>
      <c r="C1" s="56"/>
      <c r="D1" s="56"/>
      <c r="E1" s="56"/>
      <c r="F1" s="56"/>
      <c r="G1" s="79"/>
      <c r="H1" s="79"/>
      <c r="I1" s="56"/>
    </row>
    <row r="2" spans="1:11" x14ac:dyDescent="0.25">
      <c r="A2" s="67" t="s">
        <v>457</v>
      </c>
      <c r="B2" s="67"/>
      <c r="C2" s="67"/>
      <c r="D2" s="67"/>
      <c r="E2" s="67"/>
      <c r="F2" s="67"/>
      <c r="G2" s="20"/>
      <c r="H2" s="20"/>
      <c r="I2" s="67"/>
    </row>
    <row r="3" spans="1:11" x14ac:dyDescent="0.25">
      <c r="A3" s="67"/>
      <c r="B3" s="67"/>
      <c r="C3" s="67"/>
      <c r="D3" s="67"/>
      <c r="E3" s="67"/>
      <c r="F3" s="67"/>
      <c r="G3" s="20"/>
      <c r="H3" s="20"/>
      <c r="I3" s="67"/>
    </row>
    <row r="4" spans="1:11" ht="19.5" customHeight="1" x14ac:dyDescent="0.25">
      <c r="A4" s="257"/>
      <c r="B4" s="633" t="s">
        <v>392</v>
      </c>
      <c r="C4" s="634"/>
      <c r="D4" s="634"/>
      <c r="E4" s="634"/>
      <c r="F4" s="634"/>
      <c r="G4" s="634"/>
      <c r="H4" s="634"/>
      <c r="I4" s="634"/>
      <c r="J4" s="635"/>
    </row>
    <row r="5" spans="1:11" ht="25.5" x14ac:dyDescent="0.25">
      <c r="A5" s="255" t="s">
        <v>0</v>
      </c>
      <c r="B5" s="531" t="s">
        <v>28</v>
      </c>
      <c r="C5" s="531" t="s">
        <v>30</v>
      </c>
      <c r="D5" s="531" t="s">
        <v>27</v>
      </c>
      <c r="E5" s="531" t="s">
        <v>29</v>
      </c>
      <c r="F5" s="531" t="s">
        <v>436</v>
      </c>
      <c r="G5" s="531" t="s">
        <v>437</v>
      </c>
      <c r="H5" s="531" t="s">
        <v>438</v>
      </c>
      <c r="I5" s="531" t="s">
        <v>439</v>
      </c>
      <c r="J5" s="531" t="s">
        <v>22</v>
      </c>
    </row>
    <row r="6" spans="1:11" ht="13.5" customHeight="1" x14ac:dyDescent="0.25">
      <c r="A6" s="63" t="s">
        <v>2</v>
      </c>
      <c r="B6" s="61">
        <v>171.696</v>
      </c>
      <c r="C6" s="61">
        <v>164.71299999999999</v>
      </c>
      <c r="D6" s="61">
        <v>149.28489599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1">
        <f>SUM(B6:I6)</f>
        <v>485.69389598999999</v>
      </c>
      <c r="K6" s="27"/>
    </row>
    <row r="7" spans="1:11" ht="13.5" customHeight="1" x14ac:dyDescent="0.25">
      <c r="A7" s="64" t="s">
        <v>3</v>
      </c>
      <c r="B7" s="61">
        <v>112.65700000000001</v>
      </c>
      <c r="C7" s="61">
        <v>160.58499999999998</v>
      </c>
      <c r="D7" s="61">
        <v>123.251583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f t="shared" ref="J7:J17" si="0">SUM(B7:I7)</f>
        <v>396.49358299999994</v>
      </c>
      <c r="K7" s="27"/>
    </row>
    <row r="8" spans="1:11" ht="13.5" customHeight="1" x14ac:dyDescent="0.25">
      <c r="A8" s="64" t="s">
        <v>4</v>
      </c>
      <c r="B8" s="61">
        <v>127.99340000000001</v>
      </c>
      <c r="C8" s="61">
        <v>174.66399999999999</v>
      </c>
      <c r="D8" s="61">
        <v>129.3999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f t="shared" si="0"/>
        <v>432.0573</v>
      </c>
      <c r="K8" s="27"/>
    </row>
    <row r="9" spans="1:11" ht="13.5" customHeight="1" x14ac:dyDescent="0.25">
      <c r="A9" s="64" t="s">
        <v>5</v>
      </c>
      <c r="B9" s="61">
        <v>156.37932917000001</v>
      </c>
      <c r="C9" s="61">
        <v>168.64500000000001</v>
      </c>
      <c r="D9" s="61">
        <v>156.985142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f t="shared" si="0"/>
        <v>482.00947116999998</v>
      </c>
      <c r="K9" s="27"/>
    </row>
    <row r="10" spans="1:11" ht="13.5" customHeight="1" x14ac:dyDescent="0.25">
      <c r="A10" s="64" t="s">
        <v>6</v>
      </c>
      <c r="B10" s="61">
        <v>229.39</v>
      </c>
      <c r="C10" s="61">
        <v>176.613</v>
      </c>
      <c r="D10" s="61">
        <v>187.65700000000001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f t="shared" si="0"/>
        <v>593.66</v>
      </c>
      <c r="K10" s="27"/>
    </row>
    <row r="11" spans="1:11" ht="13.5" customHeight="1" x14ac:dyDescent="0.25">
      <c r="A11" s="64" t="s">
        <v>7</v>
      </c>
      <c r="B11" s="61">
        <v>286.55682999999999</v>
      </c>
      <c r="C11" s="61">
        <v>172.126</v>
      </c>
      <c r="D11" s="61">
        <v>217.73089517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f t="shared" si="0"/>
        <v>676.41372516999991</v>
      </c>
      <c r="K11" s="27"/>
    </row>
    <row r="12" spans="1:11" ht="13.5" customHeight="1" x14ac:dyDescent="0.25">
      <c r="A12" s="64" t="s">
        <v>8</v>
      </c>
      <c r="B12" s="61">
        <v>403.90177999999997</v>
      </c>
      <c r="C12" s="61">
        <v>169.58199999999999</v>
      </c>
      <c r="D12" s="61">
        <v>256.94344999999998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f t="shared" si="0"/>
        <v>830.42723000000001</v>
      </c>
      <c r="K12" s="27"/>
    </row>
    <row r="13" spans="1:11" ht="13.5" customHeight="1" x14ac:dyDescent="0.25">
      <c r="A13" s="64" t="s">
        <v>9</v>
      </c>
      <c r="B13" s="61">
        <v>390.09000000000009</v>
      </c>
      <c r="C13" s="61">
        <v>164.887</v>
      </c>
      <c r="D13" s="61">
        <v>247.25799999999998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f t="shared" si="0"/>
        <v>802.23500000000013</v>
      </c>
      <c r="K13" s="27"/>
    </row>
    <row r="14" spans="1:11" ht="13.5" customHeight="1" x14ac:dyDescent="0.25">
      <c r="A14" s="64" t="s">
        <v>10</v>
      </c>
      <c r="B14" s="61">
        <v>333.63062124999999</v>
      </c>
      <c r="C14" s="61">
        <v>155.21099999999998</v>
      </c>
      <c r="D14" s="61">
        <v>245.21900839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f t="shared" si="0"/>
        <v>734.06062964</v>
      </c>
      <c r="K14" s="27"/>
    </row>
    <row r="15" spans="1:11" ht="13.5" customHeight="1" x14ac:dyDescent="0.25">
      <c r="A15" s="64" t="s">
        <v>11</v>
      </c>
      <c r="B15" s="61">
        <v>345.74648000000008</v>
      </c>
      <c r="C15" s="61">
        <v>156.10300000000001</v>
      </c>
      <c r="D15" s="61">
        <v>217.87126000000001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f t="shared" si="0"/>
        <v>719.72074000000009</v>
      </c>
      <c r="K15" s="27"/>
    </row>
    <row r="16" spans="1:11" ht="13.5" customHeight="1" x14ac:dyDescent="0.25">
      <c r="A16" s="64" t="s">
        <v>12</v>
      </c>
      <c r="B16" s="61">
        <v>257.94427999999999</v>
      </c>
      <c r="C16" s="61">
        <v>155.83599999999998</v>
      </c>
      <c r="D16" s="61">
        <v>189.35719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f t="shared" si="0"/>
        <v>603.13746999999989</v>
      </c>
      <c r="K16" s="27"/>
    </row>
    <row r="17" spans="1:19" ht="13.5" customHeight="1" x14ac:dyDescent="0.25">
      <c r="A17" s="64" t="s">
        <v>13</v>
      </c>
      <c r="B17" s="61">
        <v>292.77977479000003</v>
      </c>
      <c r="C17" s="61">
        <v>168.78199999999998</v>
      </c>
      <c r="D17" s="61">
        <v>174.1918086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f t="shared" si="0"/>
        <v>635.75358339000002</v>
      </c>
      <c r="K17" s="27"/>
    </row>
    <row r="18" spans="1:19" ht="13.5" customHeight="1" x14ac:dyDescent="0.25">
      <c r="A18" s="256" t="s">
        <v>22</v>
      </c>
      <c r="B18" s="65">
        <f t="shared" ref="B18:J18" si="1">+SUM(B6:B17)</f>
        <v>3108.7654952100006</v>
      </c>
      <c r="C18" s="65">
        <f t="shared" si="1"/>
        <v>1987.7469999999998</v>
      </c>
      <c r="D18" s="65">
        <f t="shared" si="1"/>
        <v>2295.1501331500003</v>
      </c>
      <c r="E18" s="65">
        <f t="shared" si="1"/>
        <v>0</v>
      </c>
      <c r="F18" s="65">
        <f t="shared" si="1"/>
        <v>0</v>
      </c>
      <c r="G18" s="65">
        <f t="shared" si="1"/>
        <v>0</v>
      </c>
      <c r="H18" s="65">
        <f t="shared" si="1"/>
        <v>0</v>
      </c>
      <c r="I18" s="65">
        <f t="shared" si="1"/>
        <v>0</v>
      </c>
      <c r="J18" s="65">
        <f t="shared" si="1"/>
        <v>7391.662628359999</v>
      </c>
    </row>
    <row r="19" spans="1:19" s="28" customFormat="1" ht="13.5" customHeight="1" x14ac:dyDescent="0.25">
      <c r="H19" s="424"/>
      <c r="L19" s="8"/>
      <c r="M19" s="8"/>
      <c r="N19" s="8"/>
      <c r="O19" s="8"/>
      <c r="P19" s="8"/>
      <c r="Q19" s="8"/>
      <c r="R19" s="8"/>
      <c r="S19" s="8"/>
    </row>
    <row r="20" spans="1:19" s="28" customFormat="1" ht="13.5" customHeight="1" x14ac:dyDescent="0.25">
      <c r="H20" s="424"/>
      <c r="L20" s="8"/>
      <c r="M20" s="8"/>
      <c r="N20" s="8"/>
      <c r="O20" s="8"/>
      <c r="P20" s="8"/>
      <c r="Q20" s="8"/>
      <c r="R20" s="8"/>
      <c r="S20" s="8"/>
    </row>
    <row r="21" spans="1:19" ht="15.75" customHeight="1" x14ac:dyDescent="0.25">
      <c r="A21" s="257"/>
      <c r="B21" s="633" t="s">
        <v>209</v>
      </c>
      <c r="C21" s="634"/>
      <c r="D21" s="634"/>
      <c r="E21" s="634"/>
      <c r="F21" s="634"/>
      <c r="G21" s="634"/>
      <c r="H21" s="634"/>
      <c r="I21" s="634"/>
      <c r="J21" s="635"/>
    </row>
    <row r="22" spans="1:19" ht="30" customHeight="1" x14ac:dyDescent="0.25">
      <c r="A22" s="255" t="s">
        <v>0</v>
      </c>
      <c r="B22" s="531" t="s">
        <v>28</v>
      </c>
      <c r="C22" s="531" t="s">
        <v>30</v>
      </c>
      <c r="D22" s="531" t="s">
        <v>27</v>
      </c>
      <c r="E22" s="531" t="s">
        <v>29</v>
      </c>
      <c r="F22" s="531" t="s">
        <v>436</v>
      </c>
      <c r="G22" s="531" t="s">
        <v>437</v>
      </c>
      <c r="H22" s="531" t="s">
        <v>438</v>
      </c>
      <c r="I22" s="241" t="s">
        <v>439</v>
      </c>
      <c r="J22" s="241" t="s">
        <v>22</v>
      </c>
    </row>
    <row r="23" spans="1:19" ht="13.5" customHeight="1" x14ac:dyDescent="0.25">
      <c r="A23" s="64" t="s">
        <v>2</v>
      </c>
      <c r="B23" s="61">
        <v>3977.9510000000005</v>
      </c>
      <c r="C23" s="61">
        <v>595.38200000000006</v>
      </c>
      <c r="D23" s="61">
        <v>13091.467999999999</v>
      </c>
      <c r="E23" s="61">
        <v>0</v>
      </c>
      <c r="F23" s="61">
        <v>590.2170000000001</v>
      </c>
      <c r="G23" s="61">
        <v>29.254999999999999</v>
      </c>
      <c r="H23" s="61">
        <v>8130.9409999999989</v>
      </c>
      <c r="I23" s="61">
        <v>0</v>
      </c>
      <c r="J23" s="61">
        <f>SUM(B23:I23)</f>
        <v>26415.214</v>
      </c>
      <c r="K23" s="27"/>
    </row>
    <row r="24" spans="1:19" ht="13.5" customHeight="1" x14ac:dyDescent="0.25">
      <c r="A24" s="64" t="s">
        <v>3</v>
      </c>
      <c r="B24" s="61">
        <v>3524.9119999999998</v>
      </c>
      <c r="C24" s="61">
        <v>640.11300000000006</v>
      </c>
      <c r="D24" s="61">
        <v>10827.504000000001</v>
      </c>
      <c r="E24" s="61">
        <v>0</v>
      </c>
      <c r="F24" s="61">
        <v>577.18099999999993</v>
      </c>
      <c r="G24" s="61">
        <v>38.542000000000002</v>
      </c>
      <c r="H24" s="61">
        <v>8291.2759999999998</v>
      </c>
      <c r="I24" s="61">
        <v>0</v>
      </c>
      <c r="J24" s="61">
        <f t="shared" ref="J24:J34" si="2">SUM(B24:I24)</f>
        <v>23899.527999999998</v>
      </c>
      <c r="K24" s="27"/>
    </row>
    <row r="25" spans="1:19" ht="13.5" customHeight="1" x14ac:dyDescent="0.25">
      <c r="A25" s="64" t="s">
        <v>4</v>
      </c>
      <c r="B25" s="61">
        <v>3883.0330000000004</v>
      </c>
      <c r="C25" s="61">
        <v>675.255</v>
      </c>
      <c r="D25" s="61">
        <v>11147.025999999998</v>
      </c>
      <c r="E25" s="61">
        <v>0</v>
      </c>
      <c r="F25" s="61">
        <v>668.93899999999996</v>
      </c>
      <c r="G25" s="61">
        <v>22.998000000000001</v>
      </c>
      <c r="H25" s="61">
        <v>8916.241</v>
      </c>
      <c r="I25" s="61">
        <v>0</v>
      </c>
      <c r="J25" s="61">
        <f t="shared" si="2"/>
        <v>25313.491999999998</v>
      </c>
      <c r="K25" s="27"/>
    </row>
    <row r="26" spans="1:19" ht="13.5" customHeight="1" x14ac:dyDescent="0.25">
      <c r="A26" s="64" t="s">
        <v>5</v>
      </c>
      <c r="B26" s="61">
        <v>6239.848</v>
      </c>
      <c r="C26" s="61">
        <v>788.43499999999995</v>
      </c>
      <c r="D26" s="61">
        <v>17744.877</v>
      </c>
      <c r="E26" s="61">
        <v>0</v>
      </c>
      <c r="F26" s="61">
        <v>692.68399999999997</v>
      </c>
      <c r="G26" s="61">
        <v>35.945999999999998</v>
      </c>
      <c r="H26" s="61">
        <v>10315.328000000001</v>
      </c>
      <c r="I26" s="61">
        <v>0</v>
      </c>
      <c r="J26" s="61">
        <f t="shared" si="2"/>
        <v>35817.118000000002</v>
      </c>
      <c r="K26" s="27"/>
    </row>
    <row r="27" spans="1:19" ht="13.5" customHeight="1" x14ac:dyDescent="0.25">
      <c r="A27" s="64" t="s">
        <v>6</v>
      </c>
      <c r="B27" s="61">
        <v>7171.1360000000004</v>
      </c>
      <c r="C27" s="61">
        <v>772.08600000000001</v>
      </c>
      <c r="D27" s="61">
        <v>20778.657999999999</v>
      </c>
      <c r="E27" s="61">
        <v>0</v>
      </c>
      <c r="F27" s="61">
        <v>637.05499999999995</v>
      </c>
      <c r="G27" s="61">
        <v>48.444000000000003</v>
      </c>
      <c r="H27" s="61">
        <v>11230.081</v>
      </c>
      <c r="I27" s="61">
        <v>0</v>
      </c>
      <c r="J27" s="61">
        <f t="shared" si="2"/>
        <v>40637.46</v>
      </c>
      <c r="K27" s="27"/>
    </row>
    <row r="28" spans="1:19" ht="13.5" customHeight="1" x14ac:dyDescent="0.25">
      <c r="A28" s="64" t="s">
        <v>7</v>
      </c>
      <c r="B28" s="61">
        <v>8439.6859999999997</v>
      </c>
      <c r="C28" s="61">
        <v>757.68799999999999</v>
      </c>
      <c r="D28" s="61">
        <v>24353.213</v>
      </c>
      <c r="E28" s="61">
        <v>0</v>
      </c>
      <c r="F28" s="61">
        <v>650.125</v>
      </c>
      <c r="G28" s="61">
        <v>60.690999999999995</v>
      </c>
      <c r="H28" s="61">
        <v>10369.978999999999</v>
      </c>
      <c r="I28" s="61">
        <v>0</v>
      </c>
      <c r="J28" s="61">
        <f t="shared" si="2"/>
        <v>44631.381999999998</v>
      </c>
      <c r="K28" s="27"/>
    </row>
    <row r="29" spans="1:19" ht="13.5" customHeight="1" x14ac:dyDescent="0.25">
      <c r="A29" s="64" t="s">
        <v>8</v>
      </c>
      <c r="B29" s="61">
        <v>8954.228000000001</v>
      </c>
      <c r="C29" s="61">
        <v>728.37</v>
      </c>
      <c r="D29" s="61">
        <v>27087.215</v>
      </c>
      <c r="E29" s="61">
        <v>0</v>
      </c>
      <c r="F29" s="61">
        <v>697.20299999999997</v>
      </c>
      <c r="G29" s="61">
        <v>0</v>
      </c>
      <c r="H29" s="61">
        <v>9531.5489999999991</v>
      </c>
      <c r="I29" s="61">
        <v>0</v>
      </c>
      <c r="J29" s="61">
        <f t="shared" si="2"/>
        <v>46998.565000000002</v>
      </c>
      <c r="K29" s="27"/>
    </row>
    <row r="30" spans="1:19" ht="13.5" customHeight="1" x14ac:dyDescent="0.25">
      <c r="A30" s="64" t="s">
        <v>9</v>
      </c>
      <c r="B30" s="61">
        <v>8690.1880000000001</v>
      </c>
      <c r="C30" s="61">
        <v>822.99700000000007</v>
      </c>
      <c r="D30" s="61">
        <v>26343.083999999999</v>
      </c>
      <c r="E30" s="61">
        <v>0</v>
      </c>
      <c r="F30" s="61">
        <v>728.69299999999998</v>
      </c>
      <c r="G30" s="61">
        <v>0</v>
      </c>
      <c r="H30" s="61">
        <v>9441.3690000000006</v>
      </c>
      <c r="I30" s="61">
        <v>0</v>
      </c>
      <c r="J30" s="61">
        <f t="shared" si="2"/>
        <v>46026.330999999998</v>
      </c>
      <c r="K30" s="27"/>
    </row>
    <row r="31" spans="1:19" ht="13.5" customHeight="1" x14ac:dyDescent="0.25">
      <c r="A31" s="64" t="s">
        <v>10</v>
      </c>
      <c r="B31" s="61">
        <v>8563.0810000000001</v>
      </c>
      <c r="C31" s="61">
        <v>894.00500000000011</v>
      </c>
      <c r="D31" s="61">
        <v>24817.01</v>
      </c>
      <c r="E31" s="61">
        <v>0</v>
      </c>
      <c r="F31" s="61">
        <v>705.64400000000001</v>
      </c>
      <c r="G31" s="61">
        <v>61.360999999999997</v>
      </c>
      <c r="H31" s="61">
        <v>8794.1129999999994</v>
      </c>
      <c r="I31" s="61">
        <v>0</v>
      </c>
      <c r="J31" s="61">
        <f t="shared" si="2"/>
        <v>43835.213999999993</v>
      </c>
      <c r="K31" s="27"/>
    </row>
    <row r="32" spans="1:19" ht="13.5" customHeight="1" x14ac:dyDescent="0.25">
      <c r="A32" s="64" t="s">
        <v>11</v>
      </c>
      <c r="B32" s="61">
        <v>7420.5169999999998</v>
      </c>
      <c r="C32" s="61">
        <v>921.15300000000002</v>
      </c>
      <c r="D32" s="61">
        <v>21938.636999999999</v>
      </c>
      <c r="E32" s="61">
        <v>0</v>
      </c>
      <c r="F32" s="61">
        <v>728.11599999999999</v>
      </c>
      <c r="G32" s="61">
        <v>54.855999999999995</v>
      </c>
      <c r="H32" s="61">
        <v>8768.2839999999997</v>
      </c>
      <c r="I32" s="61">
        <v>0</v>
      </c>
      <c r="J32" s="61">
        <f t="shared" si="2"/>
        <v>39831.563000000002</v>
      </c>
      <c r="K32" s="27"/>
    </row>
    <row r="33" spans="1:11" ht="13.5" customHeight="1" x14ac:dyDescent="0.25">
      <c r="A33" s="64" t="s">
        <v>12</v>
      </c>
      <c r="B33" s="61">
        <v>6101.3069999999998</v>
      </c>
      <c r="C33" s="61">
        <v>821.85400000000004</v>
      </c>
      <c r="D33" s="61">
        <v>17452.306</v>
      </c>
      <c r="E33" s="61">
        <v>0</v>
      </c>
      <c r="F33" s="61">
        <v>732.41200000000003</v>
      </c>
      <c r="G33" s="61">
        <v>26.228000000000002</v>
      </c>
      <c r="H33" s="61">
        <v>8727.9979999999996</v>
      </c>
      <c r="I33" s="61">
        <v>0</v>
      </c>
      <c r="J33" s="61">
        <f t="shared" si="2"/>
        <v>33862.104999999996</v>
      </c>
      <c r="K33" s="27"/>
    </row>
    <row r="34" spans="1:11" ht="13.5" customHeight="1" x14ac:dyDescent="0.25">
      <c r="A34" s="64" t="s">
        <v>13</v>
      </c>
      <c r="B34" s="61">
        <v>5319.9719999999998</v>
      </c>
      <c r="C34" s="61">
        <v>619.14300000000003</v>
      </c>
      <c r="D34" s="61">
        <v>15271.938</v>
      </c>
      <c r="E34" s="61">
        <v>0</v>
      </c>
      <c r="F34" s="61">
        <v>786.03200000000004</v>
      </c>
      <c r="G34" s="61">
        <v>23.271000000000001</v>
      </c>
      <c r="H34" s="61">
        <v>8918.4009999999998</v>
      </c>
      <c r="I34" s="61">
        <v>0</v>
      </c>
      <c r="J34" s="61">
        <f t="shared" si="2"/>
        <v>30938.756999999998</v>
      </c>
      <c r="K34" s="27"/>
    </row>
    <row r="35" spans="1:11" ht="13.5" customHeight="1" x14ac:dyDescent="0.25">
      <c r="A35" s="256" t="s">
        <v>22</v>
      </c>
      <c r="B35" s="65">
        <f t="shared" ref="B35:J35" si="3">+SUM(B23:B34)</f>
        <v>78285.858999999997</v>
      </c>
      <c r="C35" s="65">
        <f t="shared" si="3"/>
        <v>9036.4809999999998</v>
      </c>
      <c r="D35" s="65">
        <f t="shared" si="3"/>
        <v>230852.93599999999</v>
      </c>
      <c r="E35" s="65">
        <f t="shared" si="3"/>
        <v>0</v>
      </c>
      <c r="F35" s="65">
        <f t="shared" si="3"/>
        <v>8194.3009999999995</v>
      </c>
      <c r="G35" s="65">
        <f t="shared" si="3"/>
        <v>401.59200000000004</v>
      </c>
      <c r="H35" s="65">
        <f t="shared" si="3"/>
        <v>111435.55999999998</v>
      </c>
      <c r="I35" s="65">
        <f t="shared" si="3"/>
        <v>0</v>
      </c>
      <c r="J35" s="65">
        <f t="shared" si="3"/>
        <v>438206.72899999999</v>
      </c>
    </row>
    <row r="36" spans="1:11" s="28" customFormat="1" x14ac:dyDescent="0.25">
      <c r="A36" s="68"/>
      <c r="B36" s="33"/>
      <c r="C36" s="33"/>
      <c r="D36" s="33"/>
      <c r="E36" s="33"/>
      <c r="F36" s="33"/>
      <c r="G36" s="20"/>
      <c r="H36" s="20"/>
      <c r="I36" s="33"/>
    </row>
    <row r="37" spans="1:11" s="28" customFormat="1" x14ac:dyDescent="0.25">
      <c r="A37" s="68"/>
      <c r="B37" s="33"/>
      <c r="C37" s="33"/>
      <c r="D37" s="33"/>
      <c r="E37" s="33"/>
      <c r="F37" s="33"/>
      <c r="G37" s="20"/>
      <c r="H37" s="20"/>
      <c r="I37" s="33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2">
    <mergeCell ref="B21:J21"/>
    <mergeCell ref="B4:J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E92-AF4B-4491-9D8C-064FD3B93118}">
  <sheetPr>
    <pageSetUpPr fitToPage="1"/>
  </sheetPr>
  <dimension ref="A1:S82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6"/>
      <c r="B1" s="56"/>
      <c r="C1" s="56"/>
      <c r="D1" s="56"/>
      <c r="E1" s="56"/>
      <c r="F1" s="56"/>
      <c r="G1" s="79"/>
      <c r="H1" s="79"/>
      <c r="I1" s="56"/>
    </row>
    <row r="2" spans="1:11" x14ac:dyDescent="0.25">
      <c r="A2" s="67" t="s">
        <v>457</v>
      </c>
      <c r="B2" s="67"/>
      <c r="C2" s="67"/>
      <c r="D2" s="67"/>
      <c r="E2" s="67"/>
      <c r="F2" s="67"/>
      <c r="G2" s="20"/>
      <c r="H2" s="20"/>
      <c r="I2" s="67"/>
    </row>
    <row r="3" spans="1:11" x14ac:dyDescent="0.25">
      <c r="A3" s="67"/>
      <c r="B3" s="67"/>
      <c r="C3" s="67"/>
      <c r="D3" s="67"/>
      <c r="E3" s="67"/>
      <c r="F3" s="67"/>
      <c r="G3" s="20"/>
      <c r="H3" s="20"/>
      <c r="I3" s="67"/>
    </row>
    <row r="4" spans="1:11" ht="19.5" customHeight="1" x14ac:dyDescent="0.25">
      <c r="A4" s="257"/>
      <c r="B4" s="633" t="s">
        <v>391</v>
      </c>
      <c r="C4" s="634"/>
      <c r="D4" s="634"/>
      <c r="E4" s="634"/>
      <c r="F4" s="634"/>
      <c r="G4" s="634"/>
      <c r="H4" s="634"/>
      <c r="I4" s="634"/>
      <c r="J4" s="635"/>
    </row>
    <row r="5" spans="1:11" ht="25.5" x14ac:dyDescent="0.25">
      <c r="A5" s="255" t="s">
        <v>0</v>
      </c>
      <c r="B5" s="531" t="s">
        <v>28</v>
      </c>
      <c r="C5" s="531" t="s">
        <v>30</v>
      </c>
      <c r="D5" s="531" t="s">
        <v>27</v>
      </c>
      <c r="E5" s="531" t="s">
        <v>29</v>
      </c>
      <c r="F5" s="531" t="s">
        <v>436</v>
      </c>
      <c r="G5" s="531" t="s">
        <v>437</v>
      </c>
      <c r="H5" s="531" t="s">
        <v>438</v>
      </c>
      <c r="I5" s="531" t="s">
        <v>439</v>
      </c>
      <c r="J5" s="531" t="s">
        <v>22</v>
      </c>
    </row>
    <row r="6" spans="1:11" ht="13.5" customHeight="1" x14ac:dyDescent="0.25">
      <c r="A6" s="64" t="s">
        <v>2</v>
      </c>
      <c r="B6" s="61">
        <v>1360.8019999999999</v>
      </c>
      <c r="C6" s="61">
        <v>37797.61</v>
      </c>
      <c r="D6" s="61">
        <v>14259.891</v>
      </c>
      <c r="E6" s="61">
        <v>0</v>
      </c>
      <c r="F6" s="61">
        <v>304.94200000000001</v>
      </c>
      <c r="G6" s="61">
        <v>0</v>
      </c>
      <c r="H6" s="61">
        <v>0</v>
      </c>
      <c r="I6" s="61">
        <v>0</v>
      </c>
      <c r="J6" s="61">
        <f>SUM(B6:I6)</f>
        <v>53723.245000000003</v>
      </c>
      <c r="K6" s="27"/>
    </row>
    <row r="7" spans="1:11" ht="13.5" customHeight="1" x14ac:dyDescent="0.25">
      <c r="A7" s="64" t="s">
        <v>3</v>
      </c>
      <c r="B7" s="61">
        <v>1263.390355</v>
      </c>
      <c r="C7" s="61">
        <v>37946.312762999994</v>
      </c>
      <c r="D7" s="61">
        <v>13717.976934</v>
      </c>
      <c r="E7" s="61">
        <v>0</v>
      </c>
      <c r="F7" s="61">
        <v>292.16300000000001</v>
      </c>
      <c r="G7" s="61">
        <v>0</v>
      </c>
      <c r="H7" s="61">
        <v>0</v>
      </c>
      <c r="I7" s="61">
        <v>0</v>
      </c>
      <c r="J7" s="61">
        <f t="shared" ref="J7:J17" si="0">SUM(B7:I7)</f>
        <v>53219.843051999997</v>
      </c>
      <c r="K7" s="27"/>
    </row>
    <row r="8" spans="1:11" ht="13.5" customHeight="1" x14ac:dyDescent="0.25">
      <c r="A8" s="64" t="s">
        <v>4</v>
      </c>
      <c r="B8" s="61">
        <v>1496.2353999999998</v>
      </c>
      <c r="C8" s="61">
        <v>43708.288</v>
      </c>
      <c r="D8" s="61">
        <v>17122.3524</v>
      </c>
      <c r="E8" s="61">
        <v>0</v>
      </c>
      <c r="F8" s="61">
        <v>347.178</v>
      </c>
      <c r="G8" s="61">
        <v>0</v>
      </c>
      <c r="H8" s="61">
        <v>0</v>
      </c>
      <c r="I8" s="61">
        <v>0</v>
      </c>
      <c r="J8" s="61">
        <f t="shared" si="0"/>
        <v>62674.053799999994</v>
      </c>
      <c r="K8" s="27"/>
    </row>
    <row r="9" spans="1:11" ht="13.5" customHeight="1" x14ac:dyDescent="0.25">
      <c r="A9" s="64" t="s">
        <v>5</v>
      </c>
      <c r="B9" s="61">
        <v>1638.7484480000001</v>
      </c>
      <c r="C9" s="61">
        <v>40915.177280000004</v>
      </c>
      <c r="D9" s="61">
        <v>20095.400859999998</v>
      </c>
      <c r="E9" s="61">
        <v>0</v>
      </c>
      <c r="F9" s="61">
        <v>284.66800000000001</v>
      </c>
      <c r="G9" s="61">
        <v>0</v>
      </c>
      <c r="H9" s="61">
        <v>0</v>
      </c>
      <c r="I9" s="61">
        <v>0</v>
      </c>
      <c r="J9" s="61">
        <f t="shared" si="0"/>
        <v>62933.994587999994</v>
      </c>
      <c r="K9" s="27"/>
    </row>
    <row r="10" spans="1:11" ht="13.5" customHeight="1" x14ac:dyDescent="0.25">
      <c r="A10" s="64" t="s">
        <v>6</v>
      </c>
      <c r="B10" s="61">
        <v>2145.5529999999999</v>
      </c>
      <c r="C10" s="61">
        <v>40401.936999999998</v>
      </c>
      <c r="D10" s="61">
        <v>33841.64</v>
      </c>
      <c r="E10" s="61">
        <v>0</v>
      </c>
      <c r="F10" s="61">
        <v>302.12299999999999</v>
      </c>
      <c r="G10" s="61">
        <v>0</v>
      </c>
      <c r="H10" s="61">
        <v>0</v>
      </c>
      <c r="I10" s="61">
        <v>0</v>
      </c>
      <c r="J10" s="61">
        <f t="shared" si="0"/>
        <v>76691.253000000012</v>
      </c>
      <c r="K10" s="27"/>
    </row>
    <row r="11" spans="1:11" ht="13.5" customHeight="1" x14ac:dyDescent="0.25">
      <c r="A11" s="64" t="s">
        <v>7</v>
      </c>
      <c r="B11" s="61">
        <v>1864.96345</v>
      </c>
      <c r="C11" s="61">
        <v>41451.481950000001</v>
      </c>
      <c r="D11" s="61">
        <v>42440.01902</v>
      </c>
      <c r="E11" s="61">
        <v>0</v>
      </c>
      <c r="F11" s="61">
        <v>291.09988919999995</v>
      </c>
      <c r="G11" s="61">
        <v>0</v>
      </c>
      <c r="H11" s="61">
        <v>0</v>
      </c>
      <c r="I11" s="61">
        <v>0</v>
      </c>
      <c r="J11" s="61">
        <f t="shared" si="0"/>
        <v>86047.56430920001</v>
      </c>
      <c r="K11" s="27"/>
    </row>
    <row r="12" spans="1:11" ht="13.5" customHeight="1" x14ac:dyDescent="0.25">
      <c r="A12" s="64" t="s">
        <v>8</v>
      </c>
      <c r="B12" s="61">
        <v>2102.2111400000003</v>
      </c>
      <c r="C12" s="61">
        <v>43328.237329999996</v>
      </c>
      <c r="D12" s="61">
        <v>48930.575659999995</v>
      </c>
      <c r="E12" s="61">
        <v>0</v>
      </c>
      <c r="F12" s="61">
        <v>505.87799999999999</v>
      </c>
      <c r="G12" s="61">
        <v>0</v>
      </c>
      <c r="H12" s="61">
        <v>0</v>
      </c>
      <c r="I12" s="61">
        <v>0</v>
      </c>
      <c r="J12" s="61">
        <f t="shared" si="0"/>
        <v>94866.902129999988</v>
      </c>
      <c r="K12" s="27"/>
    </row>
    <row r="13" spans="1:11" ht="13.5" customHeight="1" x14ac:dyDescent="0.25">
      <c r="A13" s="64" t="s">
        <v>9</v>
      </c>
      <c r="B13" s="61">
        <v>2176.165</v>
      </c>
      <c r="C13" s="61">
        <v>43273.897320000004</v>
      </c>
      <c r="D13" s="61">
        <v>44721.528399999996</v>
      </c>
      <c r="E13" s="61">
        <v>0</v>
      </c>
      <c r="F13" s="61">
        <v>305.90600000000001</v>
      </c>
      <c r="G13" s="61">
        <v>0</v>
      </c>
      <c r="H13" s="61">
        <v>0</v>
      </c>
      <c r="I13" s="61">
        <v>0</v>
      </c>
      <c r="J13" s="61">
        <f t="shared" si="0"/>
        <v>90477.49672000001</v>
      </c>
      <c r="K13" s="27"/>
    </row>
    <row r="14" spans="1:11" ht="13.5" customHeight="1" x14ac:dyDescent="0.25">
      <c r="A14" s="64" t="s">
        <v>10</v>
      </c>
      <c r="B14" s="61">
        <v>1986.9957669999999</v>
      </c>
      <c r="C14" s="61">
        <v>38592.391770000002</v>
      </c>
      <c r="D14" s="61">
        <v>33532.647400000002</v>
      </c>
      <c r="E14" s="61">
        <v>0</v>
      </c>
      <c r="F14" s="61">
        <v>367.61700000000002</v>
      </c>
      <c r="G14" s="61">
        <v>0</v>
      </c>
      <c r="H14" s="61">
        <v>0</v>
      </c>
      <c r="I14" s="61">
        <v>0</v>
      </c>
      <c r="J14" s="61">
        <f t="shared" si="0"/>
        <v>74479.651937000002</v>
      </c>
      <c r="K14" s="27"/>
    </row>
    <row r="15" spans="1:11" ht="13.5" customHeight="1" x14ac:dyDescent="0.25">
      <c r="A15" s="64" t="s">
        <v>11</v>
      </c>
      <c r="B15" s="61">
        <v>1621.89393</v>
      </c>
      <c r="C15" s="61">
        <v>40466.334049999998</v>
      </c>
      <c r="D15" s="61">
        <v>25495.346559999998</v>
      </c>
      <c r="E15" s="61">
        <v>0</v>
      </c>
      <c r="F15" s="61">
        <v>300.78899999999999</v>
      </c>
      <c r="G15" s="61">
        <v>0</v>
      </c>
      <c r="H15" s="61">
        <v>0</v>
      </c>
      <c r="I15" s="61">
        <v>0</v>
      </c>
      <c r="J15" s="61">
        <f t="shared" si="0"/>
        <v>67884.363540000006</v>
      </c>
      <c r="K15" s="27"/>
    </row>
    <row r="16" spans="1:11" ht="13.5" customHeight="1" x14ac:dyDescent="0.25">
      <c r="A16" s="64" t="s">
        <v>12</v>
      </c>
      <c r="B16" s="61">
        <v>1209.7218400000002</v>
      </c>
      <c r="C16" s="61">
        <v>39812.481659999998</v>
      </c>
      <c r="D16" s="61">
        <v>18518.678479999999</v>
      </c>
      <c r="E16" s="61">
        <v>0</v>
      </c>
      <c r="F16" s="61">
        <v>271.43900000000002</v>
      </c>
      <c r="G16" s="61">
        <v>0</v>
      </c>
      <c r="H16" s="61">
        <v>0</v>
      </c>
      <c r="I16" s="61">
        <v>0</v>
      </c>
      <c r="J16" s="61">
        <f t="shared" si="0"/>
        <v>59812.32097999999</v>
      </c>
      <c r="K16" s="27"/>
    </row>
    <row r="17" spans="1:19" ht="13.5" customHeight="1" x14ac:dyDescent="0.25">
      <c r="A17" s="64" t="s">
        <v>13</v>
      </c>
      <c r="B17" s="61">
        <v>1177.7654280000002</v>
      </c>
      <c r="C17" s="61">
        <v>38591.730799999998</v>
      </c>
      <c r="D17" s="61">
        <v>16589.64416</v>
      </c>
      <c r="E17" s="61">
        <v>0</v>
      </c>
      <c r="F17" s="61">
        <v>303.28899999999999</v>
      </c>
      <c r="G17" s="61">
        <v>0</v>
      </c>
      <c r="H17" s="61">
        <v>0</v>
      </c>
      <c r="I17" s="61">
        <v>0</v>
      </c>
      <c r="J17" s="61">
        <f t="shared" si="0"/>
        <v>56662.429387999997</v>
      </c>
      <c r="K17" s="27"/>
    </row>
    <row r="18" spans="1:19" ht="13.5" customHeight="1" x14ac:dyDescent="0.25">
      <c r="A18" s="256" t="s">
        <v>22</v>
      </c>
      <c r="B18" s="65">
        <f t="shared" ref="B18:G18" si="1">+SUM(B6:B17)</f>
        <v>20044.445758000002</v>
      </c>
      <c r="C18" s="65">
        <f t="shared" si="1"/>
        <v>486285.879923</v>
      </c>
      <c r="D18" s="65">
        <f t="shared" si="1"/>
        <v>329265.70087400003</v>
      </c>
      <c r="E18" s="65">
        <f t="shared" si="1"/>
        <v>0</v>
      </c>
      <c r="F18" s="65">
        <f t="shared" si="1"/>
        <v>3877.0918892</v>
      </c>
      <c r="G18" s="65">
        <f t="shared" si="1"/>
        <v>0</v>
      </c>
      <c r="H18" s="65">
        <f>+SUM(H6:H17)</f>
        <v>0</v>
      </c>
      <c r="I18" s="65">
        <f t="shared" ref="I18:J18" si="2">+SUM(I6:I17)</f>
        <v>0</v>
      </c>
      <c r="J18" s="65">
        <f t="shared" si="2"/>
        <v>839473.11844420002</v>
      </c>
    </row>
    <row r="19" spans="1:19" s="28" customFormat="1" ht="13.5" customHeight="1" x14ac:dyDescent="0.25">
      <c r="H19" s="424"/>
      <c r="L19" s="8"/>
      <c r="M19" s="8"/>
      <c r="N19" s="8"/>
      <c r="O19" s="8"/>
      <c r="P19" s="8"/>
      <c r="Q19" s="8"/>
      <c r="R19" s="8"/>
      <c r="S19" s="8"/>
    </row>
    <row r="20" spans="1:19" s="28" customFormat="1" ht="13.5" customHeight="1" x14ac:dyDescent="0.25">
      <c r="H20" s="424"/>
      <c r="L20" s="8"/>
      <c r="M20" s="8"/>
      <c r="N20" s="8"/>
      <c r="O20" s="8"/>
      <c r="P20" s="8"/>
      <c r="Q20" s="8"/>
      <c r="R20" s="8"/>
      <c r="S20" s="8"/>
    </row>
    <row r="21" spans="1:19" ht="15.75" customHeight="1" x14ac:dyDescent="0.25">
      <c r="A21" s="538"/>
      <c r="B21" s="538"/>
      <c r="C21" s="538"/>
      <c r="D21" s="538"/>
      <c r="E21" s="538"/>
      <c r="F21" s="538"/>
      <c r="G21" s="538"/>
      <c r="H21" s="538"/>
      <c r="I21" s="538"/>
      <c r="J21" s="538"/>
    </row>
    <row r="22" spans="1:19" x14ac:dyDescent="0.25">
      <c r="A22" s="539"/>
      <c r="B22" s="540"/>
      <c r="C22" s="540"/>
      <c r="D22" s="540"/>
      <c r="E22" s="540"/>
      <c r="F22" s="540"/>
      <c r="G22" s="540"/>
      <c r="H22" s="540"/>
      <c r="I22" s="540"/>
      <c r="J22" s="540"/>
    </row>
    <row r="23" spans="1:19" ht="13.5" customHeight="1" x14ac:dyDescent="0.25">
      <c r="A23" s="82"/>
      <c r="B23" s="537"/>
      <c r="C23" s="537"/>
      <c r="D23" s="537"/>
      <c r="E23" s="537"/>
      <c r="F23" s="537"/>
      <c r="G23" s="537"/>
      <c r="H23" s="537"/>
      <c r="I23" s="537"/>
      <c r="J23" s="537"/>
      <c r="K23" s="27"/>
    </row>
    <row r="24" spans="1:19" ht="13.5" customHeight="1" x14ac:dyDescent="0.25">
      <c r="A24" s="82"/>
      <c r="B24" s="537"/>
      <c r="C24" s="537"/>
      <c r="D24" s="537"/>
      <c r="E24" s="537"/>
      <c r="F24" s="537"/>
      <c r="G24" s="537"/>
      <c r="H24" s="537"/>
      <c r="I24" s="537"/>
      <c r="J24" s="537"/>
      <c r="K24" s="27"/>
    </row>
    <row r="25" spans="1:19" ht="13.5" customHeight="1" x14ac:dyDescent="0.25">
      <c r="A25" s="82"/>
      <c r="B25" s="537"/>
      <c r="C25" s="537"/>
      <c r="D25" s="537"/>
      <c r="E25" s="537"/>
      <c r="F25" s="537"/>
      <c r="G25" s="537"/>
      <c r="H25" s="537"/>
      <c r="I25" s="537"/>
      <c r="J25" s="537"/>
      <c r="K25" s="27"/>
    </row>
    <row r="26" spans="1:19" ht="13.5" customHeight="1" x14ac:dyDescent="0.25">
      <c r="A26" s="82"/>
      <c r="B26" s="537"/>
      <c r="C26" s="537"/>
      <c r="D26" s="537"/>
      <c r="E26" s="537"/>
      <c r="F26" s="537"/>
      <c r="G26" s="537"/>
      <c r="H26" s="537"/>
      <c r="I26" s="537"/>
      <c r="J26" s="537"/>
      <c r="K26" s="27"/>
    </row>
    <row r="27" spans="1:19" ht="13.5" customHeight="1" x14ac:dyDescent="0.25">
      <c r="A27" s="82"/>
      <c r="B27" s="537"/>
      <c r="C27" s="537"/>
      <c r="D27" s="537"/>
      <c r="E27" s="537"/>
      <c r="F27" s="537"/>
      <c r="G27" s="537"/>
      <c r="H27" s="537"/>
      <c r="I27" s="537"/>
      <c r="J27" s="537"/>
      <c r="K27" s="27"/>
    </row>
    <row r="28" spans="1:19" ht="13.5" customHeight="1" x14ac:dyDescent="0.25">
      <c r="A28" s="82"/>
      <c r="B28" s="537"/>
      <c r="C28" s="537"/>
      <c r="D28" s="537"/>
      <c r="E28" s="537"/>
      <c r="F28" s="537"/>
      <c r="G28" s="537"/>
      <c r="H28" s="537"/>
      <c r="I28" s="537"/>
      <c r="J28" s="537"/>
      <c r="K28" s="27"/>
    </row>
    <row r="29" spans="1:19" ht="13.5" customHeight="1" x14ac:dyDescent="0.25">
      <c r="A29" s="82"/>
      <c r="B29" s="537"/>
      <c r="C29" s="537"/>
      <c r="D29" s="537"/>
      <c r="E29" s="537"/>
      <c r="F29" s="537"/>
      <c r="G29" s="537"/>
      <c r="H29" s="537"/>
      <c r="I29" s="537"/>
      <c r="J29" s="537"/>
      <c r="K29" s="27"/>
    </row>
    <row r="30" spans="1:19" ht="13.5" customHeight="1" x14ac:dyDescent="0.25">
      <c r="A30" s="82"/>
      <c r="B30" s="537"/>
      <c r="C30" s="537"/>
      <c r="D30" s="537"/>
      <c r="E30" s="537"/>
      <c r="F30" s="537"/>
      <c r="G30" s="537"/>
      <c r="H30" s="537"/>
      <c r="I30" s="537"/>
      <c r="J30" s="537"/>
      <c r="K30" s="27"/>
    </row>
    <row r="31" spans="1:19" ht="13.5" customHeight="1" x14ac:dyDescent="0.25">
      <c r="A31" s="82"/>
      <c r="B31" s="537"/>
      <c r="C31" s="537"/>
      <c r="D31" s="537"/>
      <c r="E31" s="537"/>
      <c r="F31" s="537"/>
      <c r="G31" s="537"/>
      <c r="H31" s="537"/>
      <c r="I31" s="537"/>
      <c r="J31" s="537"/>
      <c r="K31" s="27"/>
    </row>
    <row r="32" spans="1:19" ht="13.5" customHeight="1" x14ac:dyDescent="0.25">
      <c r="A32" s="82"/>
      <c r="B32" s="537"/>
      <c r="C32" s="537"/>
      <c r="D32" s="537"/>
      <c r="E32" s="537"/>
      <c r="F32" s="537"/>
      <c r="G32" s="537"/>
      <c r="H32" s="537"/>
      <c r="I32" s="537"/>
      <c r="J32" s="537"/>
      <c r="K32" s="27"/>
    </row>
    <row r="33" spans="1:11" ht="13.5" customHeight="1" x14ac:dyDescent="0.25">
      <c r="A33" s="82"/>
      <c r="B33" s="537"/>
      <c r="C33" s="537"/>
      <c r="D33" s="537"/>
      <c r="E33" s="537"/>
      <c r="F33" s="537"/>
      <c r="G33" s="537"/>
      <c r="H33" s="537"/>
      <c r="I33" s="537"/>
      <c r="J33" s="537"/>
      <c r="K33" s="27"/>
    </row>
    <row r="34" spans="1:11" ht="13.5" customHeight="1" x14ac:dyDescent="0.25">
      <c r="A34" s="82"/>
      <c r="B34" s="537"/>
      <c r="C34" s="537"/>
      <c r="D34" s="537"/>
      <c r="E34" s="537"/>
      <c r="F34" s="537"/>
      <c r="G34" s="537"/>
      <c r="H34" s="537"/>
      <c r="I34" s="537"/>
      <c r="J34" s="537"/>
      <c r="K34" s="27"/>
    </row>
    <row r="35" spans="1:11" ht="13.5" customHeight="1" x14ac:dyDescent="0.25">
      <c r="A35" s="538"/>
      <c r="B35" s="538"/>
      <c r="C35" s="538"/>
      <c r="D35" s="538"/>
      <c r="E35" s="538"/>
      <c r="F35" s="538"/>
      <c r="G35" s="538"/>
      <c r="H35" s="538"/>
      <c r="I35" s="538"/>
      <c r="J35" s="538"/>
    </row>
    <row r="36" spans="1:11" s="28" customFormat="1" x14ac:dyDescent="0.25">
      <c r="A36" s="68"/>
      <c r="B36" s="33"/>
      <c r="C36" s="33"/>
      <c r="D36" s="33"/>
      <c r="E36" s="33"/>
      <c r="F36" s="33"/>
      <c r="G36" s="20"/>
      <c r="H36" s="20"/>
      <c r="I36" s="33"/>
    </row>
    <row r="37" spans="1:11" s="28" customFormat="1" x14ac:dyDescent="0.25">
      <c r="A37" s="68"/>
      <c r="B37" s="33"/>
      <c r="C37" s="33"/>
      <c r="D37" s="33"/>
      <c r="E37" s="33"/>
      <c r="F37" s="33"/>
      <c r="G37" s="20"/>
      <c r="H37" s="20"/>
      <c r="I37" s="33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1">
    <mergeCell ref="B4:J4"/>
  </mergeCells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7"/>
  <dimension ref="B1:J102"/>
  <sheetViews>
    <sheetView topLeftCell="A76" zoomScaleNormal="100" workbookViewId="0">
      <selection activeCell="F31" sqref="F31"/>
    </sheetView>
  </sheetViews>
  <sheetFormatPr baseColWidth="10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361" customWidth="1"/>
    <col min="7" max="7" width="11.42578125" style="8"/>
    <col min="8" max="8" width="13.85546875" style="8" bestFit="1" customWidth="1"/>
    <col min="9" max="16384" width="11.42578125" style="8"/>
  </cols>
  <sheetData>
    <row r="1" spans="2:10" x14ac:dyDescent="0.25">
      <c r="B1" s="13" t="s">
        <v>451</v>
      </c>
      <c r="C1" s="9"/>
      <c r="D1" s="9"/>
      <c r="E1" s="9"/>
      <c r="F1" s="360"/>
    </row>
    <row r="2" spans="2:10" x14ac:dyDescent="0.25">
      <c r="B2" s="9"/>
      <c r="C2" s="9"/>
      <c r="D2" s="9"/>
      <c r="E2" s="9"/>
      <c r="F2" s="360"/>
    </row>
    <row r="3" spans="2:10" x14ac:dyDescent="0.25">
      <c r="B3" s="9"/>
      <c r="C3" s="9"/>
      <c r="D3" s="9"/>
      <c r="E3" s="9"/>
      <c r="F3" s="360"/>
    </row>
    <row r="4" spans="2:10" x14ac:dyDescent="0.25">
      <c r="B4" s="11" t="s">
        <v>77</v>
      </c>
      <c r="C4" s="9"/>
      <c r="D4" s="9"/>
      <c r="E4" s="9"/>
      <c r="F4" s="360"/>
    </row>
    <row r="5" spans="2:10" ht="14.25" thickBot="1" x14ac:dyDescent="0.3">
      <c r="B5" s="9"/>
      <c r="C5" s="9"/>
      <c r="D5" s="9"/>
      <c r="E5" s="9"/>
      <c r="F5" s="360"/>
    </row>
    <row r="6" spans="2:10" ht="14.25" thickBot="1" x14ac:dyDescent="0.3">
      <c r="B6" s="507" t="s">
        <v>78</v>
      </c>
      <c r="C6" s="508"/>
      <c r="D6" s="509" t="s">
        <v>79</v>
      </c>
      <c r="E6" s="508"/>
      <c r="F6" s="510"/>
    </row>
    <row r="7" spans="2:10" ht="14.25" thickBot="1" x14ac:dyDescent="0.3">
      <c r="B7" s="511" t="s">
        <v>80</v>
      </c>
      <c r="C7" s="512" t="s">
        <v>188</v>
      </c>
      <c r="D7" s="512" t="s">
        <v>187</v>
      </c>
      <c r="E7" s="512" t="s">
        <v>189</v>
      </c>
      <c r="F7" s="512" t="s">
        <v>15</v>
      </c>
    </row>
    <row r="8" spans="2:10" ht="14.25" thickBot="1" x14ac:dyDescent="0.3">
      <c r="B8" s="391" t="s">
        <v>23</v>
      </c>
      <c r="C8" s="401">
        <f>SUM(C9:C13)</f>
        <v>74543.869999999981</v>
      </c>
      <c r="D8" s="401">
        <f t="shared" ref="D8:E8" si="0">SUM(D9:D13)</f>
        <v>273447.58799999999</v>
      </c>
      <c r="E8" s="401">
        <f t="shared" si="0"/>
        <v>452271.36499999999</v>
      </c>
      <c r="F8" s="401">
        <f>SUM(F9:F13)</f>
        <v>800262.82299999997</v>
      </c>
      <c r="H8" s="544"/>
      <c r="I8" s="545"/>
      <c r="J8" s="545"/>
    </row>
    <row r="9" spans="2:10" ht="14.25" x14ac:dyDescent="0.3">
      <c r="B9" s="505" t="s">
        <v>335</v>
      </c>
      <c r="C9" s="515">
        <f>+'7'!$N6</f>
        <v>-11.025000000000016</v>
      </c>
      <c r="D9" s="515">
        <f>+'8'!$N6</f>
        <v>0</v>
      </c>
      <c r="E9" s="515">
        <f>+'9'!$N6</f>
        <v>0</v>
      </c>
      <c r="F9" s="516">
        <f>SUM(C9:E9)</f>
        <v>-11.025000000000016</v>
      </c>
      <c r="H9" s="543"/>
      <c r="I9" s="545"/>
      <c r="J9" s="545"/>
    </row>
    <row r="10" spans="2:10" ht="14.25" x14ac:dyDescent="0.3">
      <c r="B10" s="426" t="s">
        <v>375</v>
      </c>
      <c r="C10" s="515">
        <f>+'7'!$N7</f>
        <v>0</v>
      </c>
      <c r="D10" s="515">
        <f>+'8'!$N7</f>
        <v>195412.647</v>
      </c>
      <c r="E10" s="515">
        <f>+'9'!$N7</f>
        <v>0</v>
      </c>
      <c r="F10" s="516">
        <f t="shared" ref="F10:F79" si="1">SUM(C10:E10)</f>
        <v>195412.647</v>
      </c>
      <c r="H10" s="543"/>
      <c r="I10" s="545"/>
      <c r="J10" s="545"/>
    </row>
    <row r="11" spans="2:10" ht="14.25" x14ac:dyDescent="0.3">
      <c r="B11" s="426" t="s">
        <v>380</v>
      </c>
      <c r="C11" s="515">
        <f>+'7'!$N8</f>
        <v>0</v>
      </c>
      <c r="D11" s="515">
        <f>+'8'!$N8</f>
        <v>0</v>
      </c>
      <c r="E11" s="515">
        <f>+'9'!$N8</f>
        <v>211504.00099999999</v>
      </c>
      <c r="F11" s="516">
        <f t="shared" si="1"/>
        <v>211504.00099999999</v>
      </c>
      <c r="H11" s="543"/>
      <c r="I11" s="545"/>
      <c r="J11" s="545"/>
    </row>
    <row r="12" spans="2:10" ht="14.25" x14ac:dyDescent="0.3">
      <c r="B12" s="426" t="s">
        <v>336</v>
      </c>
      <c r="C12" s="515">
        <f>+'7'!$N9</f>
        <v>74592.45299999998</v>
      </c>
      <c r="D12" s="515">
        <f>+'8'!$N9</f>
        <v>0</v>
      </c>
      <c r="E12" s="515">
        <f>+'9'!$N9</f>
        <v>0</v>
      </c>
      <c r="F12" s="516">
        <f t="shared" si="1"/>
        <v>74592.45299999998</v>
      </c>
      <c r="H12" s="543"/>
      <c r="I12" s="545"/>
      <c r="J12" s="545"/>
    </row>
    <row r="13" spans="2:10" ht="15" thickBot="1" x14ac:dyDescent="0.35">
      <c r="B13" s="426" t="s">
        <v>337</v>
      </c>
      <c r="C13" s="515">
        <f>+'7'!$N10</f>
        <v>-37.558</v>
      </c>
      <c r="D13" s="515">
        <f>+'8'!$N10</f>
        <v>78034.940999999992</v>
      </c>
      <c r="E13" s="515">
        <f>+'9'!$N10</f>
        <v>240767.364</v>
      </c>
      <c r="F13" s="516">
        <f t="shared" si="1"/>
        <v>318764.74699999997</v>
      </c>
      <c r="H13" s="543"/>
      <c r="I13" s="545"/>
      <c r="J13" s="545"/>
    </row>
    <row r="14" spans="2:10" ht="14.25" thickBot="1" x14ac:dyDescent="0.3">
      <c r="B14" s="391" t="s">
        <v>338</v>
      </c>
      <c r="C14" s="401">
        <f>SUM(C15:C28)</f>
        <v>2114887.3020000001</v>
      </c>
      <c r="D14" s="401">
        <f t="shared" ref="D14:E14" si="2">SUM(D15:D28)</f>
        <v>1936970.3630000001</v>
      </c>
      <c r="E14" s="401">
        <f t="shared" si="2"/>
        <v>28336.188000000006</v>
      </c>
      <c r="F14" s="401">
        <f>SUM(F15:F28)</f>
        <v>4080193.8530000001</v>
      </c>
      <c r="H14" s="544"/>
      <c r="I14" s="545"/>
      <c r="J14" s="545"/>
    </row>
    <row r="15" spans="2:10" ht="14.25" x14ac:dyDescent="0.3">
      <c r="B15" s="393" t="s">
        <v>389</v>
      </c>
      <c r="C15" s="515">
        <f>+'7'!$N12</f>
        <v>3239.0810000000001</v>
      </c>
      <c r="D15" s="515">
        <f>+'8'!$N12</f>
        <v>0</v>
      </c>
      <c r="E15" s="515">
        <f>+'9'!$N12</f>
        <v>0</v>
      </c>
      <c r="F15" s="516">
        <f t="shared" si="1"/>
        <v>3239.0810000000001</v>
      </c>
      <c r="H15" s="543"/>
      <c r="I15" s="545"/>
      <c r="J15" s="545"/>
    </row>
    <row r="16" spans="2:10" ht="14.25" x14ac:dyDescent="0.3">
      <c r="B16" s="505" t="s">
        <v>339</v>
      </c>
      <c r="C16" s="515">
        <f>+'7'!$N13</f>
        <v>57.036000000001877</v>
      </c>
      <c r="D16" s="515">
        <f>+'8'!$N13</f>
        <v>-12.776</v>
      </c>
      <c r="E16" s="515">
        <f>+'9'!$N13</f>
        <v>0</v>
      </c>
      <c r="F16" s="516">
        <f t="shared" si="1"/>
        <v>44.260000000001881</v>
      </c>
      <c r="H16" s="543"/>
      <c r="I16" s="545"/>
      <c r="J16" s="545"/>
    </row>
    <row r="17" spans="2:10" ht="14.25" x14ac:dyDescent="0.3">
      <c r="B17" s="426" t="s">
        <v>340</v>
      </c>
      <c r="C17" s="515">
        <f>+'7'!$N14</f>
        <v>265541.826</v>
      </c>
      <c r="D17" s="515">
        <f>+'8'!$N14</f>
        <v>0</v>
      </c>
      <c r="E17" s="515">
        <f>+'9'!$N14</f>
        <v>0</v>
      </c>
      <c r="F17" s="516">
        <f t="shared" si="1"/>
        <v>265541.826</v>
      </c>
      <c r="H17" s="543"/>
      <c r="I17" s="545"/>
      <c r="J17" s="545"/>
    </row>
    <row r="18" spans="2:10" ht="14.25" x14ac:dyDescent="0.3">
      <c r="B18" s="426" t="s">
        <v>341</v>
      </c>
      <c r="C18" s="515">
        <f>+'7'!$N15</f>
        <v>235970.693</v>
      </c>
      <c r="D18" s="515">
        <f>+'8'!$N15</f>
        <v>465466.90600000002</v>
      </c>
      <c r="E18" s="515">
        <f>+'9'!$N15</f>
        <v>10826.393</v>
      </c>
      <c r="F18" s="516">
        <f t="shared" si="1"/>
        <v>712263.99200000009</v>
      </c>
      <c r="H18" s="543"/>
      <c r="I18" s="545"/>
      <c r="J18" s="545"/>
    </row>
    <row r="19" spans="2:10" ht="14.25" x14ac:dyDescent="0.3">
      <c r="B19" s="426" t="s">
        <v>342</v>
      </c>
      <c r="C19" s="515">
        <f>+'7'!$N16</f>
        <v>164879.81399999998</v>
      </c>
      <c r="D19" s="515">
        <f>+'8'!$N16</f>
        <v>0</v>
      </c>
      <c r="E19" s="515">
        <f>+'9'!$N16</f>
        <v>0</v>
      </c>
      <c r="F19" s="516">
        <f t="shared" si="1"/>
        <v>164879.81399999998</v>
      </c>
      <c r="H19" s="543"/>
      <c r="I19" s="545"/>
      <c r="J19" s="545"/>
    </row>
    <row r="20" spans="2:10" ht="14.25" x14ac:dyDescent="0.3">
      <c r="B20" s="426" t="s">
        <v>343</v>
      </c>
      <c r="C20" s="515">
        <f>+'7'!$N17</f>
        <v>84724.921000000002</v>
      </c>
      <c r="D20" s="515">
        <f>+'8'!$N17</f>
        <v>195599.42300000001</v>
      </c>
      <c r="E20" s="515">
        <f>+'9'!$N17</f>
        <v>-5457.7240000000002</v>
      </c>
      <c r="F20" s="516">
        <f t="shared" si="1"/>
        <v>274866.62000000005</v>
      </c>
      <c r="H20" s="543"/>
      <c r="I20" s="545"/>
      <c r="J20" s="545"/>
    </row>
    <row r="21" spans="2:10" ht="14.25" x14ac:dyDescent="0.3">
      <c r="B21" s="506" t="s">
        <v>514</v>
      </c>
      <c r="C21" s="515">
        <f>+'7'!$N18</f>
        <v>593645.728</v>
      </c>
      <c r="D21" s="515">
        <f>+'8'!$N18</f>
        <v>2997.127</v>
      </c>
      <c r="E21" s="515">
        <f>+'9'!$N18</f>
        <v>0</v>
      </c>
      <c r="F21" s="516">
        <f t="shared" si="1"/>
        <v>596642.85499999998</v>
      </c>
      <c r="H21" s="543"/>
      <c r="I21" s="545"/>
      <c r="J21" s="545"/>
    </row>
    <row r="22" spans="2:10" ht="14.25" x14ac:dyDescent="0.3">
      <c r="B22" s="506" t="s">
        <v>515</v>
      </c>
      <c r="C22" s="515">
        <f>+'7'!$N19</f>
        <v>307692.45600000001</v>
      </c>
      <c r="D22" s="515">
        <f>+'8'!$N19</f>
        <v>0</v>
      </c>
      <c r="E22" s="515">
        <f>+'9'!$N19</f>
        <v>0</v>
      </c>
      <c r="F22" s="516">
        <f t="shared" si="1"/>
        <v>307692.45600000001</v>
      </c>
      <c r="H22" s="543"/>
      <c r="I22" s="545"/>
      <c r="J22" s="545"/>
    </row>
    <row r="23" spans="2:10" ht="14.25" x14ac:dyDescent="0.3">
      <c r="B23" s="506" t="s">
        <v>516</v>
      </c>
      <c r="C23" s="515">
        <f>+'7'!$N20</f>
        <v>301976.06400000001</v>
      </c>
      <c r="D23" s="515">
        <f>+'8'!$N20</f>
        <v>854507.61</v>
      </c>
      <c r="E23" s="515">
        <f>+'9'!$N20</f>
        <v>0</v>
      </c>
      <c r="F23" s="516">
        <f t="shared" si="1"/>
        <v>1156483.6740000001</v>
      </c>
      <c r="H23" s="543"/>
      <c r="I23" s="545"/>
      <c r="J23" s="545"/>
    </row>
    <row r="24" spans="2:10" ht="14.25" x14ac:dyDescent="0.3">
      <c r="B24" s="506" t="s">
        <v>517</v>
      </c>
      <c r="C24" s="515">
        <f>+'7'!$N21</f>
        <v>150590.639</v>
      </c>
      <c r="D24" s="515">
        <f>+'8'!$N21</f>
        <v>418482.58799999999</v>
      </c>
      <c r="E24" s="515">
        <f>+'9'!$N21</f>
        <v>0</v>
      </c>
      <c r="F24" s="516">
        <f t="shared" si="1"/>
        <v>569073.22699999996</v>
      </c>
      <c r="H24" s="543"/>
      <c r="I24" s="545"/>
      <c r="J24" s="545"/>
    </row>
    <row r="25" spans="2:10" ht="14.25" x14ac:dyDescent="0.3">
      <c r="B25" s="506" t="s">
        <v>542</v>
      </c>
      <c r="C25" s="515">
        <f>+'7'!$N22</f>
        <v>0</v>
      </c>
      <c r="D25" s="515">
        <f>+'8'!$N22</f>
        <v>0</v>
      </c>
      <c r="E25" s="515">
        <f>+'9'!$N22</f>
        <v>24705.594000000005</v>
      </c>
      <c r="F25" s="516">
        <f t="shared" ref="F25:F27" si="3">SUM(C25:E25)</f>
        <v>24705.594000000005</v>
      </c>
      <c r="H25" s="543"/>
      <c r="I25" s="545"/>
      <c r="J25" s="545"/>
    </row>
    <row r="26" spans="2:10" ht="14.25" x14ac:dyDescent="0.3">
      <c r="B26" s="506" t="s">
        <v>543</v>
      </c>
      <c r="C26" s="515">
        <f>+'7'!$N23</f>
        <v>0</v>
      </c>
      <c r="D26" s="515">
        <f>+'8'!$N23</f>
        <v>0</v>
      </c>
      <c r="E26" s="515">
        <f>+'9'!$N23</f>
        <v>-1738.075</v>
      </c>
      <c r="F26" s="516">
        <f t="shared" si="3"/>
        <v>-1738.075</v>
      </c>
      <c r="H26" s="543"/>
      <c r="I26" s="545"/>
      <c r="J26" s="545"/>
    </row>
    <row r="27" spans="2:10" ht="14.25" x14ac:dyDescent="0.3">
      <c r="B27" s="506" t="s">
        <v>539</v>
      </c>
      <c r="C27" s="515">
        <f>+'7'!$N24</f>
        <v>0</v>
      </c>
      <c r="D27" s="515">
        <f>+'8'!$N24</f>
        <v>-70.515000000000214</v>
      </c>
      <c r="E27" s="515">
        <f>+'9'!$N24</f>
        <v>0</v>
      </c>
      <c r="F27" s="516">
        <f t="shared" si="3"/>
        <v>-70.515000000000214</v>
      </c>
      <c r="H27" s="543"/>
      <c r="I27" s="545"/>
      <c r="J27" s="545"/>
    </row>
    <row r="28" spans="2:10" ht="15" thickBot="1" x14ac:dyDescent="0.35">
      <c r="B28" s="506" t="s">
        <v>518</v>
      </c>
      <c r="C28" s="515">
        <f>+'7'!$N25</f>
        <v>6569.0440000000008</v>
      </c>
      <c r="D28" s="515">
        <f>+'8'!$N25</f>
        <v>0</v>
      </c>
      <c r="E28" s="515">
        <f>+'9'!$N25</f>
        <v>0</v>
      </c>
      <c r="F28" s="516">
        <f t="shared" si="1"/>
        <v>6569.0440000000008</v>
      </c>
      <c r="H28" s="543"/>
      <c r="I28" s="545"/>
      <c r="J28" s="545"/>
    </row>
    <row r="29" spans="2:10" ht="14.25" thickBot="1" x14ac:dyDescent="0.3">
      <c r="B29" s="391" t="s">
        <v>24</v>
      </c>
      <c r="C29" s="401">
        <f t="shared" ref="C29" si="4">SUM(C30:C33)</f>
        <v>437023.80900000001</v>
      </c>
      <c r="D29" s="401">
        <f t="shared" ref="D29:E29" si="5">SUM(D30:D33)</f>
        <v>203055.49099999998</v>
      </c>
      <c r="E29" s="401">
        <f t="shared" si="5"/>
        <v>18196.251</v>
      </c>
      <c r="F29" s="401">
        <f>SUM(F30:F33)</f>
        <v>658275.55099999998</v>
      </c>
      <c r="H29" s="544"/>
      <c r="I29" s="545"/>
      <c r="J29" s="545"/>
    </row>
    <row r="30" spans="2:10" ht="14.25" x14ac:dyDescent="0.3">
      <c r="B30" s="505" t="s">
        <v>344</v>
      </c>
      <c r="C30" s="515">
        <f>+'7'!$N27</f>
        <v>116623.44200000001</v>
      </c>
      <c r="D30" s="515">
        <f>+'8'!$N27</f>
        <v>46968.537999999993</v>
      </c>
      <c r="E30" s="515">
        <f>+'9'!$N27</f>
        <v>4050.3029999999999</v>
      </c>
      <c r="F30" s="516">
        <f t="shared" si="1"/>
        <v>167642.283</v>
      </c>
      <c r="H30" s="543"/>
      <c r="I30" s="545"/>
      <c r="J30" s="545"/>
    </row>
    <row r="31" spans="2:10" ht="14.25" x14ac:dyDescent="0.3">
      <c r="B31" s="505" t="s">
        <v>345</v>
      </c>
      <c r="C31" s="515">
        <f>+'7'!$N28</f>
        <v>24097.686999999998</v>
      </c>
      <c r="D31" s="515">
        <f>+'8'!$N28</f>
        <v>14949.058999999999</v>
      </c>
      <c r="E31" s="515">
        <f>+'9'!$N28</f>
        <v>2130.808</v>
      </c>
      <c r="F31" s="516">
        <f t="shared" si="1"/>
        <v>41177.553999999996</v>
      </c>
      <c r="H31" s="543"/>
      <c r="I31" s="545"/>
      <c r="J31" s="545"/>
    </row>
    <row r="32" spans="2:10" ht="14.25" x14ac:dyDescent="0.3">
      <c r="B32" s="505" t="s">
        <v>24</v>
      </c>
      <c r="C32" s="515">
        <f>+'7'!$N29</f>
        <v>86710.315999999992</v>
      </c>
      <c r="D32" s="515">
        <f>+'8'!$N29</f>
        <v>71852.237999999998</v>
      </c>
      <c r="E32" s="515">
        <f>+'9'!$N29</f>
        <v>0</v>
      </c>
      <c r="F32" s="516">
        <f t="shared" si="1"/>
        <v>158562.554</v>
      </c>
      <c r="H32" s="543"/>
      <c r="I32" s="545"/>
      <c r="J32" s="545"/>
    </row>
    <row r="33" spans="2:10" ht="15" thickBot="1" x14ac:dyDescent="0.35">
      <c r="B33" s="505" t="s">
        <v>522</v>
      </c>
      <c r="C33" s="515">
        <f>+'7'!$N30</f>
        <v>209592.36399999997</v>
      </c>
      <c r="D33" s="515">
        <f>+'8'!$N30</f>
        <v>69285.656000000003</v>
      </c>
      <c r="E33" s="515">
        <f>+'9'!$N30</f>
        <v>12015.14</v>
      </c>
      <c r="F33" s="516">
        <f t="shared" si="1"/>
        <v>290893.15999999997</v>
      </c>
      <c r="H33" s="543"/>
      <c r="I33" s="545"/>
      <c r="J33" s="545"/>
    </row>
    <row r="34" spans="2:10" ht="14.25" thickBot="1" x14ac:dyDescent="0.3">
      <c r="B34" s="391" t="s">
        <v>346</v>
      </c>
      <c r="C34" s="401">
        <f>SUM(C35:C46)</f>
        <v>1423156.0160000001</v>
      </c>
      <c r="D34" s="401">
        <f t="shared" ref="D34:E34" si="6">SUM(D35:D46)</f>
        <v>2167655.8280000002</v>
      </c>
      <c r="E34" s="401">
        <f t="shared" si="6"/>
        <v>43133.631000000001</v>
      </c>
      <c r="F34" s="401">
        <f>SUM(F35:F46)</f>
        <v>3633945.4749999996</v>
      </c>
      <c r="H34" s="544"/>
      <c r="I34" s="545"/>
      <c r="J34" s="545"/>
    </row>
    <row r="35" spans="2:10" ht="14.25" x14ac:dyDescent="0.3">
      <c r="B35" s="505" t="s">
        <v>376</v>
      </c>
      <c r="C35" s="515">
        <f>+'7'!$N32</f>
        <v>3710.080000000004</v>
      </c>
      <c r="D35" s="515">
        <f>+'8'!$N32</f>
        <v>-1000.5550000000012</v>
      </c>
      <c r="E35" s="515">
        <f>+'9'!$N32</f>
        <v>0</v>
      </c>
      <c r="F35" s="516">
        <f t="shared" si="1"/>
        <v>2709.5250000000028</v>
      </c>
      <c r="H35" s="543"/>
      <c r="I35" s="545"/>
      <c r="J35" s="545"/>
    </row>
    <row r="36" spans="2:10" ht="14.25" x14ac:dyDescent="0.3">
      <c r="B36" s="505" t="s">
        <v>309</v>
      </c>
      <c r="C36" s="515">
        <f>+'7'!$N33</f>
        <v>350498.27100000001</v>
      </c>
      <c r="D36" s="515">
        <f>+'8'!$N33</f>
        <v>838914.56500000006</v>
      </c>
      <c r="E36" s="515">
        <f>+'9'!$N33</f>
        <v>0</v>
      </c>
      <c r="F36" s="516">
        <f t="shared" si="1"/>
        <v>1189412.8360000001</v>
      </c>
      <c r="H36" s="543"/>
      <c r="I36" s="545"/>
      <c r="J36" s="545"/>
    </row>
    <row r="37" spans="2:10" ht="14.25" x14ac:dyDescent="0.3">
      <c r="B37" s="505" t="s">
        <v>347</v>
      </c>
      <c r="C37" s="515">
        <f>+'7'!$N34</f>
        <v>18907.836000000003</v>
      </c>
      <c r="D37" s="515">
        <f>+'8'!$N34</f>
        <v>22332.209000000003</v>
      </c>
      <c r="E37" s="515">
        <f>+'9'!$N34</f>
        <v>0</v>
      </c>
      <c r="F37" s="516">
        <f t="shared" si="1"/>
        <v>41240.045000000006</v>
      </c>
      <c r="H37" s="543"/>
      <c r="I37" s="545"/>
      <c r="J37" s="545"/>
    </row>
    <row r="38" spans="2:10" ht="14.25" x14ac:dyDescent="0.3">
      <c r="B38" s="505" t="s">
        <v>348</v>
      </c>
      <c r="C38" s="515">
        <f>+'7'!$N35</f>
        <v>26687.962000000003</v>
      </c>
      <c r="D38" s="515">
        <f>+'8'!$N35</f>
        <v>7195.4900000000007</v>
      </c>
      <c r="E38" s="515">
        <f>+'9'!$N35</f>
        <v>12502.725</v>
      </c>
      <c r="F38" s="516">
        <f t="shared" si="1"/>
        <v>46386.177000000003</v>
      </c>
      <c r="H38" s="543"/>
      <c r="I38" s="545"/>
      <c r="J38" s="545"/>
    </row>
    <row r="39" spans="2:10" ht="14.25" x14ac:dyDescent="0.3">
      <c r="B39" s="505" t="s">
        <v>544</v>
      </c>
      <c r="C39" s="515">
        <f>+'7'!$N36</f>
        <v>0</v>
      </c>
      <c r="D39" s="515">
        <f>+'8'!$N36</f>
        <v>0</v>
      </c>
      <c r="E39" s="515">
        <f>+'9'!$N36</f>
        <v>0</v>
      </c>
      <c r="F39" s="516">
        <f t="shared" ref="F39:F41" si="7">SUM(C39:E39)</f>
        <v>0</v>
      </c>
      <c r="H39" s="543"/>
      <c r="I39" s="545"/>
      <c r="J39" s="545"/>
    </row>
    <row r="40" spans="2:10" ht="14.25" x14ac:dyDescent="0.3">
      <c r="B40" s="505" t="s">
        <v>545</v>
      </c>
      <c r="C40" s="515">
        <f>+'7'!$N37</f>
        <v>0</v>
      </c>
      <c r="D40" s="515">
        <f>+'8'!$N37</f>
        <v>0</v>
      </c>
      <c r="E40" s="515">
        <f>+'9'!$N37</f>
        <v>0</v>
      </c>
      <c r="F40" s="516">
        <f t="shared" si="7"/>
        <v>0</v>
      </c>
      <c r="H40" s="543"/>
      <c r="I40" s="545"/>
      <c r="J40" s="545"/>
    </row>
    <row r="41" spans="2:10" ht="14.25" x14ac:dyDescent="0.3">
      <c r="B41" s="505" t="s">
        <v>546</v>
      </c>
      <c r="C41" s="515">
        <f>+'7'!$N38</f>
        <v>0</v>
      </c>
      <c r="D41" s="515">
        <f>+'8'!$N38</f>
        <v>0</v>
      </c>
      <c r="E41" s="515">
        <f>+'9'!$N38</f>
        <v>30630.905999999999</v>
      </c>
      <c r="F41" s="516">
        <f t="shared" si="7"/>
        <v>30630.905999999999</v>
      </c>
      <c r="H41" s="543"/>
      <c r="I41" s="545"/>
      <c r="J41" s="545"/>
    </row>
    <row r="42" spans="2:10" ht="14.25" x14ac:dyDescent="0.3">
      <c r="B42" s="505" t="s">
        <v>308</v>
      </c>
      <c r="C42" s="515">
        <f>+'7'!$N39</f>
        <v>-133307.43599999999</v>
      </c>
      <c r="D42" s="515">
        <f>+'8'!$N39</f>
        <v>-394236.05500000005</v>
      </c>
      <c r="E42" s="515">
        <f>+'9'!$N39</f>
        <v>0</v>
      </c>
      <c r="F42" s="516">
        <f t="shared" si="1"/>
        <v>-527543.49100000004</v>
      </c>
      <c r="H42" s="543"/>
      <c r="I42" s="545"/>
      <c r="J42" s="545"/>
    </row>
    <row r="43" spans="2:10" ht="14.25" x14ac:dyDescent="0.3">
      <c r="B43" s="505" t="s">
        <v>349</v>
      </c>
      <c r="C43" s="515">
        <f>+'7'!$N40</f>
        <v>157432.70200000002</v>
      </c>
      <c r="D43" s="515">
        <f>+'8'!$N40</f>
        <v>0</v>
      </c>
      <c r="E43" s="515">
        <f>+'9'!$N40</f>
        <v>0</v>
      </c>
      <c r="F43" s="516">
        <f t="shared" si="1"/>
        <v>157432.70200000002</v>
      </c>
      <c r="H43" s="543"/>
      <c r="I43" s="545"/>
      <c r="J43" s="545"/>
    </row>
    <row r="44" spans="2:10" ht="14.25" x14ac:dyDescent="0.3">
      <c r="B44" s="505" t="s">
        <v>519</v>
      </c>
      <c r="C44" s="515">
        <f>+'7'!$N41</f>
        <v>445144.58</v>
      </c>
      <c r="D44" s="515">
        <f>+'8'!$N41</f>
        <v>0</v>
      </c>
      <c r="E44" s="515">
        <f>+'9'!$N41</f>
        <v>0</v>
      </c>
      <c r="F44" s="516">
        <f t="shared" si="1"/>
        <v>445144.58</v>
      </c>
      <c r="H44" s="543"/>
      <c r="I44" s="545"/>
      <c r="J44" s="545"/>
    </row>
    <row r="45" spans="2:10" ht="14.25" x14ac:dyDescent="0.3">
      <c r="B45" s="505" t="s">
        <v>520</v>
      </c>
      <c r="C45" s="515">
        <f>+'7'!$N42</f>
        <v>545476.97699999996</v>
      </c>
      <c r="D45" s="515">
        <f>+'8'!$N42</f>
        <v>1685308.6140000003</v>
      </c>
      <c r="E45" s="515">
        <f>+'9'!$N42</f>
        <v>0</v>
      </c>
      <c r="F45" s="516">
        <f t="shared" si="1"/>
        <v>2230785.591</v>
      </c>
      <c r="H45" s="543"/>
      <c r="I45" s="545"/>
      <c r="J45" s="545"/>
    </row>
    <row r="46" spans="2:10" ht="15" thickBot="1" x14ac:dyDescent="0.35">
      <c r="B46" s="505" t="s">
        <v>521</v>
      </c>
      <c r="C46" s="515">
        <f>+'7'!$N43</f>
        <v>8605.0440000000017</v>
      </c>
      <c r="D46" s="515">
        <f>+'8'!$N43</f>
        <v>9141.5600000000013</v>
      </c>
      <c r="E46" s="515">
        <f>+'9'!$N43</f>
        <v>0</v>
      </c>
      <c r="F46" s="516">
        <f t="shared" si="1"/>
        <v>17746.604000000003</v>
      </c>
      <c r="H46" s="543"/>
      <c r="I46" s="545"/>
      <c r="J46" s="545"/>
    </row>
    <row r="47" spans="2:10" ht="14.25" thickBot="1" x14ac:dyDescent="0.3">
      <c r="B47" s="391" t="s">
        <v>350</v>
      </c>
      <c r="C47" s="401">
        <f>SUM(C48:C56)</f>
        <v>374435.22399999993</v>
      </c>
      <c r="D47" s="401">
        <f t="shared" ref="D47:E47" si="8">SUM(D48:D56)</f>
        <v>810588.13500000001</v>
      </c>
      <c r="E47" s="401">
        <f t="shared" si="8"/>
        <v>0</v>
      </c>
      <c r="F47" s="401">
        <f>SUM(F48:F56)</f>
        <v>1185023.3589999999</v>
      </c>
      <c r="H47" s="544"/>
      <c r="I47" s="545"/>
      <c r="J47" s="545"/>
    </row>
    <row r="48" spans="2:10" ht="14.25" x14ac:dyDescent="0.3">
      <c r="B48" s="505" t="s">
        <v>310</v>
      </c>
      <c r="C48" s="515">
        <f>+'7'!$N45</f>
        <v>72480.192999999985</v>
      </c>
      <c r="D48" s="515">
        <f>+'8'!$N45</f>
        <v>-610.73000000000047</v>
      </c>
      <c r="E48" s="515">
        <f>+'9'!$N45</f>
        <v>0</v>
      </c>
      <c r="F48" s="516">
        <f t="shared" si="1"/>
        <v>71869.462999999989</v>
      </c>
      <c r="H48" s="543"/>
      <c r="I48" s="545"/>
      <c r="J48" s="545"/>
    </row>
    <row r="49" spans="2:10" ht="14.25" x14ac:dyDescent="0.3">
      <c r="B49" s="426" t="s">
        <v>351</v>
      </c>
      <c r="C49" s="515">
        <f>+'7'!$N46</f>
        <v>-1650.5329999999999</v>
      </c>
      <c r="D49" s="515">
        <f>+'8'!$N46</f>
        <v>0</v>
      </c>
      <c r="E49" s="515">
        <f>+'9'!$N46</f>
        <v>0</v>
      </c>
      <c r="F49" s="516">
        <f t="shared" si="1"/>
        <v>-1650.5329999999999</v>
      </c>
      <c r="H49" s="543"/>
      <c r="I49" s="545"/>
      <c r="J49" s="545"/>
    </row>
    <row r="50" spans="2:10" ht="14.25" x14ac:dyDescent="0.3">
      <c r="B50" s="426" t="s">
        <v>352</v>
      </c>
      <c r="C50" s="515">
        <f>+'7'!$N47</f>
        <v>7162.2930000000006</v>
      </c>
      <c r="D50" s="515">
        <f>+'8'!$N47</f>
        <v>0</v>
      </c>
      <c r="E50" s="515">
        <f>+'9'!$N47</f>
        <v>0</v>
      </c>
      <c r="F50" s="516">
        <f t="shared" si="1"/>
        <v>7162.2930000000006</v>
      </c>
      <c r="H50" s="543"/>
      <c r="I50" s="545"/>
      <c r="J50" s="545"/>
    </row>
    <row r="51" spans="2:10" ht="14.25" x14ac:dyDescent="0.3">
      <c r="B51" s="426" t="s">
        <v>353</v>
      </c>
      <c r="C51" s="515">
        <f>+'7'!$N48</f>
        <v>42876.271000000001</v>
      </c>
      <c r="D51" s="515">
        <f>+'8'!$N48</f>
        <v>251739.96799999999</v>
      </c>
      <c r="E51" s="515">
        <f>+'9'!$N48</f>
        <v>0</v>
      </c>
      <c r="F51" s="516">
        <f t="shared" si="1"/>
        <v>294616.239</v>
      </c>
      <c r="H51" s="543"/>
      <c r="I51" s="545"/>
      <c r="J51" s="545"/>
    </row>
    <row r="52" spans="2:10" ht="14.25" x14ac:dyDescent="0.3">
      <c r="B52" s="426" t="s">
        <v>434</v>
      </c>
      <c r="C52" s="515">
        <f>+'7'!$N49</f>
        <v>91766.14</v>
      </c>
      <c r="D52" s="515">
        <f>+'8'!$N49</f>
        <v>0</v>
      </c>
      <c r="E52" s="515">
        <f>+'9'!$N49</f>
        <v>0</v>
      </c>
      <c r="F52" s="516">
        <f t="shared" si="1"/>
        <v>91766.14</v>
      </c>
      <c r="H52" s="543"/>
      <c r="I52" s="545"/>
      <c r="J52" s="545"/>
    </row>
    <row r="53" spans="2:10" ht="14.25" x14ac:dyDescent="0.3">
      <c r="B53" s="426" t="s">
        <v>435</v>
      </c>
      <c r="C53" s="515">
        <f>+'7'!$N50</f>
        <v>-895.08599999999637</v>
      </c>
      <c r="D53" s="515">
        <f>+'8'!$N50</f>
        <v>47587.54</v>
      </c>
      <c r="E53" s="515">
        <f>+'9'!$N50</f>
        <v>0</v>
      </c>
      <c r="F53" s="516">
        <f t="shared" si="1"/>
        <v>46692.454000000005</v>
      </c>
      <c r="H53" s="543"/>
      <c r="I53" s="545"/>
      <c r="J53" s="545"/>
    </row>
    <row r="54" spans="2:10" ht="14.25" x14ac:dyDescent="0.3">
      <c r="B54" s="426" t="s">
        <v>523</v>
      </c>
      <c r="C54" s="515">
        <f>+'7'!$N51</f>
        <v>4115.5279999999993</v>
      </c>
      <c r="D54" s="515">
        <f>+'8'!$N51</f>
        <v>0</v>
      </c>
      <c r="E54" s="515">
        <f>+'9'!$N51</f>
        <v>0</v>
      </c>
      <c r="F54" s="516">
        <f t="shared" si="1"/>
        <v>4115.5279999999993</v>
      </c>
      <c r="H54" s="543"/>
      <c r="I54" s="545"/>
      <c r="J54" s="545"/>
    </row>
    <row r="55" spans="2:10" ht="14.25" x14ac:dyDescent="0.3">
      <c r="B55" s="426" t="s">
        <v>524</v>
      </c>
      <c r="C55" s="515">
        <f>+'7'!$N52</f>
        <v>2527.2399999999998</v>
      </c>
      <c r="D55" s="515">
        <f>+'8'!$N52</f>
        <v>0</v>
      </c>
      <c r="E55" s="515">
        <f>+'9'!$N52</f>
        <v>0</v>
      </c>
      <c r="F55" s="516">
        <f t="shared" si="1"/>
        <v>2527.2399999999998</v>
      </c>
      <c r="H55" s="543"/>
      <c r="I55" s="545"/>
      <c r="J55" s="545"/>
    </row>
    <row r="56" spans="2:10" ht="15" thickBot="1" x14ac:dyDescent="0.35">
      <c r="B56" s="514" t="s">
        <v>525</v>
      </c>
      <c r="C56" s="515">
        <f>+'7'!$N53</f>
        <v>156053.17799999999</v>
      </c>
      <c r="D56" s="515">
        <f>+'8'!$N53</f>
        <v>511871.35699999996</v>
      </c>
      <c r="E56" s="515">
        <f>+'9'!$N53</f>
        <v>0</v>
      </c>
      <c r="F56" s="516">
        <f t="shared" si="1"/>
        <v>667924.53499999992</v>
      </c>
      <c r="H56" s="543"/>
      <c r="I56" s="545"/>
      <c r="J56" s="545"/>
    </row>
    <row r="57" spans="2:10" ht="14.25" thickBot="1" x14ac:dyDescent="0.3">
      <c r="B57" s="391" t="s">
        <v>354</v>
      </c>
      <c r="C57" s="401">
        <f>C58</f>
        <v>4141.0969999999998</v>
      </c>
      <c r="D57" s="401">
        <f t="shared" ref="D57:E57" si="9">D58</f>
        <v>0</v>
      </c>
      <c r="E57" s="401">
        <f t="shared" si="9"/>
        <v>0</v>
      </c>
      <c r="F57" s="402">
        <f>SUM(F58)</f>
        <v>4141.0969999999998</v>
      </c>
      <c r="H57" s="544"/>
      <c r="I57" s="545"/>
      <c r="J57" s="545"/>
    </row>
    <row r="58" spans="2:10" ht="15" thickBot="1" x14ac:dyDescent="0.35">
      <c r="B58" s="514" t="s">
        <v>355</v>
      </c>
      <c r="C58" s="515">
        <f>+'7'!$N55</f>
        <v>4141.0969999999998</v>
      </c>
      <c r="D58" s="515">
        <f>+'8'!$N55</f>
        <v>0</v>
      </c>
      <c r="E58" s="515">
        <f>+'9'!$N55</f>
        <v>0</v>
      </c>
      <c r="F58" s="516">
        <f t="shared" si="1"/>
        <v>4141.0969999999998</v>
      </c>
      <c r="H58" s="543"/>
      <c r="I58" s="545"/>
      <c r="J58" s="545"/>
    </row>
    <row r="59" spans="2:10" ht="14.25" thickBot="1" x14ac:dyDescent="0.3">
      <c r="B59" s="391" t="s">
        <v>356</v>
      </c>
      <c r="C59" s="401">
        <f>SUM(C60:C66)</f>
        <v>334.10299999999825</v>
      </c>
      <c r="D59" s="401">
        <f t="shared" ref="D59:E59" si="10">SUM(D60:D66)</f>
        <v>51283.992000000013</v>
      </c>
      <c r="E59" s="401">
        <f t="shared" si="10"/>
        <v>28960.253999999997</v>
      </c>
      <c r="F59" s="401">
        <f>SUM(F60:F66)</f>
        <v>80578.349000000017</v>
      </c>
      <c r="H59" s="544"/>
      <c r="I59" s="545"/>
      <c r="J59" s="545"/>
    </row>
    <row r="60" spans="2:10" ht="14.25" x14ac:dyDescent="0.3">
      <c r="B60" s="505" t="s">
        <v>377</v>
      </c>
      <c r="C60" s="515">
        <f>+'7'!$N57</f>
        <v>0</v>
      </c>
      <c r="D60" s="515">
        <f>+'8'!$N57</f>
        <v>1436.548</v>
      </c>
      <c r="E60" s="515">
        <f>+'9'!$N57</f>
        <v>0</v>
      </c>
      <c r="F60" s="516">
        <f t="shared" si="1"/>
        <v>1436.548</v>
      </c>
      <c r="H60" s="543"/>
      <c r="I60" s="545"/>
      <c r="J60" s="545"/>
    </row>
    <row r="61" spans="2:10" ht="14.25" x14ac:dyDescent="0.3">
      <c r="B61" s="505" t="s">
        <v>357</v>
      </c>
      <c r="C61" s="515">
        <f>+'7'!$N58</f>
        <v>9441.4560000000001</v>
      </c>
      <c r="D61" s="515">
        <f>+'8'!$N58</f>
        <v>13284.535</v>
      </c>
      <c r="E61" s="515">
        <f>+'9'!$N58</f>
        <v>0</v>
      </c>
      <c r="F61" s="516">
        <f t="shared" si="1"/>
        <v>22725.991000000002</v>
      </c>
      <c r="H61" s="543"/>
      <c r="I61" s="545"/>
      <c r="J61" s="545"/>
    </row>
    <row r="62" spans="2:10" ht="14.25" x14ac:dyDescent="0.3">
      <c r="B62" s="505" t="s">
        <v>378</v>
      </c>
      <c r="C62" s="515">
        <f>+'7'!$N59</f>
        <v>0</v>
      </c>
      <c r="D62" s="515">
        <f>+'8'!$N59</f>
        <v>0</v>
      </c>
      <c r="E62" s="515">
        <f>+'9'!$N59</f>
        <v>0</v>
      </c>
      <c r="F62" s="516">
        <f t="shared" si="1"/>
        <v>0</v>
      </c>
      <c r="H62" s="543"/>
      <c r="I62" s="545"/>
      <c r="J62" s="545"/>
    </row>
    <row r="63" spans="2:10" ht="14.25" x14ac:dyDescent="0.3">
      <c r="B63" s="426" t="s">
        <v>358</v>
      </c>
      <c r="C63" s="515">
        <f>+'7'!$N60</f>
        <v>-4494.0630000000001</v>
      </c>
      <c r="D63" s="515">
        <f>+'8'!$N60</f>
        <v>-14377.106999999998</v>
      </c>
      <c r="E63" s="515">
        <f>+'9'!$N60</f>
        <v>28960.253999999997</v>
      </c>
      <c r="F63" s="516">
        <f t="shared" si="1"/>
        <v>10089.083999999999</v>
      </c>
      <c r="H63" s="543"/>
      <c r="I63" s="545"/>
      <c r="J63" s="545"/>
    </row>
    <row r="64" spans="2:10" ht="14.25" x14ac:dyDescent="0.3">
      <c r="B64" s="426" t="s">
        <v>395</v>
      </c>
      <c r="C64" s="515">
        <f>+'7'!$N61</f>
        <v>0</v>
      </c>
      <c r="D64" s="515">
        <f>+'8'!$N61</f>
        <v>0</v>
      </c>
      <c r="E64" s="515">
        <f>+'9'!$N61</f>
        <v>0</v>
      </c>
      <c r="F64" s="516">
        <f t="shared" si="1"/>
        <v>0</v>
      </c>
      <c r="H64" s="543"/>
      <c r="I64" s="545"/>
      <c r="J64" s="545"/>
    </row>
    <row r="65" spans="2:10" ht="14.25" x14ac:dyDescent="0.3">
      <c r="B65" s="506" t="s">
        <v>540</v>
      </c>
      <c r="C65" s="515">
        <f>+'7'!$N62</f>
        <v>0</v>
      </c>
      <c r="D65" s="515">
        <f>+'8'!$N62</f>
        <v>4508.4310000000005</v>
      </c>
      <c r="E65" s="515">
        <f>+'9'!$N62</f>
        <v>0</v>
      </c>
      <c r="F65" s="516">
        <f t="shared" si="1"/>
        <v>4508.4310000000005</v>
      </c>
      <c r="H65" s="543"/>
      <c r="I65" s="545"/>
      <c r="J65" s="545"/>
    </row>
    <row r="66" spans="2:10" ht="15" thickBot="1" x14ac:dyDescent="0.35">
      <c r="B66" s="506" t="s">
        <v>526</v>
      </c>
      <c r="C66" s="515">
        <f>+'7'!$N63</f>
        <v>-4613.2900000000018</v>
      </c>
      <c r="D66" s="515">
        <f>+'8'!$N63</f>
        <v>46431.585000000006</v>
      </c>
      <c r="E66" s="515">
        <f>+'9'!$N63</f>
        <v>0</v>
      </c>
      <c r="F66" s="516">
        <f t="shared" si="1"/>
        <v>41818.295000000006</v>
      </c>
      <c r="H66" s="543"/>
      <c r="I66" s="545"/>
      <c r="J66" s="545"/>
    </row>
    <row r="67" spans="2:10" ht="14.25" thickBot="1" x14ac:dyDescent="0.3">
      <c r="B67" s="391" t="s">
        <v>359</v>
      </c>
      <c r="C67" s="401">
        <f>SUM(C68:C72)</f>
        <v>12911.971999999998</v>
      </c>
      <c r="D67" s="401">
        <f t="shared" ref="D67:E67" si="11">SUM(D68:D72)</f>
        <v>12911.971999999998</v>
      </c>
      <c r="E67" s="401">
        <f t="shared" si="11"/>
        <v>95939.150999999998</v>
      </c>
      <c r="F67" s="401">
        <f>SUM(F68:F72)</f>
        <v>121763.09499999999</v>
      </c>
      <c r="H67" s="544"/>
      <c r="I67" s="545"/>
      <c r="J67" s="545"/>
    </row>
    <row r="68" spans="2:10" ht="14.25" x14ac:dyDescent="0.3">
      <c r="B68" s="505" t="s">
        <v>360</v>
      </c>
      <c r="C68" s="515">
        <f>+'7'!$N65</f>
        <v>-1768.12</v>
      </c>
      <c r="D68" s="515">
        <f>+'8'!$N65</f>
        <v>-1768.12</v>
      </c>
      <c r="E68" s="515">
        <f>+'9'!$N65</f>
        <v>0</v>
      </c>
      <c r="F68" s="516">
        <f t="shared" si="1"/>
        <v>-3536.24</v>
      </c>
      <c r="H68" s="543"/>
      <c r="I68" s="545"/>
      <c r="J68" s="545"/>
    </row>
    <row r="69" spans="2:10" ht="14.25" x14ac:dyDescent="0.3">
      <c r="B69" s="505" t="s">
        <v>396</v>
      </c>
      <c r="C69" s="515">
        <f>+'7'!$N66</f>
        <v>0</v>
      </c>
      <c r="D69" s="515">
        <f>+'8'!$N66</f>
        <v>0</v>
      </c>
      <c r="E69" s="515">
        <f>+'9'!$N66</f>
        <v>0</v>
      </c>
      <c r="F69" s="516">
        <f t="shared" si="1"/>
        <v>0</v>
      </c>
      <c r="H69" s="543"/>
      <c r="I69" s="545"/>
      <c r="J69" s="545"/>
    </row>
    <row r="70" spans="2:10" ht="14.25" x14ac:dyDescent="0.3">
      <c r="B70" s="426" t="s">
        <v>359</v>
      </c>
      <c r="C70" s="515">
        <f>+'7'!$N67</f>
        <v>4693.0439999999999</v>
      </c>
      <c r="D70" s="515">
        <f>+'8'!$N67</f>
        <v>4693.0439999999999</v>
      </c>
      <c r="E70" s="515">
        <f>+'9'!$N67</f>
        <v>95939.150999999998</v>
      </c>
      <c r="F70" s="516">
        <f t="shared" si="1"/>
        <v>105325.239</v>
      </c>
      <c r="H70" s="543"/>
      <c r="I70" s="545"/>
      <c r="J70" s="545"/>
    </row>
    <row r="71" spans="2:10" ht="14.25" x14ac:dyDescent="0.3">
      <c r="B71" s="426" t="s">
        <v>361</v>
      </c>
      <c r="C71" s="515">
        <f>+'7'!$N68</f>
        <v>17142.766</v>
      </c>
      <c r="D71" s="515">
        <f>+'8'!$N68</f>
        <v>17142.766</v>
      </c>
      <c r="E71" s="515">
        <f>+'9'!$N68</f>
        <v>0</v>
      </c>
      <c r="F71" s="516">
        <f t="shared" si="1"/>
        <v>34285.531999999999</v>
      </c>
      <c r="H71" s="543"/>
      <c r="I71" s="545"/>
      <c r="J71" s="545"/>
    </row>
    <row r="72" spans="2:10" ht="15" thickBot="1" x14ac:dyDescent="0.35">
      <c r="B72" s="426" t="s">
        <v>362</v>
      </c>
      <c r="C72" s="515">
        <f>+'7'!$N69</f>
        <v>-7155.7180000000017</v>
      </c>
      <c r="D72" s="515">
        <f>+'8'!$N69</f>
        <v>-7155.7180000000017</v>
      </c>
      <c r="E72" s="515">
        <f>+'9'!$N69</f>
        <v>0</v>
      </c>
      <c r="F72" s="516">
        <f t="shared" si="1"/>
        <v>-14311.436000000003</v>
      </c>
      <c r="H72" s="543"/>
      <c r="I72" s="545"/>
      <c r="J72" s="545"/>
    </row>
    <row r="73" spans="2:10" ht="14.25" thickBot="1" x14ac:dyDescent="0.3">
      <c r="B73" s="391" t="s">
        <v>363</v>
      </c>
      <c r="C73" s="401">
        <f>SUM(C74:C91)</f>
        <v>222383.49000000005</v>
      </c>
      <c r="D73" s="401">
        <f t="shared" ref="D73:E73" si="12">SUM(D74:D91)</f>
        <v>317980.96099999989</v>
      </c>
      <c r="E73" s="401">
        <f t="shared" si="12"/>
        <v>0</v>
      </c>
      <c r="F73" s="401">
        <f>SUM(F74:F91)</f>
        <v>540364.451</v>
      </c>
      <c r="H73" s="544"/>
      <c r="I73" s="545"/>
      <c r="J73" s="545"/>
    </row>
    <row r="74" spans="2:10" ht="14.25" x14ac:dyDescent="0.3">
      <c r="B74" s="505" t="s">
        <v>364</v>
      </c>
      <c r="C74" s="515">
        <f>+'7'!$N71</f>
        <v>19987.173999999999</v>
      </c>
      <c r="D74" s="515">
        <f>+'8'!$N71</f>
        <v>10123.392</v>
      </c>
      <c r="E74" s="515">
        <f>+'9'!$N71</f>
        <v>0</v>
      </c>
      <c r="F74" s="516">
        <f t="shared" si="1"/>
        <v>30110.565999999999</v>
      </c>
      <c r="H74" s="543"/>
      <c r="I74" s="545"/>
      <c r="J74" s="545"/>
    </row>
    <row r="75" spans="2:10" ht="14.25" x14ac:dyDescent="0.3">
      <c r="B75" s="426" t="s">
        <v>365</v>
      </c>
      <c r="C75" s="515">
        <f>+'7'!$N72</f>
        <v>0</v>
      </c>
      <c r="D75" s="515">
        <f>+'8'!$N72</f>
        <v>-422.14600000000002</v>
      </c>
      <c r="E75" s="515">
        <f>+'9'!$N72</f>
        <v>0</v>
      </c>
      <c r="F75" s="516">
        <f t="shared" si="1"/>
        <v>-422.14600000000002</v>
      </c>
      <c r="H75" s="543"/>
      <c r="I75" s="545"/>
      <c r="J75" s="545"/>
    </row>
    <row r="76" spans="2:10" ht="14.25" x14ac:dyDescent="0.3">
      <c r="B76" s="426" t="s">
        <v>183</v>
      </c>
      <c r="C76" s="515">
        <f>+'7'!$N73</f>
        <v>0</v>
      </c>
      <c r="D76" s="515">
        <f>+'8'!$N73</f>
        <v>791.08400000000006</v>
      </c>
      <c r="E76" s="515">
        <f>+'9'!$N73</f>
        <v>0</v>
      </c>
      <c r="F76" s="516">
        <f t="shared" si="1"/>
        <v>791.08400000000006</v>
      </c>
      <c r="H76" s="543"/>
      <c r="I76" s="545"/>
      <c r="J76" s="545"/>
    </row>
    <row r="77" spans="2:10" ht="14.25" x14ac:dyDescent="0.3">
      <c r="B77" s="426" t="s">
        <v>366</v>
      </c>
      <c r="C77" s="515">
        <f>+'7'!$N74</f>
        <v>50343.303000000007</v>
      </c>
      <c r="D77" s="515">
        <f>+'8'!$N74</f>
        <v>111711.47700000001</v>
      </c>
      <c r="E77" s="515">
        <f>+'9'!$N74</f>
        <v>0</v>
      </c>
      <c r="F77" s="516">
        <f t="shared" si="1"/>
        <v>162054.78000000003</v>
      </c>
      <c r="H77" s="543"/>
      <c r="I77" s="545"/>
      <c r="J77" s="545"/>
    </row>
    <row r="78" spans="2:10" ht="14.25" x14ac:dyDescent="0.3">
      <c r="B78" s="426" t="s">
        <v>530</v>
      </c>
      <c r="C78" s="515">
        <f>+'7'!$N75</f>
        <v>-1047.3440000000001</v>
      </c>
      <c r="D78" s="515">
        <f>+'8'!$N75</f>
        <v>-3.6989999999996144</v>
      </c>
      <c r="E78" s="515">
        <f>+'9'!$N75</f>
        <v>0</v>
      </c>
      <c r="F78" s="516">
        <f t="shared" si="1"/>
        <v>-1051.0429999999997</v>
      </c>
      <c r="H78" s="543"/>
      <c r="I78" s="545"/>
      <c r="J78" s="545"/>
    </row>
    <row r="79" spans="2:10" ht="14.25" x14ac:dyDescent="0.3">
      <c r="B79" s="426" t="s">
        <v>367</v>
      </c>
      <c r="C79" s="515">
        <f>+'7'!$N76</f>
        <v>3976.8209999999999</v>
      </c>
      <c r="D79" s="515">
        <f>+'8'!$N76</f>
        <v>10.698</v>
      </c>
      <c r="E79" s="515">
        <f>+'9'!$N76</f>
        <v>0</v>
      </c>
      <c r="F79" s="516">
        <f t="shared" si="1"/>
        <v>3987.5189999999998</v>
      </c>
      <c r="H79" s="543"/>
      <c r="I79" s="545"/>
      <c r="J79" s="545"/>
    </row>
    <row r="80" spans="2:10" ht="14.25" x14ac:dyDescent="0.3">
      <c r="B80" s="426" t="s">
        <v>528</v>
      </c>
      <c r="C80" s="515">
        <f>+'7'!$N77</f>
        <v>4928.645999999997</v>
      </c>
      <c r="D80" s="515">
        <f>+'8'!$N77</f>
        <v>25.579999999999927</v>
      </c>
      <c r="E80" s="515">
        <f>+'9'!$N77</f>
        <v>0</v>
      </c>
      <c r="F80" s="516">
        <f t="shared" ref="F80:F101" si="13">SUM(C80:E80)</f>
        <v>4954.2259999999969</v>
      </c>
      <c r="H80" s="543"/>
      <c r="I80" s="545"/>
      <c r="J80" s="545"/>
    </row>
    <row r="81" spans="2:10" ht="14.25" x14ac:dyDescent="0.3">
      <c r="B81" s="426" t="s">
        <v>155</v>
      </c>
      <c r="C81" s="515">
        <f>+'7'!$N78</f>
        <v>0</v>
      </c>
      <c r="D81" s="515">
        <f>+'8'!$N78</f>
        <v>164275.29699999996</v>
      </c>
      <c r="E81" s="515">
        <f>+'9'!$N78</f>
        <v>0</v>
      </c>
      <c r="F81" s="516">
        <f t="shared" si="13"/>
        <v>164275.29699999996</v>
      </c>
      <c r="H81" s="543"/>
      <c r="I81" s="545"/>
      <c r="J81" s="545"/>
    </row>
    <row r="82" spans="2:10" ht="14.25" x14ac:dyDescent="0.3">
      <c r="B82" s="426" t="s">
        <v>368</v>
      </c>
      <c r="C82" s="515">
        <f>+'7'!$N79</f>
        <v>2611.4700000000003</v>
      </c>
      <c r="D82" s="515">
        <f>+'8'!$N79</f>
        <v>-3.0000000000001137E-3</v>
      </c>
      <c r="E82" s="515">
        <f>+'9'!$N79</f>
        <v>0</v>
      </c>
      <c r="F82" s="516">
        <f t="shared" si="13"/>
        <v>2611.4670000000001</v>
      </c>
      <c r="H82" s="543"/>
      <c r="I82" s="545"/>
      <c r="J82" s="545"/>
    </row>
    <row r="83" spans="2:10" ht="14.25" x14ac:dyDescent="0.3">
      <c r="B83" s="426" t="s">
        <v>369</v>
      </c>
      <c r="C83" s="515">
        <f>+'7'!$N80</f>
        <v>6824.802999999999</v>
      </c>
      <c r="D83" s="515">
        <f>+'8'!$N80</f>
        <v>4151.1649999999972</v>
      </c>
      <c r="E83" s="515">
        <f>+'9'!$N80</f>
        <v>0</v>
      </c>
      <c r="F83" s="516">
        <f t="shared" si="13"/>
        <v>10975.967999999997</v>
      </c>
      <c r="H83" s="543"/>
      <c r="I83" s="545"/>
      <c r="J83" s="545"/>
    </row>
    <row r="84" spans="2:10" ht="14.25" x14ac:dyDescent="0.3">
      <c r="B84" s="426" t="s">
        <v>370</v>
      </c>
      <c r="C84" s="515">
        <f>+'7'!$N81</f>
        <v>2855.4369999999999</v>
      </c>
      <c r="D84" s="515">
        <f>+'8'!$N81</f>
        <v>3197.0350000000003</v>
      </c>
      <c r="E84" s="515">
        <f>+'9'!$N81</f>
        <v>0</v>
      </c>
      <c r="F84" s="516">
        <f t="shared" si="13"/>
        <v>6052.4719999999998</v>
      </c>
      <c r="H84" s="543"/>
      <c r="I84" s="545"/>
      <c r="J84" s="545"/>
    </row>
    <row r="85" spans="2:10" ht="14.25" x14ac:dyDescent="0.3">
      <c r="B85" s="426" t="s">
        <v>371</v>
      </c>
      <c r="C85" s="515">
        <f>+'7'!$N82</f>
        <v>108258.17000000001</v>
      </c>
      <c r="D85" s="515">
        <f>+'8'!$N82</f>
        <v>0</v>
      </c>
      <c r="E85" s="515">
        <f>+'9'!$N82</f>
        <v>0</v>
      </c>
      <c r="F85" s="516">
        <f t="shared" si="13"/>
        <v>108258.17000000001</v>
      </c>
      <c r="H85" s="543"/>
      <c r="I85" s="545"/>
      <c r="J85" s="545"/>
    </row>
    <row r="86" spans="2:10" ht="14.25" x14ac:dyDescent="0.3">
      <c r="B86" s="426" t="s">
        <v>527</v>
      </c>
      <c r="C86" s="515">
        <f>+'7'!$N83</f>
        <v>0</v>
      </c>
      <c r="D86" s="515">
        <f>+'8'!$N83</f>
        <v>15.202999999999999</v>
      </c>
      <c r="E86" s="515">
        <f>+'9'!$N83</f>
        <v>0</v>
      </c>
      <c r="F86" s="516">
        <f t="shared" si="13"/>
        <v>15.202999999999999</v>
      </c>
      <c r="H86" s="543"/>
      <c r="I86" s="545"/>
      <c r="J86" s="545"/>
    </row>
    <row r="87" spans="2:10" ht="14.25" x14ac:dyDescent="0.3">
      <c r="B87" s="426" t="s">
        <v>541</v>
      </c>
      <c r="C87" s="515">
        <f>+'7'!$N84</f>
        <v>0</v>
      </c>
      <c r="D87" s="515">
        <f>+'8'!$N84</f>
        <v>2330.4459999999999</v>
      </c>
      <c r="E87" s="515">
        <f>+'9'!$N84</f>
        <v>0</v>
      </c>
      <c r="F87" s="516">
        <f t="shared" si="13"/>
        <v>2330.4459999999999</v>
      </c>
      <c r="H87" s="543"/>
      <c r="I87" s="545"/>
      <c r="J87" s="545"/>
    </row>
    <row r="88" spans="2:10" ht="14.25" x14ac:dyDescent="0.3">
      <c r="B88" s="426" t="s">
        <v>529</v>
      </c>
      <c r="C88" s="515">
        <f>+'7'!$N85</f>
        <v>23645.010000000002</v>
      </c>
      <c r="D88" s="515">
        <f>+'8'!$N85</f>
        <v>21775.432000000001</v>
      </c>
      <c r="E88" s="515">
        <f>+'9'!$N85</f>
        <v>0</v>
      </c>
      <c r="F88" s="516">
        <f t="shared" si="13"/>
        <v>45420.442000000003</v>
      </c>
      <c r="H88" s="543"/>
      <c r="I88" s="545"/>
      <c r="J88" s="545"/>
    </row>
    <row r="89" spans="2:10" ht="14.25" x14ac:dyDescent="0.3">
      <c r="B89" s="506" t="s">
        <v>531</v>
      </c>
      <c r="C89" s="515">
        <f>+'7'!$N86</f>
        <v>0</v>
      </c>
      <c r="D89" s="515">
        <f>+'8'!$N86</f>
        <v>0</v>
      </c>
      <c r="E89" s="515">
        <f>+'9'!$N86</f>
        <v>0</v>
      </c>
      <c r="F89" s="516">
        <f t="shared" si="13"/>
        <v>0</v>
      </c>
      <c r="H89" s="543"/>
      <c r="I89" s="545"/>
      <c r="J89" s="545"/>
    </row>
    <row r="90" spans="2:10" ht="14.25" x14ac:dyDescent="0.3">
      <c r="B90" s="506" t="s">
        <v>532</v>
      </c>
      <c r="C90" s="515">
        <f>+'7'!$N87</f>
        <v>0</v>
      </c>
      <c r="D90" s="515">
        <f>+'8'!$N87</f>
        <v>0</v>
      </c>
      <c r="E90" s="515">
        <f>+'9'!$N87</f>
        <v>0</v>
      </c>
      <c r="F90" s="516">
        <f t="shared" si="13"/>
        <v>0</v>
      </c>
      <c r="H90" s="543"/>
      <c r="I90" s="545"/>
      <c r="J90" s="545"/>
    </row>
    <row r="91" spans="2:10" ht="15" thickBot="1" x14ac:dyDescent="0.35">
      <c r="B91" s="426" t="s">
        <v>533</v>
      </c>
      <c r="C91" s="515">
        <f>+'7'!$N88</f>
        <v>0</v>
      </c>
      <c r="D91" s="515">
        <f>+'8'!$N88</f>
        <v>0</v>
      </c>
      <c r="E91" s="515">
        <f>+'9'!$N88</f>
        <v>0</v>
      </c>
      <c r="F91" s="516">
        <f t="shared" si="13"/>
        <v>0</v>
      </c>
      <c r="H91" s="543"/>
      <c r="I91" s="545"/>
      <c r="J91" s="545"/>
    </row>
    <row r="92" spans="2:10" ht="14.25" thickBot="1" x14ac:dyDescent="0.3">
      <c r="B92" s="391" t="s">
        <v>372</v>
      </c>
      <c r="C92" s="401">
        <f>SUM(C93:C99)</f>
        <v>9576.0950000000012</v>
      </c>
      <c r="D92" s="401">
        <f t="shared" ref="D92:E92" si="14">SUM(D93:D99)</f>
        <v>0</v>
      </c>
      <c r="E92" s="401">
        <f t="shared" si="14"/>
        <v>0</v>
      </c>
      <c r="F92" s="401">
        <f>SUM(F93:F99)</f>
        <v>9576.0950000000012</v>
      </c>
      <c r="H92" s="544"/>
      <c r="I92" s="545"/>
      <c r="J92" s="545"/>
    </row>
    <row r="93" spans="2:10" ht="14.25" x14ac:dyDescent="0.3">
      <c r="B93" s="505" t="s">
        <v>184</v>
      </c>
      <c r="C93" s="515">
        <f>+'7'!$N90</f>
        <v>1821.8890000000001</v>
      </c>
      <c r="D93" s="515">
        <f>+'8'!$N90</f>
        <v>0</v>
      </c>
      <c r="E93" s="515">
        <f>+'9'!$N90</f>
        <v>0</v>
      </c>
      <c r="F93" s="516">
        <f t="shared" si="13"/>
        <v>1821.8890000000001</v>
      </c>
      <c r="H93" s="543"/>
      <c r="I93" s="545"/>
      <c r="J93" s="545"/>
    </row>
    <row r="94" spans="2:10" ht="14.25" x14ac:dyDescent="0.3">
      <c r="B94" s="505" t="s">
        <v>534</v>
      </c>
      <c r="C94" s="515">
        <f>+'7'!$N91</f>
        <v>0</v>
      </c>
      <c r="D94" s="515">
        <f>+'8'!$N91</f>
        <v>0</v>
      </c>
      <c r="E94" s="515">
        <f>+'9'!$N91</f>
        <v>0</v>
      </c>
      <c r="F94" s="516">
        <f t="shared" si="13"/>
        <v>0</v>
      </c>
      <c r="H94" s="543"/>
      <c r="I94" s="545"/>
      <c r="J94" s="545"/>
    </row>
    <row r="95" spans="2:10" ht="14.25" x14ac:dyDescent="0.3">
      <c r="B95" s="505" t="s">
        <v>373</v>
      </c>
      <c r="C95" s="515">
        <f>+'7'!$N92</f>
        <v>1094.8140000000001</v>
      </c>
      <c r="D95" s="515">
        <f>+'8'!$N92</f>
        <v>0</v>
      </c>
      <c r="E95" s="515">
        <f>+'9'!$N92</f>
        <v>0</v>
      </c>
      <c r="F95" s="516">
        <f t="shared" si="13"/>
        <v>1094.8140000000001</v>
      </c>
      <c r="H95" s="543"/>
      <c r="I95" s="545"/>
      <c r="J95" s="545"/>
    </row>
    <row r="96" spans="2:10" ht="14.25" x14ac:dyDescent="0.3">
      <c r="B96" s="505" t="s">
        <v>535</v>
      </c>
      <c r="C96" s="515">
        <f>+'7'!$N93</f>
        <v>4675.4800000000005</v>
      </c>
      <c r="D96" s="515">
        <f>+'8'!$N93</f>
        <v>0</v>
      </c>
      <c r="E96" s="515">
        <f>+'9'!$N93</f>
        <v>0</v>
      </c>
      <c r="F96" s="516">
        <f t="shared" si="13"/>
        <v>4675.4800000000005</v>
      </c>
      <c r="H96" s="543"/>
      <c r="I96" s="545"/>
      <c r="J96" s="545"/>
    </row>
    <row r="97" spans="2:10" ht="14.25" x14ac:dyDescent="0.3">
      <c r="B97" s="505" t="s">
        <v>536</v>
      </c>
      <c r="C97" s="515">
        <f>+'7'!$N94</f>
        <v>1983.912</v>
      </c>
      <c r="D97" s="515">
        <f>+'8'!$N94</f>
        <v>0</v>
      </c>
      <c r="E97" s="515">
        <f>+'9'!$N94</f>
        <v>0</v>
      </c>
      <c r="F97" s="516">
        <f t="shared" si="13"/>
        <v>1983.912</v>
      </c>
      <c r="H97" s="543"/>
      <c r="I97" s="545"/>
      <c r="J97" s="545"/>
    </row>
    <row r="98" spans="2:10" ht="14.25" x14ac:dyDescent="0.3">
      <c r="B98" s="426" t="s">
        <v>537</v>
      </c>
      <c r="C98" s="515">
        <f>+'7'!$N95</f>
        <v>0</v>
      </c>
      <c r="D98" s="515">
        <f>+'8'!$N95</f>
        <v>0</v>
      </c>
      <c r="E98" s="515">
        <f>+'9'!$N95</f>
        <v>0</v>
      </c>
      <c r="F98" s="516">
        <f t="shared" si="13"/>
        <v>0</v>
      </c>
      <c r="H98" s="543"/>
      <c r="I98" s="545"/>
      <c r="J98" s="545"/>
    </row>
    <row r="99" spans="2:10" ht="15" thickBot="1" x14ac:dyDescent="0.35">
      <c r="B99" s="506" t="s">
        <v>538</v>
      </c>
      <c r="C99" s="515">
        <f>+'7'!$N96</f>
        <v>0</v>
      </c>
      <c r="D99" s="515">
        <f>+'8'!$N96</f>
        <v>0</v>
      </c>
      <c r="E99" s="515">
        <f>+'9'!$N96</f>
        <v>0</v>
      </c>
      <c r="F99" s="516">
        <f t="shared" si="13"/>
        <v>0</v>
      </c>
      <c r="H99" s="543"/>
      <c r="I99" s="545"/>
      <c r="J99" s="545"/>
    </row>
    <row r="100" spans="2:10" ht="14.25" thickBot="1" x14ac:dyDescent="0.3">
      <c r="B100" s="391" t="s">
        <v>185</v>
      </c>
      <c r="C100" s="401">
        <f>C101</f>
        <v>-18439.055</v>
      </c>
      <c r="D100" s="401">
        <f t="shared" ref="D100:E100" si="15">D101</f>
        <v>0</v>
      </c>
      <c r="E100" s="401">
        <f t="shared" si="15"/>
        <v>38564.337999999996</v>
      </c>
      <c r="F100" s="401">
        <f>SUM(F101)</f>
        <v>20125.282999999996</v>
      </c>
      <c r="H100" s="544"/>
      <c r="I100" s="545"/>
      <c r="J100" s="545"/>
    </row>
    <row r="101" spans="2:10" ht="15" thickBot="1" x14ac:dyDescent="0.35">
      <c r="B101" s="514" t="s">
        <v>185</v>
      </c>
      <c r="C101" s="515">
        <f>+'7'!$N98</f>
        <v>-18439.055</v>
      </c>
      <c r="D101" s="515">
        <f>+'8'!$N98</f>
        <v>0</v>
      </c>
      <c r="E101" s="515">
        <f>+'9'!$N98</f>
        <v>38564.337999999996</v>
      </c>
      <c r="F101" s="516">
        <f t="shared" si="13"/>
        <v>20125.282999999996</v>
      </c>
      <c r="H101" s="543"/>
      <c r="I101" s="545"/>
      <c r="J101" s="545"/>
    </row>
    <row r="102" spans="2:10" ht="14.25" thickBot="1" x14ac:dyDescent="0.3">
      <c r="B102" s="395" t="s">
        <v>15</v>
      </c>
      <c r="C102" s="403">
        <f>+C8+C14+C29+C34+C47+C57+C59+C67+C73+C92+C100</f>
        <v>4654953.9230000013</v>
      </c>
      <c r="D102" s="403">
        <f t="shared" ref="D102:F102" si="16">+D8+D14+D29+D34+D47+D57+D59+D67+D73+D92+D100</f>
        <v>5773894.3300000001</v>
      </c>
      <c r="E102" s="403">
        <f t="shared" si="16"/>
        <v>705401.17799999996</v>
      </c>
      <c r="F102" s="403">
        <f t="shared" si="16"/>
        <v>11134249.430999998</v>
      </c>
      <c r="H102" s="546"/>
      <c r="I102" s="545"/>
      <c r="J102" s="545"/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3">
    <pageSetUpPr fitToPage="1"/>
  </sheetPr>
  <dimension ref="A1:J19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0" width="13.5703125" style="8" bestFit="1" customWidth="1"/>
    <col min="11" max="16384" width="11.42578125" style="8"/>
  </cols>
  <sheetData>
    <row r="1" spans="1:10" x14ac:dyDescent="0.25">
      <c r="A1" s="52"/>
      <c r="B1" s="52"/>
      <c r="C1" s="52"/>
      <c r="D1" s="52"/>
      <c r="E1" s="52"/>
      <c r="F1" s="53"/>
      <c r="G1" s="53"/>
      <c r="H1" s="53"/>
    </row>
    <row r="2" spans="1:10" x14ac:dyDescent="0.25">
      <c r="A2" s="51" t="s">
        <v>475</v>
      </c>
      <c r="B2" s="51"/>
      <c r="C2" s="51"/>
      <c r="D2" s="51"/>
      <c r="E2" s="51"/>
      <c r="F2" s="53"/>
      <c r="G2" s="53"/>
      <c r="H2" s="53"/>
    </row>
    <row r="3" spans="1:10" x14ac:dyDescent="0.25">
      <c r="A3" s="51"/>
      <c r="B3" s="51"/>
      <c r="C3" s="51"/>
      <c r="D3" s="51"/>
      <c r="E3" s="51"/>
      <c r="F3" s="53"/>
      <c r="G3" s="53"/>
      <c r="H3" s="53"/>
    </row>
    <row r="4" spans="1:10" x14ac:dyDescent="0.25">
      <c r="A4" s="53"/>
      <c r="B4" s="53"/>
      <c r="C4" s="53"/>
      <c r="D4" s="53"/>
      <c r="E4" s="53"/>
      <c r="F4" s="53"/>
      <c r="G4" s="53"/>
      <c r="H4" s="53"/>
    </row>
    <row r="5" spans="1:10" x14ac:dyDescent="0.25">
      <c r="A5" s="532"/>
      <c r="B5" s="636" t="s">
        <v>36</v>
      </c>
      <c r="C5" s="637"/>
      <c r="D5" s="637"/>
      <c r="E5" s="637"/>
      <c r="F5" s="637"/>
      <c r="G5" s="637"/>
      <c r="H5" s="637"/>
      <c r="I5" s="637"/>
      <c r="J5" s="638"/>
    </row>
    <row r="6" spans="1:10" ht="25.5" x14ac:dyDescent="0.25">
      <c r="A6" s="376" t="s">
        <v>0</v>
      </c>
      <c r="B6" s="531" t="s">
        <v>28</v>
      </c>
      <c r="C6" s="531" t="s">
        <v>30</v>
      </c>
      <c r="D6" s="531" t="s">
        <v>27</v>
      </c>
      <c r="E6" s="531" t="s">
        <v>29</v>
      </c>
      <c r="F6" s="531" t="s">
        <v>436</v>
      </c>
      <c r="G6" s="531" t="s">
        <v>437</v>
      </c>
      <c r="H6" s="531" t="s">
        <v>438</v>
      </c>
      <c r="I6" s="241" t="s">
        <v>439</v>
      </c>
      <c r="J6" s="241" t="s">
        <v>22</v>
      </c>
    </row>
    <row r="7" spans="1:10" x14ac:dyDescent="0.25">
      <c r="A7" s="373" t="s">
        <v>2</v>
      </c>
      <c r="B7" s="374">
        <v>7009.9320599999992</v>
      </c>
      <c r="C7" s="374">
        <v>54463.662599999996</v>
      </c>
      <c r="D7" s="374">
        <v>30431.51098599</v>
      </c>
      <c r="E7" s="374">
        <v>352.44299999999998</v>
      </c>
      <c r="F7" s="374">
        <v>895.15900000000011</v>
      </c>
      <c r="G7" s="374">
        <v>30.356000000000005</v>
      </c>
      <c r="H7" s="374">
        <v>8169.0746799999997</v>
      </c>
      <c r="I7" s="61">
        <v>0</v>
      </c>
      <c r="J7" s="61">
        <f>SUM(B7:I7)</f>
        <v>101352.13832599</v>
      </c>
    </row>
    <row r="8" spans="1:10" x14ac:dyDescent="0.25">
      <c r="A8" s="375" t="s">
        <v>3</v>
      </c>
      <c r="B8" s="374">
        <v>6349.1895639999993</v>
      </c>
      <c r="C8" s="374">
        <v>52848.992062999998</v>
      </c>
      <c r="D8" s="374">
        <v>27380.122827999996</v>
      </c>
      <c r="E8" s="374">
        <v>285.66300000000001</v>
      </c>
      <c r="F8" s="374">
        <v>869.34399999999994</v>
      </c>
      <c r="G8" s="374">
        <v>39.667999999999999</v>
      </c>
      <c r="H8" s="374">
        <v>8292.2259800000011</v>
      </c>
      <c r="I8" s="61">
        <v>0</v>
      </c>
      <c r="J8" s="61">
        <f t="shared" ref="J8:J18" si="0">SUM(B8:I8)</f>
        <v>96065.205434999996</v>
      </c>
    </row>
    <row r="9" spans="1:10" x14ac:dyDescent="0.25">
      <c r="A9" s="375" t="s">
        <v>4</v>
      </c>
      <c r="B9" s="374">
        <v>7348.7237999999998</v>
      </c>
      <c r="C9" s="374">
        <v>60717.623119999997</v>
      </c>
      <c r="D9" s="374">
        <v>31420.565700000003</v>
      </c>
      <c r="E9" s="374">
        <v>319.65699999999998</v>
      </c>
      <c r="F9" s="374">
        <v>1016.117</v>
      </c>
      <c r="G9" s="374">
        <v>24.820999999999998</v>
      </c>
      <c r="H9" s="374">
        <v>8917.7952600000008</v>
      </c>
      <c r="I9" s="61">
        <v>0</v>
      </c>
      <c r="J9" s="61">
        <f t="shared" si="0"/>
        <v>109765.30288</v>
      </c>
    </row>
    <row r="10" spans="1:10" x14ac:dyDescent="0.25">
      <c r="A10" s="375" t="s">
        <v>5</v>
      </c>
      <c r="B10" s="374">
        <v>9792.5245179699959</v>
      </c>
      <c r="C10" s="374">
        <v>58273.873619999984</v>
      </c>
      <c r="D10" s="374">
        <v>41449.262101399989</v>
      </c>
      <c r="E10" s="374">
        <v>484.76399999999995</v>
      </c>
      <c r="F10" s="374">
        <v>977.35199999999998</v>
      </c>
      <c r="G10" s="374">
        <v>38.68</v>
      </c>
      <c r="H10" s="374">
        <v>10611.217419999999</v>
      </c>
      <c r="I10" s="61">
        <v>0</v>
      </c>
      <c r="J10" s="61">
        <f t="shared" si="0"/>
        <v>121627.67365936996</v>
      </c>
    </row>
    <row r="11" spans="1:10" x14ac:dyDescent="0.25">
      <c r="A11" s="375" t="s">
        <v>6</v>
      </c>
      <c r="B11" s="374">
        <v>11422.839780000002</v>
      </c>
      <c r="C11" s="374">
        <v>59062.697579999993</v>
      </c>
      <c r="D11" s="374">
        <v>59245.17968999999</v>
      </c>
      <c r="E11" s="374">
        <v>565.38900000000001</v>
      </c>
      <c r="F11" s="374">
        <v>939.17799999999988</v>
      </c>
      <c r="G11" s="374">
        <v>52.551999999999992</v>
      </c>
      <c r="H11" s="374">
        <v>11232.497000000001</v>
      </c>
      <c r="I11" s="61">
        <v>0</v>
      </c>
      <c r="J11" s="61">
        <f t="shared" si="0"/>
        <v>142520.33304999996</v>
      </c>
    </row>
    <row r="12" spans="1:10" x14ac:dyDescent="0.25">
      <c r="A12" s="375" t="s">
        <v>7</v>
      </c>
      <c r="B12" s="374">
        <v>13062.218919999999</v>
      </c>
      <c r="C12" s="374">
        <v>59502.912929999999</v>
      </c>
      <c r="D12" s="374">
        <v>72201.116466869978</v>
      </c>
      <c r="E12" s="374">
        <v>712.798</v>
      </c>
      <c r="F12" s="374">
        <v>941.22488919999989</v>
      </c>
      <c r="G12" s="374">
        <v>65.72399999999999</v>
      </c>
      <c r="H12" s="374">
        <v>10370.436890000001</v>
      </c>
      <c r="I12" s="61">
        <v>0</v>
      </c>
      <c r="J12" s="61">
        <f t="shared" si="0"/>
        <v>156856.43209607</v>
      </c>
    </row>
    <row r="13" spans="1:10" x14ac:dyDescent="0.25">
      <c r="A13" s="375" t="s">
        <v>8</v>
      </c>
      <c r="B13" s="374">
        <v>14309.347419999998</v>
      </c>
      <c r="C13" s="374">
        <v>62080.335569999996</v>
      </c>
      <c r="D13" s="374">
        <v>82739.776540000006</v>
      </c>
      <c r="E13" s="374">
        <v>826.50099999999998</v>
      </c>
      <c r="F13" s="374">
        <v>1203.0809999999999</v>
      </c>
      <c r="G13" s="374">
        <v>6.1989999999999998</v>
      </c>
      <c r="H13" s="374">
        <v>9532.1360000000004</v>
      </c>
      <c r="I13" s="61">
        <v>0</v>
      </c>
      <c r="J13" s="61">
        <f t="shared" si="0"/>
        <v>170697.37652999998</v>
      </c>
    </row>
    <row r="14" spans="1:10" x14ac:dyDescent="0.25">
      <c r="A14" s="375" t="s">
        <v>9</v>
      </c>
      <c r="B14" s="374">
        <v>14509.428250000001</v>
      </c>
      <c r="C14" s="374">
        <v>61214.64403000001</v>
      </c>
      <c r="D14" s="374">
        <v>77913.273094100005</v>
      </c>
      <c r="E14" s="374">
        <v>864.26</v>
      </c>
      <c r="F14" s="374">
        <v>1034.5989999999999</v>
      </c>
      <c r="G14" s="374">
        <v>6.335</v>
      </c>
      <c r="H14" s="374">
        <v>9863.0095999999994</v>
      </c>
      <c r="I14" s="61">
        <v>0</v>
      </c>
      <c r="J14" s="61">
        <f t="shared" si="0"/>
        <v>165405.54897410001</v>
      </c>
    </row>
    <row r="15" spans="1:10" x14ac:dyDescent="0.25">
      <c r="A15" s="375" t="s">
        <v>10</v>
      </c>
      <c r="B15" s="374">
        <v>13942.815121320002</v>
      </c>
      <c r="C15" s="374">
        <v>56130.873210000005</v>
      </c>
      <c r="D15" s="374">
        <v>64302.665218590002</v>
      </c>
      <c r="E15" s="374">
        <v>867.97699999999998</v>
      </c>
      <c r="F15" s="374">
        <v>1073.261</v>
      </c>
      <c r="G15" s="374">
        <v>66.325999999999993</v>
      </c>
      <c r="H15" s="374">
        <v>8795.9868499999993</v>
      </c>
      <c r="I15" s="61">
        <v>0</v>
      </c>
      <c r="J15" s="61">
        <f t="shared" si="0"/>
        <v>145179.90439991001</v>
      </c>
    </row>
    <row r="16" spans="1:10" x14ac:dyDescent="0.25">
      <c r="A16" s="375" t="s">
        <v>11</v>
      </c>
      <c r="B16" s="374">
        <v>12091.35369</v>
      </c>
      <c r="C16" s="374">
        <v>57780.086489999994</v>
      </c>
      <c r="D16" s="374">
        <v>52664.152029999997</v>
      </c>
      <c r="E16" s="374">
        <v>645.27400999999986</v>
      </c>
      <c r="F16" s="374">
        <v>1028.905</v>
      </c>
      <c r="G16" s="374">
        <v>59.378</v>
      </c>
      <c r="H16" s="374">
        <v>8770.1578499999996</v>
      </c>
      <c r="I16" s="61">
        <v>0</v>
      </c>
      <c r="J16" s="61">
        <f t="shared" si="0"/>
        <v>133039.30706999998</v>
      </c>
    </row>
    <row r="17" spans="1:10" x14ac:dyDescent="0.25">
      <c r="A17" s="375" t="s">
        <v>12</v>
      </c>
      <c r="B17" s="374">
        <v>9813.9447099999979</v>
      </c>
      <c r="C17" s="374">
        <v>57269.841179999989</v>
      </c>
      <c r="D17" s="374">
        <v>39890.51357000001</v>
      </c>
      <c r="E17" s="374">
        <v>468.57299999999998</v>
      </c>
      <c r="F17" s="374">
        <v>1003.8510000000001</v>
      </c>
      <c r="G17" s="374">
        <v>29.395999999999997</v>
      </c>
      <c r="H17" s="374">
        <v>10058.885</v>
      </c>
      <c r="I17" s="61">
        <v>0</v>
      </c>
      <c r="J17" s="61">
        <f t="shared" si="0"/>
        <v>118535.00445999998</v>
      </c>
    </row>
    <row r="18" spans="1:10" x14ac:dyDescent="0.25">
      <c r="A18" s="375" t="s">
        <v>13</v>
      </c>
      <c r="B18" s="374">
        <v>8791.2508129599992</v>
      </c>
      <c r="C18" s="374">
        <v>56083.906036</v>
      </c>
      <c r="D18" s="374">
        <v>35345.984982799993</v>
      </c>
      <c r="E18" s="374">
        <v>310.86700000000002</v>
      </c>
      <c r="F18" s="374">
        <v>1089.3209999999999</v>
      </c>
      <c r="G18" s="374">
        <v>25.446999999999999</v>
      </c>
      <c r="H18" s="374">
        <v>9983.1180000000004</v>
      </c>
      <c r="I18" s="61">
        <v>0</v>
      </c>
      <c r="J18" s="61">
        <f t="shared" si="0"/>
        <v>111629.89483176</v>
      </c>
    </row>
    <row r="19" spans="1:10" x14ac:dyDescent="0.25">
      <c r="A19" s="422" t="s">
        <v>22</v>
      </c>
      <c r="B19" s="454">
        <f t="shared" ref="B19:G19" si="1">+SUM(B7:B18)</f>
        <v>128443.56864624999</v>
      </c>
      <c r="C19" s="454">
        <f t="shared" si="1"/>
        <v>695429.44842899998</v>
      </c>
      <c r="D19" s="454">
        <f t="shared" si="1"/>
        <v>614984.12320775003</v>
      </c>
      <c r="E19" s="454">
        <f t="shared" si="1"/>
        <v>6704.1660100000008</v>
      </c>
      <c r="F19" s="454">
        <f t="shared" si="1"/>
        <v>12071.3928892</v>
      </c>
      <c r="G19" s="454">
        <f t="shared" si="1"/>
        <v>444.88199999999995</v>
      </c>
      <c r="H19" s="454">
        <f>SUM(H7:H18)</f>
        <v>114596.54053000001</v>
      </c>
      <c r="I19" s="65">
        <f t="shared" ref="I19:J19" si="2">+SUM(I7:I18)</f>
        <v>0</v>
      </c>
      <c r="J19" s="65">
        <f t="shared" si="2"/>
        <v>1572674.1217122001</v>
      </c>
    </row>
  </sheetData>
  <mergeCells count="1">
    <mergeCell ref="B5:J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  <ignoredErrors>
    <ignoredError sqref="H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I37"/>
  <sheetViews>
    <sheetView zoomScale="90" zoomScaleNormal="90" workbookViewId="0">
      <selection activeCell="F31" sqref="F31"/>
    </sheetView>
  </sheetViews>
  <sheetFormatPr baseColWidth="10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152</v>
      </c>
    </row>
    <row r="4" spans="2:9" x14ac:dyDescent="0.25">
      <c r="B4" s="1"/>
    </row>
    <row r="5" spans="2:9" x14ac:dyDescent="0.25">
      <c r="B5" s="6" t="s">
        <v>159</v>
      </c>
    </row>
    <row r="6" spans="2:9" x14ac:dyDescent="0.25">
      <c r="B6" s="2"/>
    </row>
    <row r="7" spans="2:9" x14ac:dyDescent="0.25">
      <c r="B7" s="146" t="s">
        <v>78</v>
      </c>
      <c r="C7" s="147" t="s">
        <v>85</v>
      </c>
      <c r="D7" s="148"/>
      <c r="E7" s="149" t="s">
        <v>161</v>
      </c>
      <c r="F7" s="150"/>
      <c r="G7" s="83" t="s">
        <v>15</v>
      </c>
      <c r="H7" s="150"/>
    </row>
    <row r="8" spans="2:9" x14ac:dyDescent="0.25">
      <c r="B8" s="151" t="s">
        <v>80</v>
      </c>
      <c r="C8" s="152"/>
      <c r="D8" s="153"/>
      <c r="E8" s="154" t="s">
        <v>160</v>
      </c>
      <c r="F8" s="155"/>
      <c r="G8" s="156"/>
      <c r="H8" s="157"/>
    </row>
    <row r="9" spans="2:9" x14ac:dyDescent="0.25">
      <c r="B9" s="158"/>
      <c r="C9" s="84" t="s">
        <v>149</v>
      </c>
      <c r="D9" s="84" t="s">
        <v>150</v>
      </c>
      <c r="E9" s="84" t="s">
        <v>149</v>
      </c>
      <c r="F9" s="84" t="s">
        <v>150</v>
      </c>
      <c r="G9" s="84" t="s">
        <v>149</v>
      </c>
      <c r="H9" s="84" t="s">
        <v>150</v>
      </c>
    </row>
    <row r="10" spans="2:9" x14ac:dyDescent="0.25">
      <c r="B10" s="76"/>
      <c r="C10" s="10"/>
      <c r="D10" s="10"/>
      <c r="E10" s="10"/>
      <c r="F10" s="10"/>
      <c r="G10" s="10"/>
      <c r="H10" s="10"/>
      <c r="I10" s="12"/>
    </row>
    <row r="11" spans="2:9" x14ac:dyDescent="0.25">
      <c r="B11" s="46" t="s">
        <v>23</v>
      </c>
      <c r="C11" s="162">
        <v>0</v>
      </c>
      <c r="D11" s="162"/>
      <c r="E11" s="10">
        <v>0</v>
      </c>
      <c r="F11" s="10">
        <v>0</v>
      </c>
      <c r="G11" s="10">
        <f>C11+E11</f>
        <v>0</v>
      </c>
      <c r="H11" s="10">
        <f>D11+F11</f>
        <v>0</v>
      </c>
      <c r="I11" s="12"/>
    </row>
    <row r="12" spans="2:9" x14ac:dyDescent="0.25">
      <c r="B12" s="46" t="s">
        <v>147</v>
      </c>
      <c r="C12" s="201"/>
      <c r="D12" s="201">
        <v>0</v>
      </c>
      <c r="E12" s="10">
        <v>0</v>
      </c>
      <c r="F12" s="10">
        <v>0</v>
      </c>
      <c r="G12" s="10">
        <f t="shared" ref="G12:G17" si="0">C12+E12</f>
        <v>0</v>
      </c>
      <c r="H12" s="10">
        <f t="shared" ref="H12:H17" si="1">D12+F12</f>
        <v>0</v>
      </c>
      <c r="I12" s="12"/>
    </row>
    <row r="13" spans="2:9" x14ac:dyDescent="0.25">
      <c r="B13" s="193" t="s">
        <v>24</v>
      </c>
      <c r="C13" s="162">
        <v>0</v>
      </c>
      <c r="D13" s="162">
        <v>0</v>
      </c>
      <c r="E13" s="10">
        <v>0</v>
      </c>
      <c r="F13" s="10">
        <v>0</v>
      </c>
      <c r="G13" s="10">
        <f t="shared" si="0"/>
        <v>0</v>
      </c>
      <c r="H13" s="10">
        <f t="shared" si="1"/>
        <v>0</v>
      </c>
      <c r="I13" s="12"/>
    </row>
    <row r="14" spans="2:9" x14ac:dyDescent="0.25">
      <c r="B14" s="46" t="s">
        <v>25</v>
      </c>
      <c r="C14" s="162">
        <v>0</v>
      </c>
      <c r="D14" s="162">
        <v>0</v>
      </c>
      <c r="E14" s="10">
        <v>0</v>
      </c>
      <c r="F14" s="10">
        <v>0</v>
      </c>
      <c r="G14" s="10">
        <f t="shared" si="0"/>
        <v>0</v>
      </c>
      <c r="H14" s="10">
        <f t="shared" si="1"/>
        <v>0</v>
      </c>
      <c r="I14" s="12"/>
    </row>
    <row r="15" spans="2:9" x14ac:dyDescent="0.25">
      <c r="B15" s="193"/>
      <c r="C15" s="162"/>
      <c r="D15" s="162"/>
      <c r="E15" s="10">
        <v>0</v>
      </c>
      <c r="F15" s="10">
        <v>0</v>
      </c>
      <c r="G15" s="10">
        <f t="shared" si="0"/>
        <v>0</v>
      </c>
      <c r="H15" s="10">
        <f t="shared" si="1"/>
        <v>0</v>
      </c>
      <c r="I15" s="12"/>
    </row>
    <row r="16" spans="2:9" x14ac:dyDescent="0.25">
      <c r="B16" s="193" t="s">
        <v>26</v>
      </c>
      <c r="C16" s="162"/>
      <c r="D16" s="162"/>
      <c r="E16" s="358"/>
      <c r="F16" s="10">
        <v>0</v>
      </c>
      <c r="G16" s="10">
        <f t="shared" si="0"/>
        <v>0</v>
      </c>
      <c r="H16" s="10">
        <f t="shared" si="1"/>
        <v>0</v>
      </c>
      <c r="I16" s="12"/>
    </row>
    <row r="17" spans="1:9" x14ac:dyDescent="0.25">
      <c r="B17" s="193" t="s">
        <v>148</v>
      </c>
      <c r="C17" s="162">
        <v>0</v>
      </c>
      <c r="D17" s="162"/>
      <c r="E17" s="10">
        <v>0</v>
      </c>
      <c r="F17" s="10">
        <v>0</v>
      </c>
      <c r="G17" s="10">
        <f t="shared" si="0"/>
        <v>0</v>
      </c>
      <c r="H17" s="10">
        <f t="shared" si="1"/>
        <v>0</v>
      </c>
      <c r="I17" s="12"/>
    </row>
    <row r="18" spans="1:9" x14ac:dyDescent="0.25">
      <c r="B18" s="76"/>
      <c r="C18" s="162"/>
      <c r="D18" s="162"/>
      <c r="E18" s="10"/>
      <c r="F18" s="10"/>
      <c r="G18" s="10"/>
      <c r="H18" s="10"/>
      <c r="I18" s="12"/>
    </row>
    <row r="19" spans="1:9" x14ac:dyDescent="0.25">
      <c r="B19" s="7" t="s">
        <v>151</v>
      </c>
      <c r="C19" s="159">
        <f t="shared" ref="C19:H19" si="2">SUM(C11:C17)</f>
        <v>0</v>
      </c>
      <c r="D19" s="159">
        <f t="shared" si="2"/>
        <v>0</v>
      </c>
      <c r="E19" s="159">
        <f t="shared" si="2"/>
        <v>0</v>
      </c>
      <c r="F19" s="159">
        <f t="shared" si="2"/>
        <v>0</v>
      </c>
      <c r="G19" s="159">
        <f t="shared" si="2"/>
        <v>0</v>
      </c>
      <c r="H19" s="159">
        <f t="shared" si="2"/>
        <v>0</v>
      </c>
      <c r="I19" s="12"/>
    </row>
    <row r="20" spans="1:9" x14ac:dyDescent="0.25">
      <c r="A20" s="28"/>
      <c r="B20" s="221" t="s">
        <v>304</v>
      </c>
      <c r="C20" s="12"/>
      <c r="D20" s="12"/>
      <c r="E20" s="12"/>
      <c r="F20" s="12"/>
      <c r="G20" s="12"/>
      <c r="H20" s="12"/>
      <c r="I20" s="12"/>
    </row>
    <row r="21" spans="1:9" x14ac:dyDescent="0.25">
      <c r="A21" s="28"/>
      <c r="C21" s="12"/>
      <c r="D21" s="12"/>
      <c r="E21" s="12"/>
      <c r="F21" s="12"/>
      <c r="G21" s="12"/>
      <c r="H21" s="12"/>
      <c r="I21" s="12"/>
    </row>
    <row r="22" spans="1:9" x14ac:dyDescent="0.25">
      <c r="A22" s="28"/>
      <c r="B22" s="6" t="s">
        <v>176</v>
      </c>
    </row>
    <row r="23" spans="1:9" x14ac:dyDescent="0.25">
      <c r="A23" s="28"/>
      <c r="B23" s="1"/>
    </row>
    <row r="24" spans="1:9" x14ac:dyDescent="0.25">
      <c r="B24" s="146" t="s">
        <v>78</v>
      </c>
      <c r="C24" s="147" t="s">
        <v>85</v>
      </c>
      <c r="D24" s="148"/>
      <c r="E24" s="149" t="s">
        <v>161</v>
      </c>
      <c r="F24" s="150"/>
      <c r="G24" s="83" t="s">
        <v>15</v>
      </c>
      <c r="H24" s="150"/>
    </row>
    <row r="25" spans="1:9" x14ac:dyDescent="0.25">
      <c r="B25" s="151" t="s">
        <v>80</v>
      </c>
      <c r="C25" s="152"/>
      <c r="D25" s="153"/>
      <c r="E25" s="154" t="s">
        <v>160</v>
      </c>
      <c r="F25" s="160"/>
      <c r="G25" s="156"/>
      <c r="H25" s="157"/>
    </row>
    <row r="26" spans="1:9" x14ac:dyDescent="0.25">
      <c r="B26" s="161"/>
      <c r="C26" s="75" t="s">
        <v>149</v>
      </c>
      <c r="D26" s="75" t="s">
        <v>150</v>
      </c>
      <c r="E26" s="75" t="s">
        <v>149</v>
      </c>
      <c r="F26" s="75" t="s">
        <v>150</v>
      </c>
      <c r="G26" s="75" t="s">
        <v>149</v>
      </c>
      <c r="H26" s="75" t="s">
        <v>150</v>
      </c>
    </row>
    <row r="27" spans="1:9" x14ac:dyDescent="0.25">
      <c r="B27" s="129" t="s">
        <v>157</v>
      </c>
      <c r="C27" s="162"/>
      <c r="D27" s="162"/>
      <c r="E27" s="162"/>
      <c r="F27" s="162"/>
      <c r="G27" s="162"/>
      <c r="H27" s="162"/>
      <c r="I27" s="12"/>
    </row>
    <row r="28" spans="1:9" x14ac:dyDescent="0.25">
      <c r="B28" s="129" t="s">
        <v>158</v>
      </c>
      <c r="C28" s="162"/>
      <c r="D28" s="162"/>
      <c r="E28" s="162"/>
      <c r="F28" s="162"/>
      <c r="G28" s="162"/>
      <c r="H28" s="162"/>
      <c r="I28" s="12"/>
    </row>
    <row r="29" spans="1:9" x14ac:dyDescent="0.25">
      <c r="B29" s="114"/>
      <c r="C29" s="163"/>
      <c r="D29" s="163"/>
      <c r="E29" s="164"/>
      <c r="F29" s="164"/>
      <c r="G29" s="164"/>
      <c r="H29" s="165"/>
      <c r="I29" s="12"/>
    </row>
    <row r="30" spans="1:9" x14ac:dyDescent="0.25">
      <c r="B30" s="7" t="s">
        <v>151</v>
      </c>
      <c r="C30" s="159">
        <f>SUM(C27:C29)</f>
        <v>0</v>
      </c>
      <c r="D30" s="159">
        <v>0</v>
      </c>
      <c r="E30" s="159">
        <f>SUM(E27:E28)</f>
        <v>0</v>
      </c>
      <c r="F30" s="159">
        <v>0</v>
      </c>
      <c r="G30" s="159">
        <f>+C30+E30</f>
        <v>0</v>
      </c>
      <c r="H30" s="165">
        <v>0</v>
      </c>
      <c r="I30" s="12"/>
    </row>
    <row r="31" spans="1:9" x14ac:dyDescent="0.25">
      <c r="B31" s="221" t="s">
        <v>304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22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534-2977-4D61-A751-E452A8943B11}">
  <dimension ref="A1:R99"/>
  <sheetViews>
    <sheetView zoomScale="91" zoomScaleNormal="91" workbookViewId="0">
      <selection activeCell="F31" sqref="F31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  <col min="18" max="18" width="12.5703125" bestFit="1" customWidth="1"/>
  </cols>
  <sheetData>
    <row r="1" spans="1:14" s="8" customFormat="1" ht="13.5" x14ac:dyDescent="0.25">
      <c r="A1" s="1" t="s">
        <v>172</v>
      </c>
    </row>
    <row r="2" spans="1:14" s="8" customFormat="1" ht="13.5" x14ac:dyDescent="0.25"/>
    <row r="3" spans="1:14" s="8" customFormat="1" ht="14.25" thickBot="1" x14ac:dyDescent="0.3">
      <c r="A3" s="144" t="s">
        <v>470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389" customFormat="1" ht="14.25" thickBot="1" x14ac:dyDescent="0.3">
      <c r="A4" s="397" t="s">
        <v>374</v>
      </c>
      <c r="B4" s="398" t="s">
        <v>40</v>
      </c>
      <c r="C4" s="399" t="s">
        <v>41</v>
      </c>
      <c r="D4" s="399" t="s">
        <v>42</v>
      </c>
      <c r="E4" s="399" t="s">
        <v>43</v>
      </c>
      <c r="F4" s="399" t="s">
        <v>44</v>
      </c>
      <c r="G4" s="399" t="s">
        <v>45</v>
      </c>
      <c r="H4" s="399" t="s">
        <v>46</v>
      </c>
      <c r="I4" s="399" t="s">
        <v>47</v>
      </c>
      <c r="J4" s="399" t="s">
        <v>48</v>
      </c>
      <c r="K4" s="399" t="s">
        <v>49</v>
      </c>
      <c r="L4" s="399" t="s">
        <v>50</v>
      </c>
      <c r="M4" s="400" t="s">
        <v>51</v>
      </c>
      <c r="N4" s="397" t="s">
        <v>334</v>
      </c>
    </row>
    <row r="5" spans="1:14" ht="14.25" thickBot="1" x14ac:dyDescent="0.3">
      <c r="A5" s="391" t="s">
        <v>23</v>
      </c>
      <c r="B5" s="401">
        <f t="shared" ref="B5" si="0">SUM(B6:B10)</f>
        <v>5987.6950000000006</v>
      </c>
      <c r="C5" s="401">
        <f t="shared" ref="C5" si="1">SUM(C6:C10)</f>
        <v>7897.4080000000004</v>
      </c>
      <c r="D5" s="401">
        <f t="shared" ref="D5" si="2">SUM(D6:D10)</f>
        <v>7937.1219999999994</v>
      </c>
      <c r="E5" s="401">
        <f t="shared" ref="E5" si="3">SUM(E6:E10)</f>
        <v>6544.9610000000002</v>
      </c>
      <c r="F5" s="401">
        <f t="shared" ref="F5" si="4">SUM(F6:F10)</f>
        <v>6597.4850000000006</v>
      </c>
      <c r="G5" s="401">
        <f t="shared" ref="G5" si="5">SUM(G6:G10)</f>
        <v>6831.2329999999993</v>
      </c>
      <c r="H5" s="401">
        <f t="shared" ref="H5" si="6">SUM(H6:H10)</f>
        <v>6535.4279999999999</v>
      </c>
      <c r="I5" s="401">
        <f t="shared" ref="I5" si="7">SUM(I6:I10)</f>
        <v>6281.3630000000003</v>
      </c>
      <c r="J5" s="401">
        <f t="shared" ref="J5" si="8">SUM(J6:J10)</f>
        <v>7862.7659999999996</v>
      </c>
      <c r="K5" s="401">
        <f t="shared" ref="K5" si="9">SUM(K6:K10)</f>
        <v>6617.5069999999996</v>
      </c>
      <c r="L5" s="401">
        <f t="shared" ref="L5" si="10">SUM(L6:L10)</f>
        <v>1571.0889999999999</v>
      </c>
      <c r="M5" s="423">
        <f t="shared" ref="M5" si="11">SUM(M6:M10)</f>
        <v>3879.8130000000001</v>
      </c>
      <c r="N5" s="392">
        <f t="shared" ref="N5" si="12">SUM(N6:N10)</f>
        <v>74543.869999999981</v>
      </c>
    </row>
    <row r="6" spans="1:14" ht="14.25" x14ac:dyDescent="0.3">
      <c r="A6" s="505" t="s">
        <v>335</v>
      </c>
      <c r="B6" s="515">
        <v>150.876</v>
      </c>
      <c r="C6" s="516">
        <v>-7.7759999999999998</v>
      </c>
      <c r="D6" s="516">
        <v>-153.30000000000001</v>
      </c>
      <c r="E6" s="516"/>
      <c r="F6" s="516"/>
      <c r="G6" s="516"/>
      <c r="H6" s="516">
        <v>-0.82499999999999996</v>
      </c>
      <c r="I6" s="516"/>
      <c r="J6" s="516"/>
      <c r="K6" s="516"/>
      <c r="L6" s="516"/>
      <c r="M6" s="557"/>
      <c r="N6" s="394">
        <f>SUM(B6:M6)</f>
        <v>-11.025000000000016</v>
      </c>
    </row>
    <row r="7" spans="1:14" ht="14.25" x14ac:dyDescent="0.3">
      <c r="A7" s="426" t="s">
        <v>375</v>
      </c>
      <c r="B7" s="558"/>
      <c r="C7" s="559"/>
      <c r="D7" s="559"/>
      <c r="E7" s="559"/>
      <c r="F7" s="559">
        <v>0</v>
      </c>
      <c r="G7" s="559">
        <v>0</v>
      </c>
      <c r="H7" s="559">
        <v>0</v>
      </c>
      <c r="I7" s="559">
        <v>0</v>
      </c>
      <c r="J7" s="559">
        <v>0</v>
      </c>
      <c r="K7" s="559">
        <v>0</v>
      </c>
      <c r="L7" s="559">
        <v>0</v>
      </c>
      <c r="M7" s="560">
        <v>0</v>
      </c>
      <c r="N7" s="394">
        <f t="shared" ref="N7:N10" si="13">SUM(B7:M7)</f>
        <v>0</v>
      </c>
    </row>
    <row r="8" spans="1:14" ht="14.25" x14ac:dyDescent="0.3">
      <c r="A8" s="426" t="s">
        <v>380</v>
      </c>
      <c r="B8" s="558"/>
      <c r="C8" s="559"/>
      <c r="D8" s="559"/>
      <c r="E8" s="559"/>
      <c r="F8" s="559"/>
      <c r="G8" s="559"/>
      <c r="H8" s="559"/>
      <c r="I8" s="559"/>
      <c r="J8" s="559"/>
      <c r="K8" s="559"/>
      <c r="L8" s="559"/>
      <c r="M8" s="560"/>
      <c r="N8" s="394">
        <f t="shared" si="13"/>
        <v>0</v>
      </c>
    </row>
    <row r="9" spans="1:14" ht="14.25" x14ac:dyDescent="0.3">
      <c r="A9" s="426" t="s">
        <v>336</v>
      </c>
      <c r="B9" s="558">
        <v>5836.8190000000004</v>
      </c>
      <c r="C9" s="559">
        <v>7905.1840000000002</v>
      </c>
      <c r="D9" s="559">
        <v>8090.4219999999996</v>
      </c>
      <c r="E9" s="559">
        <v>6544.9610000000002</v>
      </c>
      <c r="F9" s="559">
        <v>6597.4850000000006</v>
      </c>
      <c r="G9" s="559">
        <v>6831.2329999999993</v>
      </c>
      <c r="H9" s="559">
        <v>6536.2529999999997</v>
      </c>
      <c r="I9" s="559">
        <v>6281.3630000000003</v>
      </c>
      <c r="J9" s="559">
        <v>7862.7659999999996</v>
      </c>
      <c r="K9" s="559">
        <v>6655.0649999999996</v>
      </c>
      <c r="L9" s="559">
        <v>1571.0889999999999</v>
      </c>
      <c r="M9" s="560">
        <v>3879.8130000000001</v>
      </c>
      <c r="N9" s="394">
        <f t="shared" si="13"/>
        <v>74592.45299999998</v>
      </c>
    </row>
    <row r="10" spans="1:14" ht="15" thickBot="1" x14ac:dyDescent="0.35">
      <c r="A10" s="426" t="s">
        <v>337</v>
      </c>
      <c r="B10" s="558"/>
      <c r="C10" s="559"/>
      <c r="D10" s="559"/>
      <c r="E10" s="559"/>
      <c r="F10" s="559"/>
      <c r="G10" s="559"/>
      <c r="H10" s="559"/>
      <c r="I10" s="559"/>
      <c r="J10" s="559"/>
      <c r="K10" s="559">
        <v>-37.558</v>
      </c>
      <c r="L10" s="559"/>
      <c r="M10" s="560"/>
      <c r="N10" s="394">
        <f t="shared" si="13"/>
        <v>-37.558</v>
      </c>
    </row>
    <row r="11" spans="1:14" ht="14.25" thickBot="1" x14ac:dyDescent="0.3">
      <c r="A11" s="391" t="s">
        <v>338</v>
      </c>
      <c r="B11" s="401">
        <f>SUM(B12:B25)</f>
        <v>183377.951</v>
      </c>
      <c r="C11" s="401">
        <f t="shared" ref="C11:N11" si="14">SUM(C12:C25)</f>
        <v>207968.52500000002</v>
      </c>
      <c r="D11" s="401">
        <f t="shared" si="14"/>
        <v>214645.155</v>
      </c>
      <c r="E11" s="401">
        <f t="shared" si="14"/>
        <v>148386.79500000001</v>
      </c>
      <c r="F11" s="401">
        <f t="shared" si="14"/>
        <v>174976.041</v>
      </c>
      <c r="G11" s="401">
        <f t="shared" si="14"/>
        <v>187313.69700000001</v>
      </c>
      <c r="H11" s="401">
        <f t="shared" si="14"/>
        <v>181269.87600000002</v>
      </c>
      <c r="I11" s="401">
        <f t="shared" si="14"/>
        <v>190053.37999999998</v>
      </c>
      <c r="J11" s="401">
        <f t="shared" si="14"/>
        <v>199348.56700000001</v>
      </c>
      <c r="K11" s="401">
        <f t="shared" si="14"/>
        <v>188260.97100000002</v>
      </c>
      <c r="L11" s="401">
        <f t="shared" si="14"/>
        <v>65368.763000000035</v>
      </c>
      <c r="M11" s="423">
        <f t="shared" si="14"/>
        <v>173917.58100000001</v>
      </c>
      <c r="N11" s="392">
        <f t="shared" si="14"/>
        <v>2114887.3020000001</v>
      </c>
    </row>
    <row r="12" spans="1:14" ht="14.25" x14ac:dyDescent="0.3">
      <c r="A12" s="393" t="s">
        <v>389</v>
      </c>
      <c r="B12" s="515">
        <v>1897.643</v>
      </c>
      <c r="C12" s="516"/>
      <c r="D12" s="516">
        <v>355.61799999999999</v>
      </c>
      <c r="E12" s="516">
        <v>985.82</v>
      </c>
      <c r="F12" s="516"/>
      <c r="G12" s="516"/>
      <c r="H12" s="516"/>
      <c r="I12" s="516"/>
      <c r="J12" s="516"/>
      <c r="K12" s="516"/>
      <c r="L12" s="516"/>
      <c r="M12" s="557"/>
      <c r="N12" s="394">
        <f t="shared" ref="N12:N25" si="15">SUM(B12:M12)</f>
        <v>3239.0810000000001</v>
      </c>
    </row>
    <row r="13" spans="1:14" ht="14.25" x14ac:dyDescent="0.3">
      <c r="A13" s="505" t="s">
        <v>339</v>
      </c>
      <c r="B13" s="515">
        <v>4048.5909999999999</v>
      </c>
      <c r="C13" s="516">
        <v>-4032.556</v>
      </c>
      <c r="D13" s="516">
        <v>2113.5949999999998</v>
      </c>
      <c r="E13" s="516">
        <v>-2107.5390000000002</v>
      </c>
      <c r="F13" s="516"/>
      <c r="G13" s="516"/>
      <c r="H13" s="516">
        <v>-7.5679999999997563</v>
      </c>
      <c r="I13" s="516"/>
      <c r="J13" s="516"/>
      <c r="K13" s="516">
        <v>-5.5139999999992142</v>
      </c>
      <c r="L13" s="516">
        <v>48.027000000001408</v>
      </c>
      <c r="M13" s="557"/>
      <c r="N13" s="394">
        <f t="shared" si="15"/>
        <v>57.036000000001877</v>
      </c>
    </row>
    <row r="14" spans="1:14" ht="14.25" x14ac:dyDescent="0.3">
      <c r="A14" s="426" t="s">
        <v>340</v>
      </c>
      <c r="B14" s="558">
        <v>66358.235000000001</v>
      </c>
      <c r="C14" s="559">
        <v>65864.273000000001</v>
      </c>
      <c r="D14" s="559">
        <v>86055.510999999999</v>
      </c>
      <c r="E14" s="559">
        <v>47263.807000000001</v>
      </c>
      <c r="F14" s="559"/>
      <c r="G14" s="559"/>
      <c r="H14" s="559"/>
      <c r="I14" s="559"/>
      <c r="J14" s="559"/>
      <c r="K14" s="559"/>
      <c r="L14" s="559"/>
      <c r="M14" s="560"/>
      <c r="N14" s="394">
        <f t="shared" si="15"/>
        <v>265541.826</v>
      </c>
    </row>
    <row r="15" spans="1:14" ht="14.25" x14ac:dyDescent="0.3">
      <c r="A15" s="426" t="s">
        <v>341</v>
      </c>
      <c r="B15" s="558">
        <v>51112.790999999997</v>
      </c>
      <c r="C15" s="559">
        <v>63972.243999999999</v>
      </c>
      <c r="D15" s="559">
        <v>63527.178</v>
      </c>
      <c r="E15" s="559">
        <v>57358.48</v>
      </c>
      <c r="F15" s="559"/>
      <c r="G15" s="559"/>
      <c r="H15" s="559"/>
      <c r="I15" s="559"/>
      <c r="J15" s="559"/>
      <c r="K15" s="559"/>
      <c r="L15" s="559"/>
      <c r="M15" s="560"/>
      <c r="N15" s="394">
        <f t="shared" si="15"/>
        <v>235970.693</v>
      </c>
    </row>
    <row r="16" spans="1:14" ht="14.25" x14ac:dyDescent="0.3">
      <c r="A16" s="426" t="s">
        <v>342</v>
      </c>
      <c r="B16" s="558">
        <v>39637.39</v>
      </c>
      <c r="C16" s="559">
        <v>43595.072999999997</v>
      </c>
      <c r="D16" s="559">
        <v>45590.131000000001</v>
      </c>
      <c r="E16" s="559">
        <v>36057.22</v>
      </c>
      <c r="F16" s="559"/>
      <c r="G16" s="559"/>
      <c r="H16" s="559"/>
      <c r="I16" s="559"/>
      <c r="J16" s="559"/>
      <c r="K16" s="559"/>
      <c r="L16" s="559"/>
      <c r="M16" s="560"/>
      <c r="N16" s="394">
        <f t="shared" si="15"/>
        <v>164879.81399999998</v>
      </c>
    </row>
    <row r="17" spans="1:14" ht="14.25" x14ac:dyDescent="0.3">
      <c r="A17" s="426" t="s">
        <v>343</v>
      </c>
      <c r="B17" s="558">
        <v>20323.300999999999</v>
      </c>
      <c r="C17" s="559">
        <v>38569.491000000002</v>
      </c>
      <c r="D17" s="559">
        <v>17003.121999999999</v>
      </c>
      <c r="E17" s="559">
        <v>8829.0069999999996</v>
      </c>
      <c r="F17" s="559"/>
      <c r="G17" s="559"/>
      <c r="H17" s="559"/>
      <c r="I17" s="559"/>
      <c r="J17" s="559"/>
      <c r="K17" s="559"/>
      <c r="L17" s="559"/>
      <c r="M17" s="560"/>
      <c r="N17" s="394">
        <f t="shared" si="15"/>
        <v>84724.921000000002</v>
      </c>
    </row>
    <row r="18" spans="1:14" ht="14.25" x14ac:dyDescent="0.3">
      <c r="A18" s="506" t="s">
        <v>514</v>
      </c>
      <c r="B18" s="561"/>
      <c r="C18" s="562"/>
      <c r="D18" s="562"/>
      <c r="E18" s="562"/>
      <c r="F18" s="562">
        <v>63625.812000000005</v>
      </c>
      <c r="G18" s="562">
        <v>67759.490999999995</v>
      </c>
      <c r="H18" s="562">
        <v>67919.521000000008</v>
      </c>
      <c r="I18" s="562">
        <v>74018.744000000006</v>
      </c>
      <c r="J18" s="562">
        <v>86509.771000000008</v>
      </c>
      <c r="K18" s="562">
        <v>78389.026000000013</v>
      </c>
      <c r="L18" s="562">
        <v>70629.349999999991</v>
      </c>
      <c r="M18" s="563">
        <v>84794.013000000006</v>
      </c>
      <c r="N18" s="394">
        <f t="shared" si="15"/>
        <v>593645.728</v>
      </c>
    </row>
    <row r="19" spans="1:14" ht="14.25" x14ac:dyDescent="0.3">
      <c r="A19" s="506" t="s">
        <v>515</v>
      </c>
      <c r="B19" s="561"/>
      <c r="C19" s="562"/>
      <c r="D19" s="562"/>
      <c r="E19" s="562"/>
      <c r="F19" s="562">
        <v>36218.9</v>
      </c>
      <c r="G19" s="562">
        <v>48958.123</v>
      </c>
      <c r="H19" s="562">
        <v>31356.78</v>
      </c>
      <c r="I19" s="562">
        <v>46687.620999999999</v>
      </c>
      <c r="J19" s="562">
        <v>48205.588000000003</v>
      </c>
      <c r="K19" s="562">
        <v>48170.819000000003</v>
      </c>
      <c r="L19" s="562">
        <v>10958.952000000001</v>
      </c>
      <c r="M19" s="563">
        <v>37135.672999999995</v>
      </c>
      <c r="N19" s="394">
        <f t="shared" si="15"/>
        <v>307692.45600000001</v>
      </c>
    </row>
    <row r="20" spans="1:14" ht="14.25" x14ac:dyDescent="0.3">
      <c r="A20" s="506" t="s">
        <v>516</v>
      </c>
      <c r="B20" s="561"/>
      <c r="C20" s="562"/>
      <c r="D20" s="562"/>
      <c r="E20" s="562"/>
      <c r="F20" s="562">
        <v>58448.933999999994</v>
      </c>
      <c r="G20" s="562">
        <v>56413.004000000001</v>
      </c>
      <c r="H20" s="562">
        <v>66841.934999999998</v>
      </c>
      <c r="I20" s="562">
        <v>40580.333999999988</v>
      </c>
      <c r="J20" s="562">
        <v>50502.444999999992</v>
      </c>
      <c r="K20" s="562">
        <v>43084.708999999988</v>
      </c>
      <c r="L20" s="562">
        <v>-28975.308999999968</v>
      </c>
      <c r="M20" s="563">
        <v>15080.012000000006</v>
      </c>
      <c r="N20" s="394">
        <f t="shared" si="15"/>
        <v>301976.06400000001</v>
      </c>
    </row>
    <row r="21" spans="1:14" ht="14.25" x14ac:dyDescent="0.3">
      <c r="A21" s="506" t="s">
        <v>517</v>
      </c>
      <c r="B21" s="561"/>
      <c r="C21" s="562"/>
      <c r="D21" s="562"/>
      <c r="E21" s="562"/>
      <c r="F21" s="562">
        <v>16682.395</v>
      </c>
      <c r="G21" s="562">
        <v>12359.532000000001</v>
      </c>
      <c r="H21" s="562">
        <v>15159.208000000001</v>
      </c>
      <c r="I21" s="562">
        <v>27111.036999999997</v>
      </c>
      <c r="J21" s="562">
        <v>12961.279000000002</v>
      </c>
      <c r="K21" s="562">
        <v>18587.317999999999</v>
      </c>
      <c r="L21" s="562">
        <v>10821.987000000001</v>
      </c>
      <c r="M21" s="563">
        <v>36907.883000000002</v>
      </c>
      <c r="N21" s="394">
        <f t="shared" si="15"/>
        <v>150590.639</v>
      </c>
    </row>
    <row r="22" spans="1:14" ht="14.25" x14ac:dyDescent="0.3">
      <c r="A22" s="506" t="s">
        <v>542</v>
      </c>
      <c r="B22" s="561"/>
      <c r="C22" s="562"/>
      <c r="D22" s="562"/>
      <c r="E22" s="562"/>
      <c r="F22" s="562"/>
      <c r="G22" s="562"/>
      <c r="H22" s="562"/>
      <c r="I22" s="562"/>
      <c r="J22" s="562"/>
      <c r="K22" s="562"/>
      <c r="L22" s="562"/>
      <c r="M22" s="563"/>
      <c r="N22" s="394">
        <f t="shared" si="15"/>
        <v>0</v>
      </c>
    </row>
    <row r="23" spans="1:14" ht="14.25" x14ac:dyDescent="0.3">
      <c r="A23" s="506" t="s">
        <v>543</v>
      </c>
      <c r="B23" s="561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3"/>
      <c r="N23" s="394">
        <f t="shared" si="15"/>
        <v>0</v>
      </c>
    </row>
    <row r="24" spans="1:14" ht="14.25" x14ac:dyDescent="0.3">
      <c r="A24" s="506" t="s">
        <v>539</v>
      </c>
      <c r="B24" s="561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3"/>
      <c r="N24" s="394">
        <f t="shared" si="15"/>
        <v>0</v>
      </c>
    </row>
    <row r="25" spans="1:14" ht="15" thickBot="1" x14ac:dyDescent="0.35">
      <c r="A25" s="506" t="s">
        <v>518</v>
      </c>
      <c r="B25" s="561"/>
      <c r="C25" s="562"/>
      <c r="D25" s="562"/>
      <c r="E25" s="562"/>
      <c r="F25" s="562">
        <v>0</v>
      </c>
      <c r="G25" s="562">
        <v>1823.5470000000003</v>
      </c>
      <c r="H25" s="562">
        <v>0</v>
      </c>
      <c r="I25" s="562">
        <v>1655.6440000000002</v>
      </c>
      <c r="J25" s="562">
        <v>1169.4839999999999</v>
      </c>
      <c r="K25" s="562">
        <v>34.612999999999374</v>
      </c>
      <c r="L25" s="562">
        <v>1885.7560000000003</v>
      </c>
      <c r="M25" s="563">
        <v>0</v>
      </c>
      <c r="N25" s="394">
        <f t="shared" si="15"/>
        <v>6569.0440000000008</v>
      </c>
    </row>
    <row r="26" spans="1:14" s="8" customFormat="1" ht="14.25" thickBot="1" x14ac:dyDescent="0.3">
      <c r="A26" s="391" t="s">
        <v>24</v>
      </c>
      <c r="B26" s="401">
        <f t="shared" ref="B26:N26" si="16">SUM(B27:B30)</f>
        <v>32771.470999999998</v>
      </c>
      <c r="C26" s="401">
        <f t="shared" si="16"/>
        <v>32709.510999999999</v>
      </c>
      <c r="D26" s="401">
        <f t="shared" si="16"/>
        <v>42499.571000000004</v>
      </c>
      <c r="E26" s="401">
        <f t="shared" si="16"/>
        <v>32740.576000000001</v>
      </c>
      <c r="F26" s="401">
        <f t="shared" si="16"/>
        <v>42338.932000000001</v>
      </c>
      <c r="G26" s="401">
        <f t="shared" si="16"/>
        <v>50672.180999999997</v>
      </c>
      <c r="H26" s="401">
        <f t="shared" si="16"/>
        <v>51367.68</v>
      </c>
      <c r="I26" s="401">
        <f t="shared" si="16"/>
        <v>35150.243999999999</v>
      </c>
      <c r="J26" s="401">
        <f t="shared" si="16"/>
        <v>47657.862999999998</v>
      </c>
      <c r="K26" s="401">
        <f t="shared" si="16"/>
        <v>33649.417000000001</v>
      </c>
      <c r="L26" s="401">
        <f t="shared" si="16"/>
        <v>7846.34</v>
      </c>
      <c r="M26" s="423">
        <f t="shared" si="16"/>
        <v>27620.023000000001</v>
      </c>
      <c r="N26" s="392">
        <f t="shared" si="16"/>
        <v>437023.80900000001</v>
      </c>
    </row>
    <row r="27" spans="1:14" s="119" customFormat="1" ht="14.25" x14ac:dyDescent="0.3">
      <c r="A27" s="505" t="s">
        <v>344</v>
      </c>
      <c r="B27" s="515">
        <v>30747.577000000001</v>
      </c>
      <c r="C27" s="516">
        <v>32186.538</v>
      </c>
      <c r="D27" s="516">
        <v>35440.232000000004</v>
      </c>
      <c r="E27" s="516">
        <v>18249.095000000001</v>
      </c>
      <c r="F27" s="516"/>
      <c r="G27" s="516"/>
      <c r="H27" s="516"/>
      <c r="I27" s="516"/>
      <c r="J27" s="516"/>
      <c r="K27" s="516"/>
      <c r="L27" s="516"/>
      <c r="M27" s="557"/>
      <c r="N27" s="394">
        <f>SUM(B27:M27)</f>
        <v>116623.44200000001</v>
      </c>
    </row>
    <row r="28" spans="1:14" s="119" customFormat="1" ht="14.25" x14ac:dyDescent="0.3">
      <c r="A28" s="505" t="s">
        <v>345</v>
      </c>
      <c r="B28" s="515">
        <v>2023.894</v>
      </c>
      <c r="C28" s="516">
        <v>522.97299999999996</v>
      </c>
      <c r="D28" s="516">
        <v>7059.3389999999999</v>
      </c>
      <c r="E28" s="516">
        <v>14491.481</v>
      </c>
      <c r="F28" s="516"/>
      <c r="G28" s="516"/>
      <c r="H28" s="516"/>
      <c r="I28" s="516"/>
      <c r="J28" s="516"/>
      <c r="K28" s="516"/>
      <c r="L28" s="516"/>
      <c r="M28" s="557"/>
      <c r="N28" s="394">
        <f t="shared" ref="N28:N30" si="17">SUM(B28:M28)</f>
        <v>24097.686999999998</v>
      </c>
    </row>
    <row r="29" spans="1:14" s="119" customFormat="1" ht="14.25" x14ac:dyDescent="0.3">
      <c r="A29" s="505" t="s">
        <v>24</v>
      </c>
      <c r="B29" s="515"/>
      <c r="C29" s="516"/>
      <c r="D29" s="516"/>
      <c r="E29" s="516"/>
      <c r="F29" s="516">
        <v>17493.353999999999</v>
      </c>
      <c r="G29" s="516">
        <v>29992.694</v>
      </c>
      <c r="H29" s="516">
        <v>24502.109</v>
      </c>
      <c r="I29" s="516">
        <v>5731.7290000000003</v>
      </c>
      <c r="J29" s="516">
        <v>4893.8819999999996</v>
      </c>
      <c r="K29" s="516">
        <v>3299.8820000000001</v>
      </c>
      <c r="L29" s="516">
        <v>0</v>
      </c>
      <c r="M29" s="557">
        <v>796.66599999999994</v>
      </c>
      <c r="N29" s="394">
        <f t="shared" si="17"/>
        <v>86710.315999999992</v>
      </c>
    </row>
    <row r="30" spans="1:14" s="119" customFormat="1" ht="15" thickBot="1" x14ac:dyDescent="0.35">
      <c r="A30" s="505" t="s">
        <v>522</v>
      </c>
      <c r="B30" s="515"/>
      <c r="C30" s="516"/>
      <c r="D30" s="516"/>
      <c r="E30" s="516"/>
      <c r="F30" s="516">
        <v>24845.577999999998</v>
      </c>
      <c r="G30" s="516">
        <v>20679.486999999997</v>
      </c>
      <c r="H30" s="516">
        <v>26865.571</v>
      </c>
      <c r="I30" s="516">
        <v>29418.514999999999</v>
      </c>
      <c r="J30" s="516">
        <v>42763.981</v>
      </c>
      <c r="K30" s="516">
        <v>30349.535</v>
      </c>
      <c r="L30" s="516">
        <v>7846.34</v>
      </c>
      <c r="M30" s="557">
        <v>26823.357</v>
      </c>
      <c r="N30" s="394">
        <f t="shared" si="17"/>
        <v>209592.36399999997</v>
      </c>
    </row>
    <row r="31" spans="1:14" ht="14.25" thickBot="1" x14ac:dyDescent="0.3">
      <c r="A31" s="391" t="s">
        <v>346</v>
      </c>
      <c r="B31" s="401">
        <f>SUM(B32:B43)</f>
        <v>134930.359</v>
      </c>
      <c r="C31" s="401">
        <f t="shared" ref="C31:N31" si="18">SUM(C32:C43)</f>
        <v>145067.065</v>
      </c>
      <c r="D31" s="401">
        <f t="shared" si="18"/>
        <v>156251.43099999998</v>
      </c>
      <c r="E31" s="401">
        <f t="shared" si="18"/>
        <v>82623.229000000007</v>
      </c>
      <c r="F31" s="401">
        <f t="shared" si="18"/>
        <v>146818.193</v>
      </c>
      <c r="G31" s="401">
        <f t="shared" si="18"/>
        <v>138083.592</v>
      </c>
      <c r="H31" s="401">
        <f t="shared" si="18"/>
        <v>140693.804</v>
      </c>
      <c r="I31" s="401">
        <f t="shared" si="18"/>
        <v>147001.32699999999</v>
      </c>
      <c r="J31" s="401">
        <f t="shared" si="18"/>
        <v>161216.57</v>
      </c>
      <c r="K31" s="401">
        <f t="shared" si="18"/>
        <v>85908.300999999978</v>
      </c>
      <c r="L31" s="401">
        <f t="shared" si="18"/>
        <v>23637.403999999999</v>
      </c>
      <c r="M31" s="423">
        <f t="shared" si="18"/>
        <v>60924.740999999995</v>
      </c>
      <c r="N31" s="392">
        <f t="shared" si="18"/>
        <v>1423156.0160000001</v>
      </c>
    </row>
    <row r="32" spans="1:14" ht="14.25" x14ac:dyDescent="0.3">
      <c r="A32" s="505" t="s">
        <v>376</v>
      </c>
      <c r="B32" s="515">
        <v>580.25900000000001</v>
      </c>
      <c r="C32" s="515">
        <v>-69.873000000000005</v>
      </c>
      <c r="D32" s="515">
        <v>-101.75700000000001</v>
      </c>
      <c r="E32" s="515">
        <v>-68.057000000000002</v>
      </c>
      <c r="F32" s="515">
        <v>-51.038000000000011</v>
      </c>
      <c r="G32" s="515">
        <v>134.63400000000001</v>
      </c>
      <c r="H32" s="515">
        <v>5492.31</v>
      </c>
      <c r="I32" s="515">
        <v>2015.874</v>
      </c>
      <c r="J32" s="515">
        <v>847.38100000000134</v>
      </c>
      <c r="K32" s="515">
        <v>-3327.2439999999988</v>
      </c>
      <c r="L32" s="515">
        <v>-1590.7940000000001</v>
      </c>
      <c r="M32" s="564">
        <v>-151.61499999999933</v>
      </c>
      <c r="N32" s="394">
        <f>SUM(B32:M32)</f>
        <v>3710.080000000004</v>
      </c>
    </row>
    <row r="33" spans="1:14" ht="14.25" x14ac:dyDescent="0.3">
      <c r="A33" s="505" t="s">
        <v>309</v>
      </c>
      <c r="B33" s="515">
        <v>87149.192999999999</v>
      </c>
      <c r="C33" s="515">
        <v>79775.157999999996</v>
      </c>
      <c r="D33" s="515">
        <v>107140.965</v>
      </c>
      <c r="E33" s="515">
        <v>76432.955000000002</v>
      </c>
      <c r="F33" s="515"/>
      <c r="G33" s="515"/>
      <c r="H33" s="515"/>
      <c r="I33" s="515"/>
      <c r="J33" s="515"/>
      <c r="K33" s="515"/>
      <c r="L33" s="515"/>
      <c r="M33" s="564"/>
      <c r="N33" s="394">
        <f t="shared" ref="N33:N43" si="19">SUM(B33:M33)</f>
        <v>350498.27100000001</v>
      </c>
    </row>
    <row r="34" spans="1:14" ht="14.25" x14ac:dyDescent="0.3">
      <c r="A34" s="505" t="s">
        <v>347</v>
      </c>
      <c r="B34" s="515">
        <v>1158.547</v>
      </c>
      <c r="C34" s="515"/>
      <c r="D34" s="515">
        <v>685.30899999999997</v>
      </c>
      <c r="E34" s="515"/>
      <c r="F34" s="515">
        <v>5306.5210000000025</v>
      </c>
      <c r="G34" s="515">
        <v>0</v>
      </c>
      <c r="H34" s="515">
        <v>0</v>
      </c>
      <c r="I34" s="515">
        <v>2205.9180000000015</v>
      </c>
      <c r="J34" s="515">
        <v>7390.0049999999992</v>
      </c>
      <c r="K34" s="515">
        <v>2161.5360000000019</v>
      </c>
      <c r="L34" s="515">
        <v>0</v>
      </c>
      <c r="M34" s="564">
        <v>0</v>
      </c>
      <c r="N34" s="394">
        <f t="shared" si="19"/>
        <v>18907.836000000003</v>
      </c>
    </row>
    <row r="35" spans="1:14" ht="14.25" x14ac:dyDescent="0.3">
      <c r="A35" s="505" t="s">
        <v>348</v>
      </c>
      <c r="B35" s="515">
        <v>21697.178</v>
      </c>
      <c r="C35" s="515">
        <v>1465.72</v>
      </c>
      <c r="D35" s="515">
        <v>1627.616</v>
      </c>
      <c r="E35" s="515">
        <v>1897.4480000000001</v>
      </c>
      <c r="F35" s="515"/>
      <c r="G35" s="515"/>
      <c r="H35" s="515"/>
      <c r="I35" s="515"/>
      <c r="J35" s="515"/>
      <c r="K35" s="515"/>
      <c r="L35" s="515"/>
      <c r="M35" s="564"/>
      <c r="N35" s="394">
        <f t="shared" si="19"/>
        <v>26687.962000000003</v>
      </c>
    </row>
    <row r="36" spans="1:14" ht="14.25" x14ac:dyDescent="0.3">
      <c r="A36" s="505" t="s">
        <v>544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64"/>
      <c r="N36" s="394">
        <f t="shared" si="19"/>
        <v>0</v>
      </c>
    </row>
    <row r="37" spans="1:14" ht="14.25" x14ac:dyDescent="0.3">
      <c r="A37" s="505" t="s">
        <v>545</v>
      </c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64"/>
      <c r="N37" s="394">
        <f t="shared" si="19"/>
        <v>0</v>
      </c>
    </row>
    <row r="38" spans="1:14" ht="14.25" x14ac:dyDescent="0.3">
      <c r="A38" s="505" t="s">
        <v>546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64"/>
      <c r="N38" s="394">
        <f t="shared" si="19"/>
        <v>0</v>
      </c>
    </row>
    <row r="39" spans="1:14" ht="14.25" x14ac:dyDescent="0.3">
      <c r="A39" s="505" t="s">
        <v>308</v>
      </c>
      <c r="B39" s="515"/>
      <c r="C39" s="515"/>
      <c r="D39" s="515"/>
      <c r="E39" s="515">
        <v>-17931.278999999999</v>
      </c>
      <c r="F39" s="515">
        <v>-30241.314999999999</v>
      </c>
      <c r="G39" s="515"/>
      <c r="H39" s="515"/>
      <c r="I39" s="515"/>
      <c r="J39" s="515"/>
      <c r="K39" s="515">
        <v>-14391.956</v>
      </c>
      <c r="L39" s="515">
        <v>-44379.421000000002</v>
      </c>
      <c r="M39" s="564">
        <v>-26363.465000000004</v>
      </c>
      <c r="N39" s="394">
        <f t="shared" si="19"/>
        <v>-133307.43599999999</v>
      </c>
    </row>
    <row r="40" spans="1:14" ht="14.25" x14ac:dyDescent="0.3">
      <c r="A40" s="505" t="s">
        <v>349</v>
      </c>
      <c r="B40" s="515">
        <v>24345.182000000001</v>
      </c>
      <c r="C40" s="515">
        <v>63896.06</v>
      </c>
      <c r="D40" s="515">
        <v>46899.298000000003</v>
      </c>
      <c r="E40" s="515">
        <v>22292.162</v>
      </c>
      <c r="F40" s="515"/>
      <c r="G40" s="515"/>
      <c r="H40" s="515"/>
      <c r="I40" s="515"/>
      <c r="J40" s="515"/>
      <c r="K40" s="515"/>
      <c r="L40" s="515"/>
      <c r="M40" s="564"/>
      <c r="N40" s="394">
        <f t="shared" si="19"/>
        <v>157432.70200000002</v>
      </c>
    </row>
    <row r="41" spans="1:14" ht="14.25" x14ac:dyDescent="0.3">
      <c r="A41" s="505" t="s">
        <v>519</v>
      </c>
      <c r="B41" s="515"/>
      <c r="C41" s="515"/>
      <c r="D41" s="515"/>
      <c r="E41" s="515"/>
      <c r="F41" s="515">
        <v>96744.185999999987</v>
      </c>
      <c r="G41" s="515">
        <v>35358.687999999995</v>
      </c>
      <c r="H41" s="515">
        <v>65474.382000000034</v>
      </c>
      <c r="I41" s="515">
        <v>55663.796999999962</v>
      </c>
      <c r="J41" s="515">
        <v>90023.781000000046</v>
      </c>
      <c r="K41" s="515">
        <v>38334.484999999979</v>
      </c>
      <c r="L41" s="515">
        <v>24358.794000000002</v>
      </c>
      <c r="M41" s="564">
        <v>39186.467000000019</v>
      </c>
      <c r="N41" s="394">
        <f t="shared" si="19"/>
        <v>445144.58</v>
      </c>
    </row>
    <row r="42" spans="1:14" ht="14.25" x14ac:dyDescent="0.3">
      <c r="A42" s="505" t="s">
        <v>520</v>
      </c>
      <c r="B42" s="515"/>
      <c r="C42" s="515"/>
      <c r="D42" s="515"/>
      <c r="E42" s="515"/>
      <c r="F42" s="515">
        <v>74279.531000000003</v>
      </c>
      <c r="G42" s="515">
        <v>100441.29500000001</v>
      </c>
      <c r="H42" s="515">
        <v>68512.971999999965</v>
      </c>
      <c r="I42" s="515">
        <v>86741.284000000029</v>
      </c>
      <c r="J42" s="515">
        <v>57285.435999999951</v>
      </c>
      <c r="K42" s="515">
        <v>64131.705000000002</v>
      </c>
      <c r="L42" s="515">
        <v>45842.724000000002</v>
      </c>
      <c r="M42" s="564">
        <v>48242.029999999977</v>
      </c>
      <c r="N42" s="394">
        <f t="shared" si="19"/>
        <v>545476.97699999996</v>
      </c>
    </row>
    <row r="43" spans="1:14" ht="15" thickBot="1" x14ac:dyDescent="0.35">
      <c r="A43" s="505" t="s">
        <v>521</v>
      </c>
      <c r="B43" s="515"/>
      <c r="C43" s="515"/>
      <c r="D43" s="515"/>
      <c r="E43" s="515"/>
      <c r="F43" s="515">
        <v>780.30799999999999</v>
      </c>
      <c r="G43" s="515">
        <v>2148.9749999999999</v>
      </c>
      <c r="H43" s="515">
        <v>1214.1399999999999</v>
      </c>
      <c r="I43" s="515">
        <v>374.45400000000006</v>
      </c>
      <c r="J43" s="515">
        <v>5669.9670000000006</v>
      </c>
      <c r="K43" s="515">
        <v>-1000.225</v>
      </c>
      <c r="L43" s="515">
        <v>-593.89900000000011</v>
      </c>
      <c r="M43" s="564">
        <v>11.324000000000012</v>
      </c>
      <c r="N43" s="394">
        <f t="shared" si="19"/>
        <v>8605.0440000000017</v>
      </c>
    </row>
    <row r="44" spans="1:14" ht="14.25" thickBot="1" x14ac:dyDescent="0.3">
      <c r="A44" s="391" t="s">
        <v>350</v>
      </c>
      <c r="B44" s="401">
        <f>SUM(B45:B53)</f>
        <v>36006.210000000006</v>
      </c>
      <c r="C44" s="401">
        <f t="shared" ref="C44:N44" si="20">SUM(C45:C53)</f>
        <v>25576.093999999997</v>
      </c>
      <c r="D44" s="401">
        <f t="shared" si="20"/>
        <v>28901.320999999996</v>
      </c>
      <c r="E44" s="401">
        <f t="shared" si="20"/>
        <v>55014.186000000002</v>
      </c>
      <c r="F44" s="401">
        <f t="shared" si="20"/>
        <v>4895.1300000000047</v>
      </c>
      <c r="G44" s="401">
        <f t="shared" si="20"/>
        <v>20929.050000000003</v>
      </c>
      <c r="H44" s="401">
        <f t="shared" si="20"/>
        <v>8567.2279999999992</v>
      </c>
      <c r="I44" s="401">
        <f t="shared" si="20"/>
        <v>7269.15</v>
      </c>
      <c r="J44" s="401">
        <f t="shared" si="20"/>
        <v>15646.267</v>
      </c>
      <c r="K44" s="401">
        <f t="shared" si="20"/>
        <v>56818.289999999994</v>
      </c>
      <c r="L44" s="401">
        <f t="shared" si="20"/>
        <v>41557.298999999999</v>
      </c>
      <c r="M44" s="423">
        <f t="shared" si="20"/>
        <v>73254.998999999996</v>
      </c>
      <c r="N44" s="392">
        <f t="shared" si="20"/>
        <v>374435.22399999993</v>
      </c>
    </row>
    <row r="45" spans="1:14" ht="14.25" x14ac:dyDescent="0.3">
      <c r="A45" s="505" t="s">
        <v>310</v>
      </c>
      <c r="B45" s="515">
        <v>14099.637000000001</v>
      </c>
      <c r="C45" s="516">
        <v>10789.053</v>
      </c>
      <c r="D45" s="516">
        <v>9315.74</v>
      </c>
      <c r="E45" s="516">
        <v>5161.857</v>
      </c>
      <c r="F45" s="516">
        <v>4836.2349999999997</v>
      </c>
      <c r="G45" s="516">
        <v>3963.5369999999998</v>
      </c>
      <c r="H45" s="516">
        <v>6176.6170000000002</v>
      </c>
      <c r="I45" s="516">
        <v>7377.1850000000004</v>
      </c>
      <c r="J45" s="516">
        <v>9131.34</v>
      </c>
      <c r="K45" s="516">
        <v>1905.6659999999993</v>
      </c>
      <c r="L45" s="516">
        <v>328.67199999999957</v>
      </c>
      <c r="M45" s="557">
        <v>-605.34599999999955</v>
      </c>
      <c r="N45" s="394">
        <f t="shared" ref="N45:N53" si="21">SUM(B45:M45)</f>
        <v>72480.192999999985</v>
      </c>
    </row>
    <row r="46" spans="1:14" ht="14.25" x14ac:dyDescent="0.3">
      <c r="A46" s="426" t="s">
        <v>351</v>
      </c>
      <c r="B46" s="558"/>
      <c r="C46" s="559"/>
      <c r="D46" s="559">
        <v>-668.9</v>
      </c>
      <c r="E46" s="559">
        <v>-981.63300000000004</v>
      </c>
      <c r="F46" s="559"/>
      <c r="G46" s="559"/>
      <c r="H46" s="559"/>
      <c r="I46" s="559"/>
      <c r="J46" s="559"/>
      <c r="K46" s="559"/>
      <c r="L46" s="559"/>
      <c r="M46" s="560"/>
      <c r="N46" s="394">
        <f t="shared" si="21"/>
        <v>-1650.5329999999999</v>
      </c>
    </row>
    <row r="47" spans="1:14" ht="14.25" x14ac:dyDescent="0.3">
      <c r="A47" s="426" t="s">
        <v>352</v>
      </c>
      <c r="B47" s="558">
        <v>2946.0650000000001</v>
      </c>
      <c r="C47" s="559">
        <v>2525.3220000000001</v>
      </c>
      <c r="D47" s="559">
        <v>916.42700000000002</v>
      </c>
      <c r="E47" s="559">
        <v>774.47900000000004</v>
      </c>
      <c r="F47" s="559"/>
      <c r="G47" s="559"/>
      <c r="H47" s="559"/>
      <c r="I47" s="559"/>
      <c r="J47" s="559"/>
      <c r="K47" s="559"/>
      <c r="L47" s="559"/>
      <c r="M47" s="560"/>
      <c r="N47" s="394">
        <f t="shared" si="21"/>
        <v>7162.2930000000006</v>
      </c>
    </row>
    <row r="48" spans="1:14" ht="14.25" x14ac:dyDescent="0.3">
      <c r="A48" s="426" t="s">
        <v>353</v>
      </c>
      <c r="B48" s="558">
        <v>2109.7550000000001</v>
      </c>
      <c r="C48" s="559">
        <v>1739.6310000000001</v>
      </c>
      <c r="D48" s="559">
        <v>458.56</v>
      </c>
      <c r="E48" s="559">
        <v>38568.324999999997</v>
      </c>
      <c r="F48" s="559"/>
      <c r="G48" s="559"/>
      <c r="H48" s="559"/>
      <c r="I48" s="559"/>
      <c r="J48" s="559"/>
      <c r="K48" s="559"/>
      <c r="L48" s="559"/>
      <c r="M48" s="560"/>
      <c r="N48" s="394">
        <f t="shared" si="21"/>
        <v>42876.271000000001</v>
      </c>
    </row>
    <row r="49" spans="1:14" ht="14.25" x14ac:dyDescent="0.3">
      <c r="A49" s="426" t="s">
        <v>434</v>
      </c>
      <c r="B49" s="558">
        <v>16850.753000000001</v>
      </c>
      <c r="C49" s="559">
        <v>11364.183000000001</v>
      </c>
      <c r="D49" s="559">
        <v>18879.493999999999</v>
      </c>
      <c r="E49" s="559">
        <v>11491.157999999999</v>
      </c>
      <c r="F49" s="559">
        <v>22216.091</v>
      </c>
      <c r="G49" s="559">
        <v>13435.932000000001</v>
      </c>
      <c r="H49" s="559">
        <v>-243.39500000000044</v>
      </c>
      <c r="I49" s="559">
        <v>-2228.076</v>
      </c>
      <c r="J49" s="559">
        <v>0</v>
      </c>
      <c r="K49" s="559">
        <v>0</v>
      </c>
      <c r="L49" s="559">
        <v>0</v>
      </c>
      <c r="M49" s="560">
        <v>0</v>
      </c>
      <c r="N49" s="394">
        <f t="shared" si="21"/>
        <v>91766.14</v>
      </c>
    </row>
    <row r="50" spans="1:14" ht="14.25" x14ac:dyDescent="0.3">
      <c r="A50" s="426" t="s">
        <v>435</v>
      </c>
      <c r="B50" s="558"/>
      <c r="C50" s="559">
        <v>-842.09500000000003</v>
      </c>
      <c r="D50" s="559"/>
      <c r="E50" s="559"/>
      <c r="F50" s="559">
        <v>1985.9470000000038</v>
      </c>
      <c r="G50" s="559">
        <v>-2038.9380000000001</v>
      </c>
      <c r="H50" s="559">
        <v>0</v>
      </c>
      <c r="I50" s="559">
        <v>0</v>
      </c>
      <c r="J50" s="559">
        <v>0</v>
      </c>
      <c r="K50" s="559">
        <v>0</v>
      </c>
      <c r="L50" s="559">
        <v>0</v>
      </c>
      <c r="M50" s="560">
        <v>0</v>
      </c>
      <c r="N50" s="394">
        <f t="shared" si="21"/>
        <v>-895.08599999999637</v>
      </c>
    </row>
    <row r="51" spans="1:14" ht="14.25" x14ac:dyDescent="0.3">
      <c r="A51" s="426" t="s">
        <v>523</v>
      </c>
      <c r="B51" s="558"/>
      <c r="C51" s="559"/>
      <c r="D51" s="559"/>
      <c r="E51" s="559"/>
      <c r="F51" s="559"/>
      <c r="G51" s="559"/>
      <c r="H51" s="559"/>
      <c r="I51" s="559"/>
      <c r="J51" s="559"/>
      <c r="K51" s="559">
        <v>1636.5740000000001</v>
      </c>
      <c r="L51" s="559">
        <v>624.79199999999992</v>
      </c>
      <c r="M51" s="560">
        <v>1854.1619999999994</v>
      </c>
      <c r="N51" s="394">
        <f t="shared" si="21"/>
        <v>4115.5279999999993</v>
      </c>
    </row>
    <row r="52" spans="1:14" ht="14.25" x14ac:dyDescent="0.3">
      <c r="A52" s="426" t="s">
        <v>524</v>
      </c>
      <c r="B52" s="558"/>
      <c r="C52" s="559"/>
      <c r="D52" s="559"/>
      <c r="E52" s="559"/>
      <c r="F52" s="559">
        <v>-278.58500000000004</v>
      </c>
      <c r="G52" s="559">
        <v>954.49200000000008</v>
      </c>
      <c r="H52" s="559">
        <v>1002.211</v>
      </c>
      <c r="I52" s="559">
        <v>893.63800000000003</v>
      </c>
      <c r="J52" s="559">
        <v>-477.46899999999999</v>
      </c>
      <c r="K52" s="559">
        <v>333.86500000000001</v>
      </c>
      <c r="L52" s="559">
        <v>22.047999999999995</v>
      </c>
      <c r="M52" s="560">
        <v>77.040000000000006</v>
      </c>
      <c r="N52" s="394">
        <f t="shared" si="21"/>
        <v>2527.2399999999998</v>
      </c>
    </row>
    <row r="53" spans="1:14" ht="15" thickBot="1" x14ac:dyDescent="0.35">
      <c r="A53" s="514" t="s">
        <v>525</v>
      </c>
      <c r="B53" s="565"/>
      <c r="C53" s="566"/>
      <c r="D53" s="566"/>
      <c r="E53" s="566"/>
      <c r="F53" s="566">
        <v>-23864.558000000001</v>
      </c>
      <c r="G53" s="566">
        <v>4614.027</v>
      </c>
      <c r="H53" s="566">
        <v>1631.7950000000001</v>
      </c>
      <c r="I53" s="566">
        <v>1226.4029999999996</v>
      </c>
      <c r="J53" s="566">
        <v>6992.3959999999988</v>
      </c>
      <c r="K53" s="566">
        <v>52942.184999999998</v>
      </c>
      <c r="L53" s="566">
        <v>40581.786999999997</v>
      </c>
      <c r="M53" s="567">
        <v>71929.142999999996</v>
      </c>
      <c r="N53" s="394">
        <f t="shared" si="21"/>
        <v>156053.17799999999</v>
      </c>
    </row>
    <row r="54" spans="1:14" ht="14.25" thickBot="1" x14ac:dyDescent="0.3">
      <c r="A54" s="391" t="s">
        <v>354</v>
      </c>
      <c r="B54" s="401">
        <f>B55</f>
        <v>0</v>
      </c>
      <c r="C54" s="401">
        <f t="shared" ref="C54:N54" si="22">C55</f>
        <v>0</v>
      </c>
      <c r="D54" s="401">
        <f t="shared" si="22"/>
        <v>1001.128</v>
      </c>
      <c r="E54" s="401">
        <f t="shared" si="22"/>
        <v>0</v>
      </c>
      <c r="F54" s="401">
        <f t="shared" si="22"/>
        <v>0</v>
      </c>
      <c r="G54" s="401">
        <f t="shared" si="22"/>
        <v>866.93899999999996</v>
      </c>
      <c r="H54" s="401">
        <f t="shared" si="22"/>
        <v>206.62899999999999</v>
      </c>
      <c r="I54" s="401">
        <f t="shared" si="22"/>
        <v>396.71800000000002</v>
      </c>
      <c r="J54" s="401">
        <f t="shared" si="22"/>
        <v>461.83300000000003</v>
      </c>
      <c r="K54" s="401">
        <f t="shared" si="22"/>
        <v>555.93399999999997</v>
      </c>
      <c r="L54" s="401">
        <f t="shared" si="22"/>
        <v>0</v>
      </c>
      <c r="M54" s="423">
        <f t="shared" si="22"/>
        <v>651.91600000000005</v>
      </c>
      <c r="N54" s="392">
        <f t="shared" si="22"/>
        <v>4141.0969999999998</v>
      </c>
    </row>
    <row r="55" spans="1:14" ht="15" thickBot="1" x14ac:dyDescent="0.35">
      <c r="A55" s="514" t="s">
        <v>355</v>
      </c>
      <c r="B55" s="565">
        <v>0</v>
      </c>
      <c r="C55" s="566">
        <v>0</v>
      </c>
      <c r="D55" s="566">
        <v>1001.128</v>
      </c>
      <c r="E55" s="566">
        <v>0</v>
      </c>
      <c r="F55" s="566">
        <v>0</v>
      </c>
      <c r="G55" s="566">
        <v>866.93899999999996</v>
      </c>
      <c r="H55" s="566">
        <v>206.62899999999999</v>
      </c>
      <c r="I55" s="566">
        <v>396.71800000000002</v>
      </c>
      <c r="J55" s="566">
        <v>461.83300000000003</v>
      </c>
      <c r="K55" s="566">
        <v>555.93399999999997</v>
      </c>
      <c r="L55" s="566">
        <v>0</v>
      </c>
      <c r="M55" s="567">
        <v>651.91600000000005</v>
      </c>
      <c r="N55" s="517">
        <f>SUM(B55:M55)</f>
        <v>4141.0969999999998</v>
      </c>
    </row>
    <row r="56" spans="1:14" ht="14.25" thickBot="1" x14ac:dyDescent="0.3">
      <c r="A56" s="391" t="s">
        <v>356</v>
      </c>
      <c r="B56" s="401">
        <f>SUM(B57:B63)</f>
        <v>-19146.170999999998</v>
      </c>
      <c r="C56" s="401">
        <f t="shared" ref="C56:N56" si="23">SUM(C57:C63)</f>
        <v>0</v>
      </c>
      <c r="D56" s="401">
        <f t="shared" si="23"/>
        <v>29204.623</v>
      </c>
      <c r="E56" s="401">
        <f t="shared" si="23"/>
        <v>-2683.1010000000001</v>
      </c>
      <c r="F56" s="401">
        <f t="shared" si="23"/>
        <v>1127.7489999999991</v>
      </c>
      <c r="G56" s="401">
        <f t="shared" si="23"/>
        <v>0</v>
      </c>
      <c r="H56" s="401">
        <f t="shared" si="23"/>
        <v>186.89399999999955</v>
      </c>
      <c r="I56" s="401">
        <f t="shared" si="23"/>
        <v>0</v>
      </c>
      <c r="J56" s="401">
        <f t="shared" si="23"/>
        <v>-2042.3649999999996</v>
      </c>
      <c r="K56" s="401">
        <f t="shared" si="23"/>
        <v>423.8919999999996</v>
      </c>
      <c r="L56" s="401">
        <f t="shared" si="23"/>
        <v>-6738.0560000000005</v>
      </c>
      <c r="M56" s="423">
        <f t="shared" si="23"/>
        <v>0.63799999999969259</v>
      </c>
      <c r="N56" s="392">
        <f t="shared" si="23"/>
        <v>334.10299999999825</v>
      </c>
    </row>
    <row r="57" spans="1:14" s="390" customFormat="1" ht="14.25" x14ac:dyDescent="0.3">
      <c r="A57" s="505" t="s">
        <v>377</v>
      </c>
      <c r="B57" s="568"/>
      <c r="C57" s="569"/>
      <c r="D57" s="569"/>
      <c r="E57" s="569"/>
      <c r="F57" s="569"/>
      <c r="G57" s="569"/>
      <c r="H57" s="569"/>
      <c r="I57" s="569"/>
      <c r="J57" s="569"/>
      <c r="K57" s="569"/>
      <c r="L57" s="569"/>
      <c r="M57" s="570"/>
      <c r="N57" s="394">
        <f>SUM(B57:M57)</f>
        <v>0</v>
      </c>
    </row>
    <row r="58" spans="1:14" s="390" customFormat="1" ht="14.25" x14ac:dyDescent="0.3">
      <c r="A58" s="505" t="s">
        <v>357</v>
      </c>
      <c r="B58" s="515">
        <v>-17080.065999999999</v>
      </c>
      <c r="C58" s="516"/>
      <c r="D58" s="516">
        <v>29204.623</v>
      </c>
      <c r="E58" s="516">
        <v>-2683.1010000000001</v>
      </c>
      <c r="F58" s="516">
        <v>0</v>
      </c>
      <c r="G58" s="516">
        <v>0</v>
      </c>
      <c r="H58" s="516">
        <v>0</v>
      </c>
      <c r="I58" s="516">
        <v>0</v>
      </c>
      <c r="J58" s="516"/>
      <c r="K58" s="516">
        <v>0</v>
      </c>
      <c r="L58" s="516"/>
      <c r="M58" s="557">
        <v>0</v>
      </c>
      <c r="N58" s="394">
        <f t="shared" ref="N58:N63" si="24">SUM(B58:M58)</f>
        <v>9441.4560000000001</v>
      </c>
    </row>
    <row r="59" spans="1:14" s="390" customFormat="1" ht="14.25" x14ac:dyDescent="0.3">
      <c r="A59" s="505" t="s">
        <v>378</v>
      </c>
      <c r="B59" s="515"/>
      <c r="C59" s="516"/>
      <c r="D59" s="516"/>
      <c r="E59" s="516"/>
      <c r="F59" s="516"/>
      <c r="G59" s="516"/>
      <c r="H59" s="516"/>
      <c r="I59" s="516"/>
      <c r="J59" s="516"/>
      <c r="K59" s="516"/>
      <c r="L59" s="516"/>
      <c r="M59" s="557"/>
      <c r="N59" s="394">
        <f t="shared" si="24"/>
        <v>0</v>
      </c>
    </row>
    <row r="60" spans="1:14" ht="14.25" x14ac:dyDescent="0.3">
      <c r="A60" s="426" t="s">
        <v>358</v>
      </c>
      <c r="B60" s="558">
        <v>-2066.105</v>
      </c>
      <c r="C60" s="559"/>
      <c r="D60" s="559"/>
      <c r="E60" s="559"/>
      <c r="F60" s="559"/>
      <c r="G60" s="559"/>
      <c r="H60" s="559"/>
      <c r="I60" s="559"/>
      <c r="J60" s="559">
        <v>-2427.9579999999996</v>
      </c>
      <c r="K60" s="559"/>
      <c r="L60" s="559"/>
      <c r="M60" s="560"/>
      <c r="N60" s="394">
        <f t="shared" si="24"/>
        <v>-4494.0630000000001</v>
      </c>
    </row>
    <row r="61" spans="1:14" ht="14.25" x14ac:dyDescent="0.3">
      <c r="A61" s="426" t="s">
        <v>395</v>
      </c>
      <c r="B61" s="558"/>
      <c r="C61" s="559"/>
      <c r="D61" s="559"/>
      <c r="E61" s="559"/>
      <c r="F61" s="559">
        <v>0</v>
      </c>
      <c r="G61" s="559">
        <v>0</v>
      </c>
      <c r="H61" s="559">
        <v>0</v>
      </c>
      <c r="I61" s="559">
        <v>0</v>
      </c>
      <c r="J61" s="559">
        <v>0</v>
      </c>
      <c r="K61" s="559">
        <v>0</v>
      </c>
      <c r="L61" s="559">
        <v>0</v>
      </c>
      <c r="M61" s="560">
        <v>0</v>
      </c>
      <c r="N61" s="394">
        <f t="shared" si="24"/>
        <v>0</v>
      </c>
    </row>
    <row r="62" spans="1:14" ht="14.25" x14ac:dyDescent="0.3">
      <c r="A62" s="506" t="s">
        <v>540</v>
      </c>
      <c r="B62" s="561"/>
      <c r="C62" s="562"/>
      <c r="D62" s="562"/>
      <c r="E62" s="562"/>
      <c r="F62" s="562"/>
      <c r="G62" s="562"/>
      <c r="H62" s="562"/>
      <c r="I62" s="562"/>
      <c r="J62" s="562"/>
      <c r="K62" s="562"/>
      <c r="L62" s="562"/>
      <c r="M62" s="563"/>
      <c r="N62" s="394">
        <f t="shared" si="24"/>
        <v>0</v>
      </c>
    </row>
    <row r="63" spans="1:14" ht="15" thickBot="1" x14ac:dyDescent="0.35">
      <c r="A63" s="506" t="s">
        <v>526</v>
      </c>
      <c r="B63" s="561"/>
      <c r="C63" s="562"/>
      <c r="D63" s="562"/>
      <c r="E63" s="562"/>
      <c r="F63" s="562">
        <v>1127.7489999999991</v>
      </c>
      <c r="G63" s="562">
        <v>0</v>
      </c>
      <c r="H63" s="562">
        <v>186.89399999999955</v>
      </c>
      <c r="I63" s="562">
        <v>0</v>
      </c>
      <c r="J63" s="562">
        <v>385.59300000000007</v>
      </c>
      <c r="K63" s="562">
        <v>423.8919999999996</v>
      </c>
      <c r="L63" s="562">
        <v>-6738.0560000000005</v>
      </c>
      <c r="M63" s="563">
        <v>0.63799999999969259</v>
      </c>
      <c r="N63" s="394">
        <f t="shared" si="24"/>
        <v>-4613.2900000000018</v>
      </c>
    </row>
    <row r="64" spans="1:14" ht="14.25" thickBot="1" x14ac:dyDescent="0.3">
      <c r="A64" s="391" t="s">
        <v>359</v>
      </c>
      <c r="B64" s="401">
        <f t="shared" ref="B64" si="25">SUM(B65:B69)</f>
        <v>-312.10199999999986</v>
      </c>
      <c r="C64" s="401">
        <f t="shared" ref="C64" si="26">SUM(C65:C69)</f>
        <v>-4259.9530000000004</v>
      </c>
      <c r="D64" s="401">
        <f t="shared" ref="D64" si="27">SUM(D65:D69)</f>
        <v>2267.1550000000002</v>
      </c>
      <c r="E64" s="401">
        <f t="shared" ref="E64" si="28">SUM(E65:E69)</f>
        <v>2490.1080000000002</v>
      </c>
      <c r="F64" s="401">
        <f t="shared" ref="F64" si="29">SUM(F65:F69)</f>
        <v>22970.382999999998</v>
      </c>
      <c r="G64" s="401">
        <f t="shared" ref="G64" si="30">SUM(G65:G69)</f>
        <v>-6021.9849999999988</v>
      </c>
      <c r="H64" s="401">
        <f t="shared" ref="H64" si="31">SUM(H65:H69)</f>
        <v>-14567.449999999997</v>
      </c>
      <c r="I64" s="401">
        <f t="shared" ref="I64" si="32">SUM(I65:I69)</f>
        <v>-2235.8120000000008</v>
      </c>
      <c r="J64" s="401">
        <f t="shared" ref="J64" si="33">SUM(J65:J69)</f>
        <v>0</v>
      </c>
      <c r="K64" s="401">
        <f t="shared" ref="K64" si="34">SUM(K65:K69)</f>
        <v>6521.6710000000003</v>
      </c>
      <c r="L64" s="401">
        <f t="shared" ref="L64" si="35">SUM(L65:L69)</f>
        <v>-1462.2929999999997</v>
      </c>
      <c r="M64" s="423">
        <f t="shared" ref="M64" si="36">SUM(M65:M69)</f>
        <v>7522.2499999999991</v>
      </c>
      <c r="N64" s="392">
        <f t="shared" ref="N64" si="37">SUM(N65:N69)</f>
        <v>12911.971999999998</v>
      </c>
    </row>
    <row r="65" spans="1:16" ht="14.25" x14ac:dyDescent="0.3">
      <c r="A65" s="505" t="s">
        <v>360</v>
      </c>
      <c r="B65" s="515">
        <v>-1768.12</v>
      </c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57"/>
      <c r="N65" s="394">
        <f>SUM(B65:M65)</f>
        <v>-1768.12</v>
      </c>
    </row>
    <row r="66" spans="1:16" ht="14.25" x14ac:dyDescent="0.3">
      <c r="A66" s="505" t="s">
        <v>396</v>
      </c>
      <c r="B66" s="515"/>
      <c r="C66" s="516"/>
      <c r="D66" s="516"/>
      <c r="E66" s="516"/>
      <c r="F66" s="516"/>
      <c r="G66" s="516"/>
      <c r="H66" s="516">
        <v>0</v>
      </c>
      <c r="I66" s="516"/>
      <c r="J66" s="516"/>
      <c r="K66" s="516"/>
      <c r="L66" s="516"/>
      <c r="M66" s="557"/>
      <c r="N66" s="394">
        <f t="shared" ref="N66:N69" si="38">SUM(B66:M66)</f>
        <v>0</v>
      </c>
    </row>
    <row r="67" spans="1:16" ht="14.25" x14ac:dyDescent="0.3">
      <c r="A67" s="426" t="s">
        <v>359</v>
      </c>
      <c r="B67" s="558"/>
      <c r="C67" s="559">
        <v>977.83799999999997</v>
      </c>
      <c r="D67" s="559">
        <v>3715.2060000000001</v>
      </c>
      <c r="E67" s="559"/>
      <c r="F67" s="559">
        <v>0</v>
      </c>
      <c r="G67" s="559">
        <v>0</v>
      </c>
      <c r="H67" s="559">
        <v>0</v>
      </c>
      <c r="I67" s="559">
        <v>0</v>
      </c>
      <c r="J67" s="559">
        <v>0</v>
      </c>
      <c r="K67" s="559">
        <v>0</v>
      </c>
      <c r="L67" s="559">
        <v>0</v>
      </c>
      <c r="M67" s="560">
        <v>0</v>
      </c>
      <c r="N67" s="394">
        <f t="shared" si="38"/>
        <v>4693.0439999999999</v>
      </c>
    </row>
    <row r="68" spans="1:16" ht="14.25" x14ac:dyDescent="0.3">
      <c r="A68" s="426" t="s">
        <v>361</v>
      </c>
      <c r="B68" s="558">
        <v>1456.018</v>
      </c>
      <c r="C68" s="559">
        <v>-5237.7910000000002</v>
      </c>
      <c r="D68" s="559">
        <v>-1448.0509999999999</v>
      </c>
      <c r="E68" s="559">
        <v>3719.1779999999999</v>
      </c>
      <c r="F68" s="559">
        <v>16780.05</v>
      </c>
      <c r="G68" s="559">
        <v>1541.8810000000012</v>
      </c>
      <c r="H68" s="559">
        <v>-13017.702999999998</v>
      </c>
      <c r="I68" s="559">
        <v>-694.73700000000099</v>
      </c>
      <c r="J68" s="559">
        <v>0</v>
      </c>
      <c r="K68" s="559">
        <v>6521.6710000000003</v>
      </c>
      <c r="L68" s="559">
        <v>0</v>
      </c>
      <c r="M68" s="560">
        <v>7522.2499999999991</v>
      </c>
      <c r="N68" s="394">
        <f t="shared" si="38"/>
        <v>17142.766</v>
      </c>
    </row>
    <row r="69" spans="1:16" ht="15" thickBot="1" x14ac:dyDescent="0.35">
      <c r="A69" s="426" t="s">
        <v>362</v>
      </c>
      <c r="B69" s="558"/>
      <c r="C69" s="559"/>
      <c r="D69" s="559"/>
      <c r="E69" s="559">
        <v>-1229.07</v>
      </c>
      <c r="F69" s="559">
        <v>6190.3329999999978</v>
      </c>
      <c r="G69" s="559">
        <v>-7563.866</v>
      </c>
      <c r="H69" s="559">
        <v>-1549.7469999999998</v>
      </c>
      <c r="I69" s="559">
        <v>-1541.075</v>
      </c>
      <c r="J69" s="559">
        <v>0</v>
      </c>
      <c r="K69" s="559">
        <v>0</v>
      </c>
      <c r="L69" s="559">
        <v>-1462.2929999999997</v>
      </c>
      <c r="M69" s="560"/>
      <c r="N69" s="394">
        <f t="shared" si="38"/>
        <v>-7155.7180000000017</v>
      </c>
    </row>
    <row r="70" spans="1:16" ht="14.25" thickBot="1" x14ac:dyDescent="0.3">
      <c r="A70" s="391" t="s">
        <v>363</v>
      </c>
      <c r="B70" s="401">
        <f>SUM(B71:B88)</f>
        <v>15039.844000000001</v>
      </c>
      <c r="C70" s="401">
        <f t="shared" ref="C70:N70" si="39">SUM(C71:C88)</f>
        <v>12991.998</v>
      </c>
      <c r="D70" s="401">
        <f t="shared" si="39"/>
        <v>13601.819</v>
      </c>
      <c r="E70" s="401">
        <f t="shared" si="39"/>
        <v>17980.218000000001</v>
      </c>
      <c r="F70" s="401">
        <f t="shared" si="39"/>
        <v>10712.258000000002</v>
      </c>
      <c r="G70" s="401">
        <f t="shared" si="39"/>
        <v>11538.225999999999</v>
      </c>
      <c r="H70" s="401">
        <f t="shared" si="39"/>
        <v>13846.990000000002</v>
      </c>
      <c r="I70" s="401">
        <f t="shared" si="39"/>
        <v>42021.53100000001</v>
      </c>
      <c r="J70" s="401">
        <f t="shared" si="39"/>
        <v>17567.673999999999</v>
      </c>
      <c r="K70" s="401">
        <f t="shared" si="39"/>
        <v>14721.154</v>
      </c>
      <c r="L70" s="401">
        <f t="shared" si="39"/>
        <v>28821.872000000007</v>
      </c>
      <c r="M70" s="423">
        <f t="shared" si="39"/>
        <v>23539.905999999999</v>
      </c>
      <c r="N70" s="392">
        <f t="shared" si="39"/>
        <v>222383.49000000005</v>
      </c>
    </row>
    <row r="71" spans="1:16" ht="14.25" x14ac:dyDescent="0.3">
      <c r="A71" s="505" t="s">
        <v>364</v>
      </c>
      <c r="B71" s="515">
        <v>6806.7740000000003</v>
      </c>
      <c r="C71" s="516">
        <v>3546.8119999999999</v>
      </c>
      <c r="D71" s="516">
        <v>2749.1039999999998</v>
      </c>
      <c r="E71" s="516">
        <v>6884.4840000000004</v>
      </c>
      <c r="F71" s="516"/>
      <c r="G71" s="516"/>
      <c r="H71" s="516"/>
      <c r="I71" s="516"/>
      <c r="J71" s="516"/>
      <c r="K71" s="516"/>
      <c r="L71" s="516"/>
      <c r="M71" s="557"/>
      <c r="N71" s="394">
        <f>SUM(B71:M71)</f>
        <v>19987.173999999999</v>
      </c>
      <c r="P71" s="555"/>
    </row>
    <row r="72" spans="1:16" ht="14.25" x14ac:dyDescent="0.3">
      <c r="A72" s="505" t="s">
        <v>365</v>
      </c>
      <c r="B72" s="515"/>
      <c r="C72" s="516"/>
      <c r="D72" s="516"/>
      <c r="E72" s="516"/>
      <c r="F72" s="516"/>
      <c r="G72" s="516"/>
      <c r="H72" s="516"/>
      <c r="I72" s="516"/>
      <c r="J72" s="516"/>
      <c r="K72" s="516"/>
      <c r="L72" s="516"/>
      <c r="M72" s="557"/>
      <c r="N72" s="394">
        <f t="shared" ref="N72:N98" si="40">SUM(B72:M72)</f>
        <v>0</v>
      </c>
      <c r="P72" s="555"/>
    </row>
    <row r="73" spans="1:16" ht="14.25" x14ac:dyDescent="0.3">
      <c r="A73" s="505" t="s">
        <v>183</v>
      </c>
      <c r="B73" s="515"/>
      <c r="C73" s="516"/>
      <c r="D73" s="516"/>
      <c r="E73" s="516"/>
      <c r="F73" s="516"/>
      <c r="G73" s="516"/>
      <c r="H73" s="516"/>
      <c r="I73" s="516"/>
      <c r="J73" s="516"/>
      <c r="K73" s="516"/>
      <c r="L73" s="516"/>
      <c r="M73" s="557"/>
      <c r="N73" s="394">
        <f t="shared" si="40"/>
        <v>0</v>
      </c>
      <c r="P73" s="555"/>
    </row>
    <row r="74" spans="1:16" ht="14.25" x14ac:dyDescent="0.3">
      <c r="A74" s="426" t="s">
        <v>366</v>
      </c>
      <c r="B74" s="558"/>
      <c r="C74" s="559"/>
      <c r="D74" s="559">
        <v>-765.65200000000004</v>
      </c>
      <c r="E74" s="559"/>
      <c r="F74" s="559">
        <v>592.01300000000083</v>
      </c>
      <c r="G74" s="559">
        <v>708.72599999999966</v>
      </c>
      <c r="H74" s="559">
        <v>0</v>
      </c>
      <c r="I74" s="559">
        <v>29742.327000000008</v>
      </c>
      <c r="J74" s="559">
        <v>0</v>
      </c>
      <c r="K74" s="559">
        <v>0</v>
      </c>
      <c r="L74" s="559">
        <v>20421.308000000005</v>
      </c>
      <c r="M74" s="560">
        <v>-355.41899999999964</v>
      </c>
      <c r="N74" s="394">
        <f t="shared" si="40"/>
        <v>50343.303000000007</v>
      </c>
      <c r="P74" s="555"/>
    </row>
    <row r="75" spans="1:16" ht="14.25" x14ac:dyDescent="0.3">
      <c r="A75" s="426" t="s">
        <v>530</v>
      </c>
      <c r="B75" s="558">
        <v>-1047.3440000000001</v>
      </c>
      <c r="C75" s="559"/>
      <c r="D75" s="559"/>
      <c r="E75" s="559"/>
      <c r="F75" s="559"/>
      <c r="G75" s="559"/>
      <c r="H75" s="559"/>
      <c r="I75" s="559"/>
      <c r="J75" s="559"/>
      <c r="K75" s="559"/>
      <c r="L75" s="559"/>
      <c r="M75" s="560"/>
      <c r="N75" s="394">
        <f t="shared" si="40"/>
        <v>-1047.3440000000001</v>
      </c>
      <c r="P75" s="555"/>
    </row>
    <row r="76" spans="1:16" ht="14.25" x14ac:dyDescent="0.3">
      <c r="A76" s="426" t="s">
        <v>367</v>
      </c>
      <c r="B76" s="558"/>
      <c r="C76" s="559"/>
      <c r="D76" s="559"/>
      <c r="E76" s="559">
        <v>3976.8209999999999</v>
      </c>
      <c r="F76" s="559">
        <v>0</v>
      </c>
      <c r="G76" s="559">
        <v>0</v>
      </c>
      <c r="H76" s="559">
        <v>0</v>
      </c>
      <c r="I76" s="559">
        <v>0</v>
      </c>
      <c r="J76" s="559"/>
      <c r="K76" s="559">
        <v>0</v>
      </c>
      <c r="L76" s="559">
        <v>0</v>
      </c>
      <c r="M76" s="560"/>
      <c r="N76" s="394">
        <f t="shared" si="40"/>
        <v>3976.8209999999999</v>
      </c>
      <c r="P76" s="555"/>
    </row>
    <row r="77" spans="1:16" ht="14.25" x14ac:dyDescent="0.3">
      <c r="A77" s="426" t="s">
        <v>528</v>
      </c>
      <c r="B77" s="558"/>
      <c r="C77" s="559"/>
      <c r="D77" s="559"/>
      <c r="E77" s="559"/>
      <c r="F77" s="559">
        <v>0</v>
      </c>
      <c r="G77" s="559">
        <v>600.39699999999812</v>
      </c>
      <c r="H77" s="559">
        <v>409.87500000000045</v>
      </c>
      <c r="I77" s="559">
        <v>935.48299999999995</v>
      </c>
      <c r="J77" s="559">
        <v>1926.7499999999991</v>
      </c>
      <c r="K77" s="559">
        <v>1048.8200000000002</v>
      </c>
      <c r="L77" s="559">
        <v>7.2899999999999991</v>
      </c>
      <c r="M77" s="560">
        <v>3.1E-2</v>
      </c>
      <c r="N77" s="394">
        <f t="shared" si="40"/>
        <v>4928.645999999997</v>
      </c>
      <c r="P77" s="555"/>
    </row>
    <row r="78" spans="1:16" ht="14.25" x14ac:dyDescent="0.3">
      <c r="A78" s="426" t="s">
        <v>155</v>
      </c>
      <c r="B78" s="558"/>
      <c r="C78" s="559"/>
      <c r="D78" s="559"/>
      <c r="E78" s="559"/>
      <c r="F78" s="559"/>
      <c r="G78" s="559"/>
      <c r="H78" s="559"/>
      <c r="I78" s="559"/>
      <c r="J78" s="559"/>
      <c r="K78" s="559"/>
      <c r="L78" s="559"/>
      <c r="M78" s="560"/>
      <c r="N78" s="394">
        <f t="shared" si="40"/>
        <v>0</v>
      </c>
      <c r="P78" s="555"/>
    </row>
    <row r="79" spans="1:16" ht="14.25" x14ac:dyDescent="0.3">
      <c r="A79" s="426" t="s">
        <v>368</v>
      </c>
      <c r="B79" s="558"/>
      <c r="C79" s="559"/>
      <c r="D79" s="559"/>
      <c r="E79" s="559"/>
      <c r="F79" s="559"/>
      <c r="G79" s="559"/>
      <c r="H79" s="559">
        <v>60.318000000000012</v>
      </c>
      <c r="I79" s="559">
        <v>0</v>
      </c>
      <c r="J79" s="559">
        <v>0</v>
      </c>
      <c r="K79" s="559">
        <v>0</v>
      </c>
      <c r="L79" s="559">
        <v>1159.204</v>
      </c>
      <c r="M79" s="560">
        <v>1391.9480000000001</v>
      </c>
      <c r="N79" s="394">
        <f t="shared" si="40"/>
        <v>2611.4700000000003</v>
      </c>
      <c r="P79" s="555"/>
    </row>
    <row r="80" spans="1:16" ht="14.25" x14ac:dyDescent="0.3">
      <c r="A80" s="426" t="s">
        <v>369</v>
      </c>
      <c r="B80" s="558"/>
      <c r="C80" s="559"/>
      <c r="D80" s="559"/>
      <c r="E80" s="559">
        <v>334.964</v>
      </c>
      <c r="F80" s="559">
        <v>0</v>
      </c>
      <c r="G80" s="559">
        <v>0</v>
      </c>
      <c r="H80" s="559">
        <v>0</v>
      </c>
      <c r="I80" s="559">
        <v>17.579000000000008</v>
      </c>
      <c r="J80" s="559">
        <v>0</v>
      </c>
      <c r="K80" s="559">
        <v>0</v>
      </c>
      <c r="L80" s="559">
        <v>2527.7800000000002</v>
      </c>
      <c r="M80" s="560">
        <v>3944.4799999999987</v>
      </c>
      <c r="N80" s="394">
        <f t="shared" si="40"/>
        <v>6824.802999999999</v>
      </c>
      <c r="P80" s="555"/>
    </row>
    <row r="81" spans="1:18" ht="14.25" x14ac:dyDescent="0.3">
      <c r="A81" s="426" t="s">
        <v>370</v>
      </c>
      <c r="B81" s="558"/>
      <c r="C81" s="559">
        <v>53.359000000000002</v>
      </c>
      <c r="D81" s="559">
        <v>918.18700000000001</v>
      </c>
      <c r="E81" s="559"/>
      <c r="F81" s="559">
        <v>175.6279999999997</v>
      </c>
      <c r="G81" s="559">
        <v>0</v>
      </c>
      <c r="H81" s="559">
        <v>340.55099999999993</v>
      </c>
      <c r="I81" s="559">
        <v>125.59699999999975</v>
      </c>
      <c r="J81" s="559">
        <v>0</v>
      </c>
      <c r="K81" s="559">
        <v>97.933999999999969</v>
      </c>
      <c r="L81" s="559">
        <v>522.2879999999999</v>
      </c>
      <c r="M81" s="560">
        <v>621.89300000000048</v>
      </c>
      <c r="N81" s="394">
        <f t="shared" si="40"/>
        <v>2855.4369999999999</v>
      </c>
      <c r="P81" s="555"/>
    </row>
    <row r="82" spans="1:18" ht="14.25" x14ac:dyDescent="0.3">
      <c r="A82" s="426" t="s">
        <v>371</v>
      </c>
      <c r="B82" s="558">
        <v>9280.4140000000007</v>
      </c>
      <c r="C82" s="559">
        <v>9391.8269999999993</v>
      </c>
      <c r="D82" s="559">
        <v>10700.18</v>
      </c>
      <c r="E82" s="559">
        <v>6783.9489999999996</v>
      </c>
      <c r="F82" s="559">
        <v>10000.844999999999</v>
      </c>
      <c r="G82" s="559">
        <v>10229.103000000001</v>
      </c>
      <c r="H82" s="559">
        <v>9522.4050000000007</v>
      </c>
      <c r="I82" s="559">
        <v>11200.545</v>
      </c>
      <c r="J82" s="559">
        <v>11866.796999999999</v>
      </c>
      <c r="K82" s="559">
        <v>8961.777</v>
      </c>
      <c r="L82" s="559">
        <v>683.78099999999995</v>
      </c>
      <c r="M82" s="560">
        <v>9636.5470000000005</v>
      </c>
      <c r="N82" s="394">
        <f t="shared" si="40"/>
        <v>108258.17000000001</v>
      </c>
      <c r="P82" s="555"/>
    </row>
    <row r="83" spans="1:18" ht="14.25" x14ac:dyDescent="0.3">
      <c r="A83" s="426" t="s">
        <v>527</v>
      </c>
      <c r="B83" s="558"/>
      <c r="C83" s="559"/>
      <c r="D83" s="559"/>
      <c r="E83" s="559"/>
      <c r="F83" s="559"/>
      <c r="G83" s="559"/>
      <c r="H83" s="559"/>
      <c r="I83" s="559"/>
      <c r="J83" s="559"/>
      <c r="K83" s="559">
        <v>-1238.136</v>
      </c>
      <c r="L83" s="559">
        <v>0</v>
      </c>
      <c r="M83" s="560">
        <v>1238.136</v>
      </c>
      <c r="N83" s="394">
        <f t="shared" si="40"/>
        <v>0</v>
      </c>
      <c r="P83" s="555"/>
    </row>
    <row r="84" spans="1:18" ht="14.25" x14ac:dyDescent="0.3">
      <c r="A84" s="426" t="s">
        <v>541</v>
      </c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60"/>
      <c r="N84" s="394">
        <f t="shared" si="40"/>
        <v>0</v>
      </c>
      <c r="P84" s="555"/>
    </row>
    <row r="85" spans="1:18" ht="14.25" x14ac:dyDescent="0.3">
      <c r="A85" s="426" t="s">
        <v>529</v>
      </c>
      <c r="B85" s="558"/>
      <c r="C85" s="559"/>
      <c r="D85" s="559"/>
      <c r="E85" s="559"/>
      <c r="F85" s="559">
        <v>-56.228000000000002</v>
      </c>
      <c r="G85" s="559">
        <v>0</v>
      </c>
      <c r="H85" s="559">
        <v>3513.8409999999999</v>
      </c>
      <c r="I85" s="559">
        <v>0</v>
      </c>
      <c r="J85" s="559">
        <v>3774.127</v>
      </c>
      <c r="K85" s="559">
        <v>5850.759</v>
      </c>
      <c r="L85" s="559">
        <v>3500.221</v>
      </c>
      <c r="M85" s="560">
        <v>7062.29</v>
      </c>
      <c r="N85" s="394">
        <f t="shared" si="40"/>
        <v>23645.010000000002</v>
      </c>
      <c r="P85" s="555"/>
    </row>
    <row r="86" spans="1:18" ht="14.25" x14ac:dyDescent="0.3">
      <c r="A86" s="426" t="s">
        <v>531</v>
      </c>
      <c r="B86" s="558"/>
      <c r="C86" s="559"/>
      <c r="D86" s="559"/>
      <c r="E86" s="559"/>
      <c r="F86" s="559">
        <v>0</v>
      </c>
      <c r="G86" s="559">
        <v>0</v>
      </c>
      <c r="H86" s="559">
        <v>0</v>
      </c>
      <c r="I86" s="559">
        <v>0</v>
      </c>
      <c r="J86" s="559"/>
      <c r="K86" s="559">
        <v>0</v>
      </c>
      <c r="L86" s="559">
        <v>0</v>
      </c>
      <c r="M86" s="560">
        <v>0</v>
      </c>
      <c r="N86" s="394">
        <f t="shared" si="40"/>
        <v>0</v>
      </c>
      <c r="P86" s="555"/>
    </row>
    <row r="87" spans="1:18" s="8" customFormat="1" ht="14.25" x14ac:dyDescent="0.3">
      <c r="A87" s="426" t="s">
        <v>532</v>
      </c>
      <c r="B87" s="558"/>
      <c r="C87" s="559"/>
      <c r="D87" s="559"/>
      <c r="E87" s="559"/>
      <c r="F87" s="559">
        <v>0</v>
      </c>
      <c r="G87" s="559">
        <v>0</v>
      </c>
      <c r="H87" s="559">
        <v>0</v>
      </c>
      <c r="I87" s="559">
        <v>0</v>
      </c>
      <c r="J87" s="559">
        <v>0</v>
      </c>
      <c r="K87" s="559">
        <v>0</v>
      </c>
      <c r="L87" s="559">
        <v>0</v>
      </c>
      <c r="M87" s="560">
        <v>0</v>
      </c>
      <c r="N87" s="394">
        <f t="shared" si="40"/>
        <v>0</v>
      </c>
      <c r="P87" s="555"/>
      <c r="R87"/>
    </row>
    <row r="88" spans="1:18" ht="15" thickBot="1" x14ac:dyDescent="0.35">
      <c r="A88" s="426" t="s">
        <v>533</v>
      </c>
      <c r="B88" s="558"/>
      <c r="C88" s="559"/>
      <c r="D88" s="559"/>
      <c r="E88" s="559"/>
      <c r="F88" s="559"/>
      <c r="G88" s="559"/>
      <c r="H88" s="559"/>
      <c r="I88" s="559"/>
      <c r="J88" s="559"/>
      <c r="K88" s="559">
        <v>0</v>
      </c>
      <c r="L88" s="559">
        <v>0</v>
      </c>
      <c r="M88" s="560">
        <v>0</v>
      </c>
      <c r="N88" s="394">
        <f t="shared" si="40"/>
        <v>0</v>
      </c>
    </row>
    <row r="89" spans="1:18" ht="14.25" thickBot="1" x14ac:dyDescent="0.3">
      <c r="A89" s="391" t="s">
        <v>372</v>
      </c>
      <c r="B89" s="401">
        <f>SUM(B90:B96)</f>
        <v>-1961.204</v>
      </c>
      <c r="C89" s="401">
        <f t="shared" ref="C89:N89" si="41">SUM(C90:C96)</f>
        <v>1042.473</v>
      </c>
      <c r="D89" s="401">
        <f t="shared" si="41"/>
        <v>2940.1510000000003</v>
      </c>
      <c r="E89" s="401">
        <f t="shared" si="41"/>
        <v>895.28300000000002</v>
      </c>
      <c r="F89" s="401">
        <f t="shared" si="41"/>
        <v>1103.3820000000001</v>
      </c>
      <c r="G89" s="401">
        <f t="shared" si="41"/>
        <v>1629.6089999999999</v>
      </c>
      <c r="H89" s="401">
        <f t="shared" si="41"/>
        <v>688.08699999999999</v>
      </c>
      <c r="I89" s="401">
        <f t="shared" si="41"/>
        <v>967.24</v>
      </c>
      <c r="J89" s="401">
        <f t="shared" si="41"/>
        <v>1199.2330000000002</v>
      </c>
      <c r="K89" s="401">
        <f t="shared" si="41"/>
        <v>854.24500000000012</v>
      </c>
      <c r="L89" s="401">
        <f t="shared" si="41"/>
        <v>168.511</v>
      </c>
      <c r="M89" s="423">
        <f t="shared" si="41"/>
        <v>49.085000000000001</v>
      </c>
      <c r="N89" s="392">
        <f t="shared" si="41"/>
        <v>9576.0950000000012</v>
      </c>
    </row>
    <row r="90" spans="1:18" ht="14.25" x14ac:dyDescent="0.3">
      <c r="A90" s="505" t="s">
        <v>184</v>
      </c>
      <c r="B90" s="515">
        <v>-1961.204</v>
      </c>
      <c r="C90" s="516">
        <v>636.20899999999995</v>
      </c>
      <c r="D90" s="516">
        <v>2432.2640000000001</v>
      </c>
      <c r="E90" s="516">
        <v>714.62</v>
      </c>
      <c r="F90" s="516"/>
      <c r="G90" s="516"/>
      <c r="H90" s="516"/>
      <c r="I90" s="516"/>
      <c r="J90" s="516"/>
      <c r="K90" s="516"/>
      <c r="L90" s="516"/>
      <c r="M90" s="557"/>
      <c r="N90" s="394">
        <f t="shared" si="40"/>
        <v>1821.8890000000001</v>
      </c>
    </row>
    <row r="91" spans="1:18" ht="14.25" x14ac:dyDescent="0.3">
      <c r="A91" s="505" t="s">
        <v>534</v>
      </c>
      <c r="B91" s="515"/>
      <c r="C91" s="516"/>
      <c r="D91" s="516"/>
      <c r="E91" s="516"/>
      <c r="F91" s="516">
        <v>0</v>
      </c>
      <c r="G91" s="516">
        <v>0</v>
      </c>
      <c r="H91" s="516"/>
      <c r="I91" s="516"/>
      <c r="J91" s="516"/>
      <c r="K91" s="516"/>
      <c r="L91" s="516"/>
      <c r="M91" s="557"/>
      <c r="N91" s="394">
        <f t="shared" si="40"/>
        <v>0</v>
      </c>
    </row>
    <row r="92" spans="1:18" ht="14.25" x14ac:dyDescent="0.3">
      <c r="A92" s="505" t="s">
        <v>373</v>
      </c>
      <c r="B92" s="515"/>
      <c r="C92" s="516">
        <v>406.26400000000001</v>
      </c>
      <c r="D92" s="516">
        <v>507.887</v>
      </c>
      <c r="E92" s="516">
        <v>180.66300000000001</v>
      </c>
      <c r="F92" s="516"/>
      <c r="G92" s="516"/>
      <c r="H92" s="516"/>
      <c r="I92" s="516"/>
      <c r="J92" s="516"/>
      <c r="K92" s="516"/>
      <c r="L92" s="516"/>
      <c r="M92" s="557"/>
      <c r="N92" s="394">
        <f t="shared" si="40"/>
        <v>1094.8140000000001</v>
      </c>
    </row>
    <row r="93" spans="1:18" ht="14.25" x14ac:dyDescent="0.3">
      <c r="A93" s="505" t="s">
        <v>535</v>
      </c>
      <c r="B93" s="515"/>
      <c r="C93" s="516"/>
      <c r="D93" s="516"/>
      <c r="E93" s="516"/>
      <c r="F93" s="516">
        <v>622.01800000000003</v>
      </c>
      <c r="G93" s="516">
        <v>1207</v>
      </c>
      <c r="H93" s="516">
        <v>688.08699999999999</v>
      </c>
      <c r="I93" s="516">
        <v>664.39300000000003</v>
      </c>
      <c r="J93" s="516">
        <v>784.03700000000003</v>
      </c>
      <c r="K93" s="516">
        <v>541.43400000000008</v>
      </c>
      <c r="L93" s="516">
        <v>168.511</v>
      </c>
      <c r="M93" s="557">
        <v>0</v>
      </c>
      <c r="N93" s="394">
        <f t="shared" si="40"/>
        <v>4675.4800000000005</v>
      </c>
    </row>
    <row r="94" spans="1:18" ht="14.25" x14ac:dyDescent="0.3">
      <c r="A94" s="505" t="s">
        <v>536</v>
      </c>
      <c r="B94" s="515"/>
      <c r="C94" s="516"/>
      <c r="D94" s="516"/>
      <c r="E94" s="516"/>
      <c r="F94" s="516">
        <v>481.36399999999998</v>
      </c>
      <c r="G94" s="516">
        <v>422.60899999999998</v>
      </c>
      <c r="H94" s="516">
        <v>0</v>
      </c>
      <c r="I94" s="516">
        <v>302.84699999999998</v>
      </c>
      <c r="J94" s="516">
        <v>415.19600000000003</v>
      </c>
      <c r="K94" s="516">
        <v>312.81099999999998</v>
      </c>
      <c r="L94" s="516">
        <v>0</v>
      </c>
      <c r="M94" s="557">
        <v>49.085000000000001</v>
      </c>
      <c r="N94" s="394">
        <f t="shared" si="40"/>
        <v>1983.912</v>
      </c>
    </row>
    <row r="95" spans="1:18" ht="14.25" x14ac:dyDescent="0.3">
      <c r="A95" s="426" t="s">
        <v>537</v>
      </c>
      <c r="B95" s="558"/>
      <c r="C95" s="559"/>
      <c r="D95" s="559"/>
      <c r="E95" s="559"/>
      <c r="F95" s="559">
        <v>0</v>
      </c>
      <c r="G95" s="559">
        <v>0</v>
      </c>
      <c r="H95" s="559">
        <v>0</v>
      </c>
      <c r="I95" s="559">
        <v>0</v>
      </c>
      <c r="J95" s="559">
        <v>0</v>
      </c>
      <c r="K95" s="559">
        <v>0</v>
      </c>
      <c r="L95" s="559">
        <v>0</v>
      </c>
      <c r="M95" s="560">
        <v>0</v>
      </c>
      <c r="N95" s="394">
        <f t="shared" si="40"/>
        <v>0</v>
      </c>
    </row>
    <row r="96" spans="1:18" ht="15" thickBot="1" x14ac:dyDescent="0.35">
      <c r="A96" s="506" t="s">
        <v>538</v>
      </c>
      <c r="B96" s="561"/>
      <c r="C96" s="562"/>
      <c r="D96" s="562"/>
      <c r="E96" s="562"/>
      <c r="F96" s="562">
        <v>0</v>
      </c>
      <c r="G96" s="562">
        <v>0</v>
      </c>
      <c r="H96" s="562"/>
      <c r="I96" s="562"/>
      <c r="J96" s="562"/>
      <c r="K96" s="562"/>
      <c r="L96" s="562"/>
      <c r="M96" s="563"/>
      <c r="N96" s="394">
        <f t="shared" si="40"/>
        <v>0</v>
      </c>
    </row>
    <row r="97" spans="1:14" ht="14.25" thickBot="1" x14ac:dyDescent="0.3">
      <c r="A97" s="391" t="s">
        <v>185</v>
      </c>
      <c r="B97" s="401">
        <f>B98</f>
        <v>0</v>
      </c>
      <c r="C97" s="401">
        <f t="shared" ref="C97:N97" si="42">C98</f>
        <v>-4742.6090000000004</v>
      </c>
      <c r="D97" s="401">
        <f t="shared" si="42"/>
        <v>-0.26</v>
      </c>
      <c r="E97" s="401">
        <f t="shared" si="42"/>
        <v>0</v>
      </c>
      <c r="F97" s="401">
        <f t="shared" si="42"/>
        <v>-6913.7110000000002</v>
      </c>
      <c r="G97" s="401">
        <f t="shared" si="42"/>
        <v>0</v>
      </c>
      <c r="H97" s="401">
        <f t="shared" si="42"/>
        <v>-0.08</v>
      </c>
      <c r="I97" s="401">
        <f t="shared" si="42"/>
        <v>-6782.3949999999995</v>
      </c>
      <c r="J97" s="401">
        <f t="shared" si="42"/>
        <v>0</v>
      </c>
      <c r="K97" s="401">
        <f t="shared" si="42"/>
        <v>0</v>
      </c>
      <c r="L97" s="401">
        <f t="shared" si="42"/>
        <v>0</v>
      </c>
      <c r="M97" s="423">
        <f t="shared" si="42"/>
        <v>0</v>
      </c>
      <c r="N97" s="392">
        <f t="shared" si="42"/>
        <v>-18439.055</v>
      </c>
    </row>
    <row r="98" spans="1:14" ht="15" thickBot="1" x14ac:dyDescent="0.35">
      <c r="A98" s="514" t="s">
        <v>185</v>
      </c>
      <c r="B98" s="565"/>
      <c r="C98" s="566">
        <v>-4742.6090000000004</v>
      </c>
      <c r="D98" s="566">
        <v>-0.26</v>
      </c>
      <c r="E98" s="566"/>
      <c r="F98" s="566">
        <v>-6913.7110000000002</v>
      </c>
      <c r="G98" s="566">
        <v>0</v>
      </c>
      <c r="H98" s="566">
        <v>-0.08</v>
      </c>
      <c r="I98" s="566">
        <v>-6782.3949999999995</v>
      </c>
      <c r="J98" s="566">
        <v>0</v>
      </c>
      <c r="K98" s="566"/>
      <c r="L98" s="566"/>
      <c r="M98" s="567"/>
      <c r="N98" s="394">
        <f t="shared" si="40"/>
        <v>-18439.055</v>
      </c>
    </row>
    <row r="99" spans="1:14" ht="14.25" thickBot="1" x14ac:dyDescent="0.3">
      <c r="A99" s="395" t="s">
        <v>15</v>
      </c>
      <c r="B99" s="403">
        <f t="shared" ref="B99:N99" si="43">+B5+B11+B26+B31+B44+B54+B56+B64+B70+B89+B97</f>
        <v>386694.05300000001</v>
      </c>
      <c r="C99" s="403">
        <f t="shared" si="43"/>
        <v>424250.51200000005</v>
      </c>
      <c r="D99" s="403">
        <f t="shared" si="43"/>
        <v>499249.21600000007</v>
      </c>
      <c r="E99" s="403">
        <f t="shared" si="43"/>
        <v>343992.255</v>
      </c>
      <c r="F99" s="403">
        <f t="shared" si="43"/>
        <v>404625.84199999995</v>
      </c>
      <c r="G99" s="403">
        <f t="shared" si="43"/>
        <v>411842.54200000007</v>
      </c>
      <c r="H99" s="403">
        <f t="shared" si="43"/>
        <v>388795.08599999995</v>
      </c>
      <c r="I99" s="403">
        <f t="shared" si="43"/>
        <v>420122.74600000004</v>
      </c>
      <c r="J99" s="403">
        <f t="shared" si="43"/>
        <v>448918.408</v>
      </c>
      <c r="K99" s="403">
        <f t="shared" si="43"/>
        <v>394331.38199999993</v>
      </c>
      <c r="L99" s="403">
        <f t="shared" si="43"/>
        <v>160770.929</v>
      </c>
      <c r="M99" s="556">
        <f t="shared" si="43"/>
        <v>371360.95200000005</v>
      </c>
      <c r="N99" s="396">
        <f t="shared" si="43"/>
        <v>4654953.9230000013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9B2D-2643-4506-8FFB-3E4306C757C0}">
  <sheetPr codeName="Hoja9"/>
  <dimension ref="A1:R99"/>
  <sheetViews>
    <sheetView zoomScaleNormal="100" workbookViewId="0">
      <selection activeCell="F31" sqref="F31"/>
    </sheetView>
  </sheetViews>
  <sheetFormatPr baseColWidth="10" defaultRowHeight="13.5" x14ac:dyDescent="0.25"/>
  <cols>
    <col min="1" max="1" width="38" style="8" customWidth="1"/>
    <col min="2" max="13" width="11.42578125" style="8"/>
    <col min="14" max="14" width="12.85546875" style="8" customWidth="1"/>
    <col min="15" max="16384" width="11.42578125" style="8"/>
  </cols>
  <sheetData>
    <row r="1" spans="1:18" x14ac:dyDescent="0.25">
      <c r="A1" s="504" t="s">
        <v>172</v>
      </c>
    </row>
    <row r="3" spans="1:18" ht="14.25" thickBot="1" x14ac:dyDescent="0.3">
      <c r="A3" s="503" t="s">
        <v>471</v>
      </c>
    </row>
    <row r="4" spans="1:18" ht="14.25" thickBot="1" x14ac:dyDescent="0.3">
      <c r="A4" s="499" t="s">
        <v>379</v>
      </c>
      <c r="B4" s="502" t="s">
        <v>40</v>
      </c>
      <c r="C4" s="501" t="s">
        <v>41</v>
      </c>
      <c r="D4" s="501" t="s">
        <v>42</v>
      </c>
      <c r="E4" s="501" t="s">
        <v>43</v>
      </c>
      <c r="F4" s="501" t="s">
        <v>44</v>
      </c>
      <c r="G4" s="501" t="s">
        <v>45</v>
      </c>
      <c r="H4" s="501" t="s">
        <v>46</v>
      </c>
      <c r="I4" s="501" t="s">
        <v>47</v>
      </c>
      <c r="J4" s="501" t="s">
        <v>48</v>
      </c>
      <c r="K4" s="501" t="s">
        <v>49</v>
      </c>
      <c r="L4" s="501" t="s">
        <v>50</v>
      </c>
      <c r="M4" s="500" t="s">
        <v>51</v>
      </c>
      <c r="N4" s="499" t="s">
        <v>333</v>
      </c>
    </row>
    <row r="5" spans="1:18" ht="14.25" thickBot="1" x14ac:dyDescent="0.3">
      <c r="A5" s="391" t="s">
        <v>23</v>
      </c>
      <c r="B5" s="401">
        <f t="shared" ref="B5" si="0">SUM(B6:B10)</f>
        <v>23579.649000000001</v>
      </c>
      <c r="C5" s="401">
        <f t="shared" ref="C5" si="1">SUM(C6:C10)</f>
        <v>21649.25</v>
      </c>
      <c r="D5" s="401">
        <f t="shared" ref="D5" si="2">SUM(D6:D10)</f>
        <v>24654.404000000002</v>
      </c>
      <c r="E5" s="401">
        <f t="shared" ref="E5" si="3">SUM(E6:E10)</f>
        <v>20480.48</v>
      </c>
      <c r="F5" s="401">
        <f t="shared" ref="F5" si="4">SUM(F6:F10)</f>
        <v>28291.594000000005</v>
      </c>
      <c r="G5" s="401">
        <f t="shared" ref="G5" si="5">SUM(G6:G10)</f>
        <v>24788.497000000003</v>
      </c>
      <c r="H5" s="401">
        <f t="shared" ref="H5" si="6">SUM(H6:H10)</f>
        <v>21199.484</v>
      </c>
      <c r="I5" s="401">
        <f t="shared" ref="I5" si="7">SUM(I6:I10)</f>
        <v>24211.585999999996</v>
      </c>
      <c r="J5" s="401">
        <f t="shared" ref="J5" si="8">SUM(J6:J10)</f>
        <v>18732.411</v>
      </c>
      <c r="K5" s="401">
        <f t="shared" ref="K5" si="9">SUM(K6:K10)</f>
        <v>22208.624</v>
      </c>
      <c r="L5" s="401">
        <f t="shared" ref="L5" si="10">SUM(L6:L10)</f>
        <v>19279.425999999999</v>
      </c>
      <c r="M5" s="401">
        <f t="shared" ref="M5" si="11">SUM(M6:M10)</f>
        <v>24372.182999999997</v>
      </c>
      <c r="N5" s="392">
        <f t="shared" ref="N5" si="12">SUM(N6:N10)</f>
        <v>273447.58799999999</v>
      </c>
      <c r="P5" s="544"/>
      <c r="Q5" s="545"/>
      <c r="R5" s="545"/>
    </row>
    <row r="6" spans="1:18" ht="14.25" x14ac:dyDescent="0.3">
      <c r="A6" s="505" t="s">
        <v>335</v>
      </c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57"/>
      <c r="N6" s="394">
        <f>SUM(B6:M6)</f>
        <v>0</v>
      </c>
      <c r="P6" s="543"/>
      <c r="Q6" s="545"/>
      <c r="R6" s="545"/>
    </row>
    <row r="7" spans="1:18" s="119" customFormat="1" ht="14.25" x14ac:dyDescent="0.3">
      <c r="A7" s="426" t="s">
        <v>375</v>
      </c>
      <c r="B7" s="558">
        <v>16670.987000000001</v>
      </c>
      <c r="C7" s="559">
        <v>15989.486000000001</v>
      </c>
      <c r="D7" s="559">
        <v>17222.45</v>
      </c>
      <c r="E7" s="559">
        <v>15382.11</v>
      </c>
      <c r="F7" s="559">
        <v>21099.890000000003</v>
      </c>
      <c r="G7" s="559">
        <v>16631.789000000001</v>
      </c>
      <c r="H7" s="559">
        <v>15330.453</v>
      </c>
      <c r="I7" s="559">
        <v>17194.913999999997</v>
      </c>
      <c r="J7" s="559">
        <v>11902.653000000002</v>
      </c>
      <c r="K7" s="559">
        <v>15340.224</v>
      </c>
      <c r="L7" s="559">
        <v>14398.616</v>
      </c>
      <c r="M7" s="560">
        <v>18249.074999999997</v>
      </c>
      <c r="N7" s="394">
        <f t="shared" ref="N7:N10" si="13">SUM(B7:M7)</f>
        <v>195412.647</v>
      </c>
      <c r="P7" s="543"/>
      <c r="Q7" s="545"/>
      <c r="R7" s="545"/>
    </row>
    <row r="8" spans="1:18" s="119" customFormat="1" ht="14.25" x14ac:dyDescent="0.3">
      <c r="A8" s="426" t="s">
        <v>380</v>
      </c>
      <c r="B8" s="558"/>
      <c r="C8" s="559"/>
      <c r="D8" s="559"/>
      <c r="E8" s="559"/>
      <c r="F8" s="559"/>
      <c r="G8" s="559"/>
      <c r="H8" s="559"/>
      <c r="I8" s="559"/>
      <c r="J8" s="559"/>
      <c r="K8" s="559"/>
      <c r="L8" s="559"/>
      <c r="M8" s="560"/>
      <c r="N8" s="394">
        <f t="shared" si="13"/>
        <v>0</v>
      </c>
      <c r="P8" s="543"/>
      <c r="Q8" s="545"/>
      <c r="R8" s="545"/>
    </row>
    <row r="9" spans="1:18" s="119" customFormat="1" ht="14.25" x14ac:dyDescent="0.3">
      <c r="A9" s="426" t="s">
        <v>336</v>
      </c>
      <c r="B9" s="558"/>
      <c r="C9" s="559"/>
      <c r="D9" s="559"/>
      <c r="E9" s="559"/>
      <c r="F9" s="559">
        <v>0</v>
      </c>
      <c r="G9" s="559">
        <v>0</v>
      </c>
      <c r="H9" s="559">
        <v>0</v>
      </c>
      <c r="I9" s="559">
        <v>0</v>
      </c>
      <c r="J9" s="559">
        <v>0</v>
      </c>
      <c r="K9" s="559">
        <v>0</v>
      </c>
      <c r="L9" s="559">
        <v>0</v>
      </c>
      <c r="M9" s="560">
        <v>0</v>
      </c>
      <c r="N9" s="394">
        <f t="shared" si="13"/>
        <v>0</v>
      </c>
      <c r="P9" s="543"/>
      <c r="Q9" s="545"/>
      <c r="R9" s="545"/>
    </row>
    <row r="10" spans="1:18" s="119" customFormat="1" ht="15" thickBot="1" x14ac:dyDescent="0.35">
      <c r="A10" s="426" t="s">
        <v>337</v>
      </c>
      <c r="B10" s="558">
        <v>6908.6620000000003</v>
      </c>
      <c r="C10" s="559">
        <v>5659.7640000000001</v>
      </c>
      <c r="D10" s="559">
        <v>7431.9539999999997</v>
      </c>
      <c r="E10" s="559">
        <v>5098.37</v>
      </c>
      <c r="F10" s="559">
        <v>7191.7039999999997</v>
      </c>
      <c r="G10" s="559">
        <v>8156.7080000000005</v>
      </c>
      <c r="H10" s="559">
        <v>5869.0309999999999</v>
      </c>
      <c r="I10" s="559">
        <v>7016.6720000000005</v>
      </c>
      <c r="J10" s="559">
        <v>6829.7579999999998</v>
      </c>
      <c r="K10" s="559">
        <v>6868.4</v>
      </c>
      <c r="L10" s="559">
        <v>4880.8100000000004</v>
      </c>
      <c r="M10" s="560">
        <v>6123.1080000000002</v>
      </c>
      <c r="N10" s="394">
        <f t="shared" si="13"/>
        <v>78034.940999999992</v>
      </c>
      <c r="P10" s="543"/>
      <c r="Q10" s="545"/>
      <c r="R10" s="545"/>
    </row>
    <row r="11" spans="1:18" s="119" customFormat="1" ht="14.25" thickBot="1" x14ac:dyDescent="0.3">
      <c r="A11" s="391" t="s">
        <v>338</v>
      </c>
      <c r="B11" s="401">
        <f>SUM(B12:B25)</f>
        <v>160292.788</v>
      </c>
      <c r="C11" s="401">
        <f t="shared" ref="C11:M11" si="14">SUM(C12:C25)</f>
        <v>179669.87</v>
      </c>
      <c r="D11" s="401">
        <f t="shared" si="14"/>
        <v>179351.557</v>
      </c>
      <c r="E11" s="401">
        <f t="shared" si="14"/>
        <v>141739.33799999999</v>
      </c>
      <c r="F11" s="401">
        <f t="shared" si="14"/>
        <v>138321.94400000002</v>
      </c>
      <c r="G11" s="401">
        <f t="shared" si="14"/>
        <v>163119.992</v>
      </c>
      <c r="H11" s="401">
        <f t="shared" si="14"/>
        <v>152366.747</v>
      </c>
      <c r="I11" s="401">
        <f t="shared" si="14"/>
        <v>172381.96600000001</v>
      </c>
      <c r="J11" s="401">
        <f t="shared" si="14"/>
        <v>143691.45299999998</v>
      </c>
      <c r="K11" s="401">
        <f t="shared" si="14"/>
        <v>180699.66699999999</v>
      </c>
      <c r="L11" s="401">
        <f t="shared" si="14"/>
        <v>175895.32800000004</v>
      </c>
      <c r="M11" s="401">
        <f t="shared" si="14"/>
        <v>149439.71300000002</v>
      </c>
      <c r="N11" s="392">
        <f t="shared" ref="N11" si="15">SUM(N12:N25)</f>
        <v>1936970.3630000001</v>
      </c>
      <c r="P11" s="544"/>
      <c r="Q11" s="545"/>
      <c r="R11" s="545"/>
    </row>
    <row r="12" spans="1:18" ht="14.25" x14ac:dyDescent="0.3">
      <c r="A12" s="393" t="s">
        <v>389</v>
      </c>
      <c r="B12" s="515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57"/>
      <c r="N12" s="394">
        <f t="shared" ref="N12:N25" si="16">SUM(B12:M12)</f>
        <v>0</v>
      </c>
      <c r="P12" s="543"/>
      <c r="Q12" s="545"/>
      <c r="R12" s="545"/>
    </row>
    <row r="13" spans="1:18" ht="14.25" x14ac:dyDescent="0.3">
      <c r="A13" s="505" t="s">
        <v>339</v>
      </c>
      <c r="B13" s="515">
        <v>-12.776</v>
      </c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57"/>
      <c r="N13" s="394">
        <f t="shared" si="16"/>
        <v>-12.776</v>
      </c>
      <c r="P13" s="543"/>
      <c r="Q13" s="545"/>
      <c r="R13" s="545"/>
    </row>
    <row r="14" spans="1:18" ht="14.25" x14ac:dyDescent="0.3">
      <c r="A14" s="426" t="s">
        <v>340</v>
      </c>
      <c r="B14" s="558"/>
      <c r="C14" s="559"/>
      <c r="D14" s="559"/>
      <c r="E14" s="559"/>
      <c r="F14" s="559"/>
      <c r="G14" s="559"/>
      <c r="H14" s="559"/>
      <c r="I14" s="559"/>
      <c r="J14" s="559"/>
      <c r="K14" s="559"/>
      <c r="L14" s="559"/>
      <c r="M14" s="560"/>
      <c r="N14" s="394">
        <f t="shared" si="16"/>
        <v>0</v>
      </c>
      <c r="P14" s="543"/>
      <c r="Q14" s="545"/>
      <c r="R14" s="545"/>
    </row>
    <row r="15" spans="1:18" s="119" customFormat="1" ht="14.25" x14ac:dyDescent="0.3">
      <c r="A15" s="426" t="s">
        <v>341</v>
      </c>
      <c r="B15" s="558">
        <v>119571.659</v>
      </c>
      <c r="C15" s="559">
        <v>120365.731</v>
      </c>
      <c r="D15" s="559">
        <v>129694.989</v>
      </c>
      <c r="E15" s="559">
        <v>95834.527000000002</v>
      </c>
      <c r="F15" s="559"/>
      <c r="G15" s="559"/>
      <c r="H15" s="559"/>
      <c r="I15" s="559"/>
      <c r="J15" s="559"/>
      <c r="K15" s="559"/>
      <c r="L15" s="559"/>
      <c r="M15" s="560"/>
      <c r="N15" s="394">
        <f t="shared" si="16"/>
        <v>465466.90600000002</v>
      </c>
      <c r="P15" s="543"/>
      <c r="Q15" s="545"/>
      <c r="R15" s="545"/>
    </row>
    <row r="16" spans="1:18" s="119" customFormat="1" ht="14.25" x14ac:dyDescent="0.3">
      <c r="A16" s="426" t="s">
        <v>342</v>
      </c>
      <c r="B16" s="558"/>
      <c r="C16" s="559"/>
      <c r="D16" s="559"/>
      <c r="E16" s="559"/>
      <c r="F16" s="559"/>
      <c r="G16" s="559"/>
      <c r="H16" s="559"/>
      <c r="I16" s="559"/>
      <c r="J16" s="559"/>
      <c r="K16" s="559"/>
      <c r="L16" s="559"/>
      <c r="M16" s="560"/>
      <c r="N16" s="394">
        <f t="shared" si="16"/>
        <v>0</v>
      </c>
      <c r="P16" s="543"/>
      <c r="Q16" s="545"/>
      <c r="R16" s="545"/>
    </row>
    <row r="17" spans="1:18" s="119" customFormat="1" ht="14.25" x14ac:dyDescent="0.3">
      <c r="A17" s="426" t="s">
        <v>343</v>
      </c>
      <c r="B17" s="558">
        <v>40733.904999999999</v>
      </c>
      <c r="C17" s="559">
        <v>59304.139000000003</v>
      </c>
      <c r="D17" s="559">
        <v>49656.567999999999</v>
      </c>
      <c r="E17" s="559">
        <v>45904.811000000002</v>
      </c>
      <c r="F17" s="559"/>
      <c r="G17" s="559"/>
      <c r="H17" s="559"/>
      <c r="I17" s="559"/>
      <c r="J17" s="559"/>
      <c r="K17" s="559"/>
      <c r="L17" s="559"/>
      <c r="M17" s="560"/>
      <c r="N17" s="394">
        <f t="shared" si="16"/>
        <v>195599.42300000001</v>
      </c>
      <c r="P17" s="543"/>
      <c r="Q17" s="545"/>
      <c r="R17" s="545"/>
    </row>
    <row r="18" spans="1:18" s="119" customFormat="1" ht="14.25" x14ac:dyDescent="0.3">
      <c r="A18" s="506" t="s">
        <v>514</v>
      </c>
      <c r="B18" s="561"/>
      <c r="C18" s="562"/>
      <c r="D18" s="562"/>
      <c r="E18" s="562"/>
      <c r="F18" s="562"/>
      <c r="G18" s="562"/>
      <c r="H18" s="562"/>
      <c r="I18" s="562"/>
      <c r="J18" s="562"/>
      <c r="K18" s="562"/>
      <c r="L18" s="562">
        <v>2997.127</v>
      </c>
      <c r="M18" s="563"/>
      <c r="N18" s="394">
        <f t="shared" si="16"/>
        <v>2997.127</v>
      </c>
      <c r="P18" s="543"/>
      <c r="Q18" s="545"/>
      <c r="R18" s="545"/>
    </row>
    <row r="19" spans="1:18" s="119" customFormat="1" ht="14.25" x14ac:dyDescent="0.3">
      <c r="A19" s="506" t="s">
        <v>515</v>
      </c>
      <c r="B19" s="561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3"/>
      <c r="N19" s="394">
        <f t="shared" si="16"/>
        <v>0</v>
      </c>
      <c r="P19" s="543"/>
      <c r="Q19" s="545"/>
      <c r="R19" s="545"/>
    </row>
    <row r="20" spans="1:18" ht="14.25" x14ac:dyDescent="0.3">
      <c r="A20" s="506" t="s">
        <v>516</v>
      </c>
      <c r="B20" s="561"/>
      <c r="C20" s="562"/>
      <c r="D20" s="562"/>
      <c r="E20" s="562"/>
      <c r="F20" s="562">
        <v>95479.22</v>
      </c>
      <c r="G20" s="562">
        <v>121617.45799999998</v>
      </c>
      <c r="H20" s="562">
        <v>99050.212999999989</v>
      </c>
      <c r="I20" s="562">
        <v>121599.065</v>
      </c>
      <c r="J20" s="562">
        <v>97761.203999999998</v>
      </c>
      <c r="K20" s="562">
        <v>118776.515</v>
      </c>
      <c r="L20" s="562">
        <v>108297.32100000001</v>
      </c>
      <c r="M20" s="563">
        <v>91926.614000000016</v>
      </c>
      <c r="N20" s="394">
        <f t="shared" si="16"/>
        <v>854507.61</v>
      </c>
      <c r="P20" s="543"/>
      <c r="Q20" s="545"/>
      <c r="R20" s="545"/>
    </row>
    <row r="21" spans="1:18" ht="14.25" x14ac:dyDescent="0.3">
      <c r="A21" s="506" t="s">
        <v>517</v>
      </c>
      <c r="B21" s="561"/>
      <c r="C21" s="562"/>
      <c r="D21" s="562"/>
      <c r="E21" s="562"/>
      <c r="F21" s="562">
        <v>42842.724000000002</v>
      </c>
      <c r="G21" s="562">
        <v>41502.534000000007</v>
      </c>
      <c r="H21" s="562">
        <v>53316.534000000007</v>
      </c>
      <c r="I21" s="562">
        <v>50782.900999999998</v>
      </c>
      <c r="J21" s="562">
        <v>45930.248999999996</v>
      </c>
      <c r="K21" s="562">
        <v>61615.344999999994</v>
      </c>
      <c r="L21" s="562">
        <v>64979.202000000005</v>
      </c>
      <c r="M21" s="563">
        <v>57513.098999999995</v>
      </c>
      <c r="N21" s="394">
        <f t="shared" si="16"/>
        <v>418482.58799999999</v>
      </c>
      <c r="P21" s="543"/>
      <c r="Q21" s="545"/>
      <c r="R21" s="545"/>
    </row>
    <row r="22" spans="1:18" ht="14.25" x14ac:dyDescent="0.3">
      <c r="A22" s="506" t="s">
        <v>542</v>
      </c>
      <c r="B22" s="561"/>
      <c r="C22" s="562"/>
      <c r="D22" s="562"/>
      <c r="E22" s="562"/>
      <c r="F22" s="562"/>
      <c r="G22" s="562"/>
      <c r="H22" s="562"/>
      <c r="I22" s="562"/>
      <c r="J22" s="562"/>
      <c r="K22" s="562"/>
      <c r="L22" s="562"/>
      <c r="M22" s="563"/>
      <c r="N22" s="394">
        <f t="shared" si="16"/>
        <v>0</v>
      </c>
      <c r="P22" s="543"/>
      <c r="Q22" s="545"/>
      <c r="R22" s="545"/>
    </row>
    <row r="23" spans="1:18" ht="14.25" x14ac:dyDescent="0.3">
      <c r="A23" s="506" t="s">
        <v>543</v>
      </c>
      <c r="B23" s="561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3"/>
      <c r="N23" s="394">
        <f t="shared" si="16"/>
        <v>0</v>
      </c>
      <c r="P23" s="543"/>
      <c r="Q23" s="545"/>
      <c r="R23" s="545"/>
    </row>
    <row r="24" spans="1:18" ht="14.25" x14ac:dyDescent="0.3">
      <c r="A24" s="506" t="s">
        <v>539</v>
      </c>
      <c r="B24" s="561"/>
      <c r="C24" s="562"/>
      <c r="D24" s="562"/>
      <c r="E24" s="562"/>
      <c r="F24" s="562"/>
      <c r="G24" s="562"/>
      <c r="H24" s="562"/>
      <c r="I24" s="562"/>
      <c r="J24" s="562"/>
      <c r="K24" s="562">
        <v>307.80699999999979</v>
      </c>
      <c r="L24" s="562">
        <v>-378.322</v>
      </c>
      <c r="M24" s="563"/>
      <c r="N24" s="394">
        <f t="shared" si="16"/>
        <v>-70.515000000000214</v>
      </c>
      <c r="P24" s="543"/>
      <c r="Q24" s="545"/>
      <c r="R24" s="545"/>
    </row>
    <row r="25" spans="1:18" ht="15" thickBot="1" x14ac:dyDescent="0.35">
      <c r="A25" s="506" t="s">
        <v>518</v>
      </c>
      <c r="B25" s="561"/>
      <c r="C25" s="562"/>
      <c r="D25" s="562"/>
      <c r="E25" s="562"/>
      <c r="F25" s="562"/>
      <c r="G25" s="562"/>
      <c r="H25" s="562"/>
      <c r="I25" s="562"/>
      <c r="J25" s="562"/>
      <c r="K25" s="562"/>
      <c r="L25" s="562"/>
      <c r="M25" s="563"/>
      <c r="N25" s="394">
        <f t="shared" si="16"/>
        <v>0</v>
      </c>
      <c r="P25" s="543"/>
      <c r="Q25" s="545"/>
      <c r="R25" s="545"/>
    </row>
    <row r="26" spans="1:18" ht="14.25" thickBot="1" x14ac:dyDescent="0.3">
      <c r="A26" s="391" t="s">
        <v>24</v>
      </c>
      <c r="B26" s="401">
        <f t="shared" ref="B26:M26" si="17">SUM(B27:B30)</f>
        <v>17000.415000000001</v>
      </c>
      <c r="C26" s="401">
        <f t="shared" si="17"/>
        <v>17993.788</v>
      </c>
      <c r="D26" s="401">
        <f t="shared" si="17"/>
        <v>17505.690999999999</v>
      </c>
      <c r="E26" s="401">
        <f t="shared" si="17"/>
        <v>9417.7029999999995</v>
      </c>
      <c r="F26" s="401">
        <f t="shared" si="17"/>
        <v>14626.050999999996</v>
      </c>
      <c r="G26" s="401">
        <f t="shared" si="17"/>
        <v>15606.674000000001</v>
      </c>
      <c r="H26" s="401">
        <f t="shared" si="17"/>
        <v>12951.508</v>
      </c>
      <c r="I26" s="401">
        <f t="shared" si="17"/>
        <v>19370.686000000002</v>
      </c>
      <c r="J26" s="401">
        <f t="shared" si="17"/>
        <v>5630.2510000000002</v>
      </c>
      <c r="K26" s="401">
        <f t="shared" si="17"/>
        <v>21625.427</v>
      </c>
      <c r="L26" s="401">
        <f t="shared" si="17"/>
        <v>26503.952000000005</v>
      </c>
      <c r="M26" s="401">
        <f t="shared" si="17"/>
        <v>24823.345000000001</v>
      </c>
      <c r="N26" s="392">
        <f t="shared" ref="N26" si="18">SUM(N27:N30)</f>
        <v>203055.49099999998</v>
      </c>
      <c r="P26" s="544"/>
      <c r="Q26" s="545"/>
      <c r="R26" s="545"/>
    </row>
    <row r="27" spans="1:18" ht="14.25" x14ac:dyDescent="0.3">
      <c r="A27" s="505" t="s">
        <v>344</v>
      </c>
      <c r="B27" s="515">
        <v>17129.97</v>
      </c>
      <c r="C27" s="516">
        <v>16035.937</v>
      </c>
      <c r="D27" s="516">
        <v>13094.040999999999</v>
      </c>
      <c r="E27" s="516">
        <v>708.59</v>
      </c>
      <c r="F27" s="516"/>
      <c r="G27" s="516"/>
      <c r="H27" s="516"/>
      <c r="I27" s="516"/>
      <c r="J27" s="516"/>
      <c r="K27" s="516"/>
      <c r="L27" s="516"/>
      <c r="M27" s="557"/>
      <c r="N27" s="394">
        <f>SUM(B27:M27)</f>
        <v>46968.537999999993</v>
      </c>
      <c r="P27" s="543"/>
      <c r="Q27" s="545"/>
      <c r="R27" s="545"/>
    </row>
    <row r="28" spans="1:18" s="119" customFormat="1" ht="14.25" x14ac:dyDescent="0.3">
      <c r="A28" s="505" t="s">
        <v>345</v>
      </c>
      <c r="B28" s="515">
        <v>-129.55500000000001</v>
      </c>
      <c r="C28" s="516">
        <v>1957.8510000000001</v>
      </c>
      <c r="D28" s="516">
        <v>4411.6499999999996</v>
      </c>
      <c r="E28" s="516">
        <v>8709.1129999999994</v>
      </c>
      <c r="F28" s="516"/>
      <c r="G28" s="516"/>
      <c r="H28" s="516"/>
      <c r="I28" s="516"/>
      <c r="J28" s="516"/>
      <c r="K28" s="516"/>
      <c r="L28" s="516"/>
      <c r="M28" s="557"/>
      <c r="N28" s="394">
        <f t="shared" ref="N28:N30" si="19">SUM(B28:M28)</f>
        <v>14949.058999999999</v>
      </c>
      <c r="P28" s="543"/>
      <c r="Q28" s="545"/>
      <c r="R28" s="545"/>
    </row>
    <row r="29" spans="1:18" s="119" customFormat="1" ht="14.25" x14ac:dyDescent="0.3">
      <c r="A29" s="505" t="s">
        <v>24</v>
      </c>
      <c r="B29" s="515"/>
      <c r="C29" s="516"/>
      <c r="D29" s="516"/>
      <c r="E29" s="516"/>
      <c r="F29" s="516">
        <v>17091.662999999997</v>
      </c>
      <c r="G29" s="516">
        <v>13735.565000000001</v>
      </c>
      <c r="H29" s="516">
        <v>12339.513999999999</v>
      </c>
      <c r="I29" s="516">
        <v>22026.131000000001</v>
      </c>
      <c r="J29" s="516">
        <v>5879.759</v>
      </c>
      <c r="K29" s="516">
        <v>370.59400000000096</v>
      </c>
      <c r="L29" s="516">
        <v>-1843.5149999999994</v>
      </c>
      <c r="M29" s="557">
        <v>2252.527</v>
      </c>
      <c r="N29" s="394">
        <f t="shared" si="19"/>
        <v>71852.237999999998</v>
      </c>
      <c r="P29" s="543"/>
      <c r="Q29" s="545"/>
      <c r="R29" s="545"/>
    </row>
    <row r="30" spans="1:18" s="119" customFormat="1" ht="15" thickBot="1" x14ac:dyDescent="0.35">
      <c r="A30" s="505" t="s">
        <v>522</v>
      </c>
      <c r="B30" s="515"/>
      <c r="C30" s="516"/>
      <c r="D30" s="516"/>
      <c r="E30" s="516"/>
      <c r="F30" s="516">
        <v>-2465.6120000000001</v>
      </c>
      <c r="G30" s="516">
        <v>1871.1090000000002</v>
      </c>
      <c r="H30" s="516">
        <v>611.99400000000014</v>
      </c>
      <c r="I30" s="516">
        <v>-2655.4449999999997</v>
      </c>
      <c r="J30" s="516">
        <v>-249.50799999999998</v>
      </c>
      <c r="K30" s="516">
        <v>21254.832999999999</v>
      </c>
      <c r="L30" s="516">
        <v>28347.467000000004</v>
      </c>
      <c r="M30" s="557">
        <v>22570.817999999999</v>
      </c>
      <c r="N30" s="394">
        <f t="shared" si="19"/>
        <v>69285.656000000003</v>
      </c>
      <c r="P30" s="543"/>
      <c r="Q30" s="545"/>
      <c r="R30" s="545"/>
    </row>
    <row r="31" spans="1:18" s="119" customFormat="1" ht="14.25" thickBot="1" x14ac:dyDescent="0.3">
      <c r="A31" s="391" t="s">
        <v>346</v>
      </c>
      <c r="B31" s="401">
        <f>SUM(B32:B43)</f>
        <v>198000.89500000002</v>
      </c>
      <c r="C31" s="401">
        <f t="shared" ref="C31:M31" si="20">SUM(C32:C43)</f>
        <v>178606.44800000003</v>
      </c>
      <c r="D31" s="401">
        <f t="shared" si="20"/>
        <v>195364.40400000001</v>
      </c>
      <c r="E31" s="401">
        <f t="shared" si="20"/>
        <v>158739.11599999998</v>
      </c>
      <c r="F31" s="401">
        <f t="shared" si="20"/>
        <v>195599.30100000001</v>
      </c>
      <c r="G31" s="401">
        <f t="shared" si="20"/>
        <v>176608.30400000003</v>
      </c>
      <c r="H31" s="401">
        <f t="shared" si="20"/>
        <v>162641.55900000001</v>
      </c>
      <c r="I31" s="401">
        <f t="shared" si="20"/>
        <v>201980.90899999999</v>
      </c>
      <c r="J31" s="401">
        <f t="shared" si="20"/>
        <v>163906.58300000001</v>
      </c>
      <c r="K31" s="401">
        <f t="shared" si="20"/>
        <v>181474.21800000002</v>
      </c>
      <c r="L31" s="401">
        <f t="shared" si="20"/>
        <v>176155.00499999998</v>
      </c>
      <c r="M31" s="401">
        <f t="shared" si="20"/>
        <v>178579.08599999998</v>
      </c>
      <c r="N31" s="392">
        <f t="shared" ref="N31" si="21">SUM(N32:N43)</f>
        <v>2167655.8280000002</v>
      </c>
      <c r="P31" s="544"/>
      <c r="Q31" s="545"/>
      <c r="R31" s="545"/>
    </row>
    <row r="32" spans="1:18" ht="14.25" x14ac:dyDescent="0.3">
      <c r="A32" s="505" t="s">
        <v>376</v>
      </c>
      <c r="B32" s="515">
        <v>4626.4639999999999</v>
      </c>
      <c r="C32" s="515">
        <v>258.31</v>
      </c>
      <c r="D32" s="515">
        <v>-4472.6610000000001</v>
      </c>
      <c r="E32" s="515">
        <v>2439.4340000000002</v>
      </c>
      <c r="F32" s="515">
        <v>1005.3010000000004</v>
      </c>
      <c r="G32" s="515">
        <v>-6387.1320000000014</v>
      </c>
      <c r="H32" s="515">
        <v>5405.0829999999996</v>
      </c>
      <c r="I32" s="515">
        <v>-5737.9580000000005</v>
      </c>
      <c r="J32" s="515">
        <v>856.18199999999979</v>
      </c>
      <c r="K32" s="515">
        <v>1057.9860000000008</v>
      </c>
      <c r="L32" s="515">
        <v>1293.8620000000001</v>
      </c>
      <c r="M32" s="564">
        <v>-1345.4260000000004</v>
      </c>
      <c r="N32" s="394">
        <f>SUM(B32:M32)</f>
        <v>-1000.5550000000012</v>
      </c>
      <c r="P32" s="543"/>
      <c r="Q32" s="545"/>
      <c r="R32" s="545"/>
    </row>
    <row r="33" spans="1:18" s="119" customFormat="1" ht="14.25" x14ac:dyDescent="0.3">
      <c r="A33" s="505" t="s">
        <v>309</v>
      </c>
      <c r="B33" s="515">
        <v>214671.155</v>
      </c>
      <c r="C33" s="515">
        <v>195578.79</v>
      </c>
      <c r="D33" s="515">
        <v>199569.247</v>
      </c>
      <c r="E33" s="515">
        <v>229095.37299999999</v>
      </c>
      <c r="F33" s="515"/>
      <c r="G33" s="515"/>
      <c r="H33" s="515"/>
      <c r="I33" s="515"/>
      <c r="J33" s="515"/>
      <c r="K33" s="515"/>
      <c r="L33" s="515"/>
      <c r="M33" s="564"/>
      <c r="N33" s="394">
        <f t="shared" ref="N33:N43" si="22">SUM(B33:M33)</f>
        <v>838914.56500000006</v>
      </c>
      <c r="P33" s="543"/>
      <c r="Q33" s="545"/>
      <c r="R33" s="545"/>
    </row>
    <row r="34" spans="1:18" s="119" customFormat="1" ht="14.25" x14ac:dyDescent="0.3">
      <c r="A34" s="505" t="s">
        <v>347</v>
      </c>
      <c r="B34" s="515"/>
      <c r="C34" s="515">
        <v>2662.5070000000001</v>
      </c>
      <c r="D34" s="515"/>
      <c r="E34" s="515">
        <v>962.53300000000002</v>
      </c>
      <c r="F34" s="515">
        <v>0</v>
      </c>
      <c r="G34" s="515">
        <v>8704.8380000000016</v>
      </c>
      <c r="H34" s="515">
        <v>0</v>
      </c>
      <c r="I34" s="515">
        <v>3233.1050000000014</v>
      </c>
      <c r="J34" s="515">
        <v>0</v>
      </c>
      <c r="K34" s="515">
        <v>0</v>
      </c>
      <c r="L34" s="515">
        <v>6769.2260000000006</v>
      </c>
      <c r="M34" s="564">
        <v>0</v>
      </c>
      <c r="N34" s="394">
        <f t="shared" si="22"/>
        <v>22332.209000000003</v>
      </c>
      <c r="P34" s="543"/>
      <c r="Q34" s="545"/>
      <c r="R34" s="545"/>
    </row>
    <row r="35" spans="1:18" s="119" customFormat="1" ht="14.25" x14ac:dyDescent="0.3">
      <c r="A35" s="505" t="s">
        <v>348</v>
      </c>
      <c r="B35" s="515">
        <v>3859.674</v>
      </c>
      <c r="C35" s="515">
        <v>912.62099999999998</v>
      </c>
      <c r="D35" s="515">
        <v>1061.9480000000001</v>
      </c>
      <c r="E35" s="515">
        <v>1361.2470000000001</v>
      </c>
      <c r="F35" s="515"/>
      <c r="G35" s="515"/>
      <c r="H35" s="515"/>
      <c r="I35" s="515"/>
      <c r="J35" s="515"/>
      <c r="K35" s="515"/>
      <c r="L35" s="515"/>
      <c r="M35" s="564"/>
      <c r="N35" s="394">
        <f t="shared" si="22"/>
        <v>7195.4900000000007</v>
      </c>
      <c r="P35" s="543"/>
      <c r="Q35" s="545"/>
      <c r="R35" s="545"/>
    </row>
    <row r="36" spans="1:18" s="119" customFormat="1" ht="14.25" x14ac:dyDescent="0.3">
      <c r="A36" s="505" t="s">
        <v>544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64"/>
      <c r="N36" s="394">
        <f t="shared" si="22"/>
        <v>0</v>
      </c>
      <c r="P36" s="543"/>
      <c r="Q36" s="545"/>
      <c r="R36" s="545"/>
    </row>
    <row r="37" spans="1:18" s="119" customFormat="1" ht="14.25" x14ac:dyDescent="0.3">
      <c r="A37" s="505" t="s">
        <v>545</v>
      </c>
      <c r="B37" s="515"/>
      <c r="C37" s="515"/>
      <c r="D37" s="515"/>
      <c r="E37" s="515"/>
      <c r="F37" s="515"/>
      <c r="G37" s="515"/>
      <c r="H37" s="515"/>
      <c r="I37" s="515"/>
      <c r="J37" s="515"/>
      <c r="K37" s="515"/>
      <c r="L37" s="515"/>
      <c r="M37" s="564"/>
      <c r="N37" s="394">
        <f t="shared" si="22"/>
        <v>0</v>
      </c>
      <c r="P37" s="543"/>
      <c r="Q37" s="545"/>
      <c r="R37" s="545"/>
    </row>
    <row r="38" spans="1:18" s="119" customFormat="1" ht="14.25" x14ac:dyDescent="0.3">
      <c r="A38" s="505" t="s">
        <v>546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5"/>
      <c r="M38" s="564"/>
      <c r="N38" s="394">
        <f t="shared" si="22"/>
        <v>0</v>
      </c>
      <c r="P38" s="543"/>
      <c r="Q38" s="545"/>
      <c r="R38" s="545"/>
    </row>
    <row r="39" spans="1:18" s="119" customFormat="1" ht="14.25" x14ac:dyDescent="0.3">
      <c r="A39" s="505" t="s">
        <v>308</v>
      </c>
      <c r="B39" s="515">
        <v>-25156.398000000001</v>
      </c>
      <c r="C39" s="515">
        <v>-20805.78</v>
      </c>
      <c r="D39" s="515">
        <v>-794.13</v>
      </c>
      <c r="E39" s="515">
        <v>-75119.471000000005</v>
      </c>
      <c r="F39" s="515">
        <v>-20166.697</v>
      </c>
      <c r="G39" s="515"/>
      <c r="H39" s="515">
        <v>-19027.929</v>
      </c>
      <c r="I39" s="515">
        <v>-39877.152999999998</v>
      </c>
      <c r="J39" s="515">
        <v>-21920.78</v>
      </c>
      <c r="K39" s="515">
        <v>-78098.534</v>
      </c>
      <c r="L39" s="515">
        <v>-42481.357000000004</v>
      </c>
      <c r="M39" s="564">
        <v>-50787.826000000001</v>
      </c>
      <c r="N39" s="394">
        <f t="shared" si="22"/>
        <v>-394236.05500000005</v>
      </c>
      <c r="P39" s="543"/>
      <c r="Q39" s="545"/>
      <c r="R39" s="545"/>
    </row>
    <row r="40" spans="1:18" s="119" customFormat="1" ht="14.25" x14ac:dyDescent="0.3">
      <c r="A40" s="505" t="s">
        <v>349</v>
      </c>
      <c r="B40" s="515"/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64"/>
      <c r="N40" s="394">
        <f t="shared" si="22"/>
        <v>0</v>
      </c>
      <c r="P40" s="543"/>
      <c r="Q40" s="545"/>
      <c r="R40" s="545"/>
    </row>
    <row r="41" spans="1:18" s="119" customFormat="1" ht="14.25" x14ac:dyDescent="0.3">
      <c r="A41" s="505" t="s">
        <v>519</v>
      </c>
      <c r="B41" s="515"/>
      <c r="C41" s="515"/>
      <c r="D41" s="515"/>
      <c r="E41" s="515"/>
      <c r="F41" s="515"/>
      <c r="G41" s="515"/>
      <c r="H41" s="515"/>
      <c r="I41" s="515"/>
      <c r="J41" s="515"/>
      <c r="K41" s="515"/>
      <c r="L41" s="515"/>
      <c r="M41" s="564"/>
      <c r="N41" s="394">
        <f t="shared" si="22"/>
        <v>0</v>
      </c>
      <c r="P41" s="543"/>
      <c r="Q41" s="545"/>
      <c r="R41" s="545"/>
    </row>
    <row r="42" spans="1:18" s="119" customFormat="1" ht="14.25" x14ac:dyDescent="0.3">
      <c r="A42" s="505" t="s">
        <v>520</v>
      </c>
      <c r="B42" s="515"/>
      <c r="C42" s="515"/>
      <c r="D42" s="515"/>
      <c r="E42" s="515"/>
      <c r="F42" s="515">
        <v>214276.01700000002</v>
      </c>
      <c r="G42" s="515">
        <v>174083.76400000002</v>
      </c>
      <c r="H42" s="515">
        <v>174518.217</v>
      </c>
      <c r="I42" s="515">
        <v>243375.25299999997</v>
      </c>
      <c r="J42" s="515">
        <v>183442.34600000002</v>
      </c>
      <c r="K42" s="515">
        <v>256319.78400000001</v>
      </c>
      <c r="L42" s="515">
        <v>209843.37099999998</v>
      </c>
      <c r="M42" s="564">
        <v>229449.86199999999</v>
      </c>
      <c r="N42" s="394">
        <f t="shared" si="22"/>
        <v>1685308.6140000003</v>
      </c>
      <c r="P42" s="543"/>
      <c r="Q42" s="545"/>
      <c r="R42" s="545"/>
    </row>
    <row r="43" spans="1:18" ht="15" thickBot="1" x14ac:dyDescent="0.35">
      <c r="A43" s="505" t="s">
        <v>521</v>
      </c>
      <c r="B43" s="515"/>
      <c r="C43" s="515"/>
      <c r="D43" s="515"/>
      <c r="E43" s="515"/>
      <c r="F43" s="515">
        <v>484.68</v>
      </c>
      <c r="G43" s="515">
        <v>206.834</v>
      </c>
      <c r="H43" s="515">
        <v>1746.1880000000001</v>
      </c>
      <c r="I43" s="515">
        <v>987.66200000000003</v>
      </c>
      <c r="J43" s="515">
        <v>1528.835</v>
      </c>
      <c r="K43" s="515">
        <v>2194.982</v>
      </c>
      <c r="L43" s="515">
        <v>729.90300000000002</v>
      </c>
      <c r="M43" s="564">
        <v>1262.4760000000001</v>
      </c>
      <c r="N43" s="394">
        <f t="shared" si="22"/>
        <v>9141.5600000000013</v>
      </c>
      <c r="P43" s="543"/>
      <c r="Q43" s="545"/>
      <c r="R43" s="545"/>
    </row>
    <row r="44" spans="1:18" ht="14.25" thickBot="1" x14ac:dyDescent="0.3">
      <c r="A44" s="391" t="s">
        <v>350</v>
      </c>
      <c r="B44" s="401">
        <f>SUM(B45:B53)</f>
        <v>85378.527000000002</v>
      </c>
      <c r="C44" s="401">
        <f t="shared" ref="C44:M44" si="23">SUM(C45:C53)</f>
        <v>52674.542999999998</v>
      </c>
      <c r="D44" s="401">
        <f t="shared" si="23"/>
        <v>85694.13</v>
      </c>
      <c r="E44" s="401">
        <f t="shared" si="23"/>
        <v>73333.36</v>
      </c>
      <c r="F44" s="401">
        <f t="shared" si="23"/>
        <v>45103.913</v>
      </c>
      <c r="G44" s="401">
        <f t="shared" si="23"/>
        <v>66876.375999999989</v>
      </c>
      <c r="H44" s="401">
        <f t="shared" si="23"/>
        <v>29652.026999999998</v>
      </c>
      <c r="I44" s="401">
        <f t="shared" si="23"/>
        <v>67460.607999999993</v>
      </c>
      <c r="J44" s="401">
        <f t="shared" si="23"/>
        <v>78604.002000000008</v>
      </c>
      <c r="K44" s="401">
        <f t="shared" si="23"/>
        <v>66732.756999999998</v>
      </c>
      <c r="L44" s="401">
        <f t="shared" si="23"/>
        <v>81860.87000000001</v>
      </c>
      <c r="M44" s="401">
        <f t="shared" si="23"/>
        <v>77217.021999999997</v>
      </c>
      <c r="N44" s="392">
        <f t="shared" ref="N44" si="24">SUM(N45:N53)</f>
        <v>810588.13500000001</v>
      </c>
      <c r="P44" s="544"/>
      <c r="Q44" s="545"/>
      <c r="R44" s="545"/>
    </row>
    <row r="45" spans="1:18" s="119" customFormat="1" ht="14.25" x14ac:dyDescent="0.3">
      <c r="A45" s="505" t="s">
        <v>310</v>
      </c>
      <c r="B45" s="515"/>
      <c r="C45" s="516"/>
      <c r="D45" s="516">
        <v>-3339.607</v>
      </c>
      <c r="E45" s="516">
        <v>1096.201</v>
      </c>
      <c r="F45" s="516">
        <v>2236.1499999999996</v>
      </c>
      <c r="G45" s="516">
        <v>173.63100000000009</v>
      </c>
      <c r="H45" s="516">
        <v>3514.7089999999998</v>
      </c>
      <c r="I45" s="516">
        <v>-4291.8140000000003</v>
      </c>
      <c r="J45" s="516"/>
      <c r="K45" s="516"/>
      <c r="L45" s="516"/>
      <c r="M45" s="557"/>
      <c r="N45" s="394">
        <f t="shared" ref="N45:N53" si="25">SUM(B45:M45)</f>
        <v>-610.73000000000047</v>
      </c>
      <c r="P45" s="543"/>
      <c r="Q45" s="545"/>
      <c r="R45" s="545"/>
    </row>
    <row r="46" spans="1:18" s="119" customFormat="1" ht="14.25" x14ac:dyDescent="0.3">
      <c r="A46" s="426" t="s">
        <v>351</v>
      </c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60"/>
      <c r="N46" s="394">
        <f t="shared" si="25"/>
        <v>0</v>
      </c>
      <c r="P46" s="543"/>
      <c r="Q46" s="545"/>
      <c r="R46" s="545"/>
    </row>
    <row r="47" spans="1:18" s="119" customFormat="1" ht="14.25" x14ac:dyDescent="0.3">
      <c r="A47" s="426" t="s">
        <v>352</v>
      </c>
      <c r="B47" s="558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60"/>
      <c r="N47" s="394">
        <f t="shared" si="25"/>
        <v>0</v>
      </c>
      <c r="P47" s="543"/>
      <c r="Q47" s="545"/>
      <c r="R47" s="545"/>
    </row>
    <row r="48" spans="1:18" s="119" customFormat="1" ht="14.25" x14ac:dyDescent="0.3">
      <c r="A48" s="426" t="s">
        <v>353</v>
      </c>
      <c r="B48" s="558">
        <v>53145.459000000003</v>
      </c>
      <c r="C48" s="559">
        <v>44575.21</v>
      </c>
      <c r="D48" s="559">
        <v>81245.796000000002</v>
      </c>
      <c r="E48" s="559">
        <v>72773.502999999997</v>
      </c>
      <c r="F48" s="559"/>
      <c r="G48" s="559"/>
      <c r="H48" s="559"/>
      <c r="I48" s="559"/>
      <c r="J48" s="559"/>
      <c r="K48" s="559"/>
      <c r="L48" s="559"/>
      <c r="M48" s="560"/>
      <c r="N48" s="394">
        <f t="shared" si="25"/>
        <v>251739.96799999999</v>
      </c>
      <c r="P48" s="543"/>
      <c r="Q48" s="545"/>
      <c r="R48" s="545"/>
    </row>
    <row r="49" spans="1:18" s="119" customFormat="1" ht="14.25" x14ac:dyDescent="0.3">
      <c r="A49" s="426" t="s">
        <v>434</v>
      </c>
      <c r="B49" s="558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60"/>
      <c r="N49" s="394">
        <f t="shared" si="25"/>
        <v>0</v>
      </c>
      <c r="P49" s="543"/>
      <c r="Q49" s="545"/>
      <c r="R49" s="545"/>
    </row>
    <row r="50" spans="1:18" s="119" customFormat="1" ht="14.25" x14ac:dyDescent="0.3">
      <c r="A50" s="426" t="s">
        <v>435</v>
      </c>
      <c r="B50" s="558">
        <v>32233.067999999999</v>
      </c>
      <c r="C50" s="559">
        <v>8099.3329999999996</v>
      </c>
      <c r="D50" s="559">
        <v>7787.9409999999998</v>
      </c>
      <c r="E50" s="559">
        <v>-536.34400000000005</v>
      </c>
      <c r="F50" s="559">
        <v>0</v>
      </c>
      <c r="G50" s="559">
        <v>0</v>
      </c>
      <c r="H50" s="559"/>
      <c r="I50" s="559"/>
      <c r="J50" s="559">
        <v>3.5419999999999163</v>
      </c>
      <c r="K50" s="559"/>
      <c r="L50" s="559"/>
      <c r="M50" s="560"/>
      <c r="N50" s="394">
        <f t="shared" si="25"/>
        <v>47587.54</v>
      </c>
      <c r="P50" s="543"/>
      <c r="Q50" s="545"/>
      <c r="R50" s="545"/>
    </row>
    <row r="51" spans="1:18" s="119" customFormat="1" ht="14.25" x14ac:dyDescent="0.3">
      <c r="A51" s="426" t="s">
        <v>523</v>
      </c>
      <c r="B51" s="558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60"/>
      <c r="N51" s="394">
        <f t="shared" si="25"/>
        <v>0</v>
      </c>
      <c r="P51" s="543"/>
      <c r="Q51" s="545"/>
      <c r="R51" s="545"/>
    </row>
    <row r="52" spans="1:18" s="119" customFormat="1" ht="14.25" x14ac:dyDescent="0.3">
      <c r="A52" s="426" t="s">
        <v>524</v>
      </c>
      <c r="B52" s="558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60"/>
      <c r="N52" s="394">
        <f t="shared" si="25"/>
        <v>0</v>
      </c>
      <c r="P52" s="543"/>
      <c r="Q52" s="545"/>
      <c r="R52" s="545"/>
    </row>
    <row r="53" spans="1:18" ht="15" thickBot="1" x14ac:dyDescent="0.35">
      <c r="A53" s="514" t="s">
        <v>525</v>
      </c>
      <c r="B53" s="565"/>
      <c r="C53" s="566"/>
      <c r="D53" s="566"/>
      <c r="E53" s="566"/>
      <c r="F53" s="566">
        <v>42867.762999999999</v>
      </c>
      <c r="G53" s="566">
        <v>66702.744999999995</v>
      </c>
      <c r="H53" s="566">
        <v>26137.317999999999</v>
      </c>
      <c r="I53" s="566">
        <v>71752.421999999991</v>
      </c>
      <c r="J53" s="566">
        <v>78600.460000000006</v>
      </c>
      <c r="K53" s="566">
        <v>66732.756999999998</v>
      </c>
      <c r="L53" s="566">
        <v>81860.87000000001</v>
      </c>
      <c r="M53" s="567">
        <v>77217.021999999997</v>
      </c>
      <c r="N53" s="394">
        <f t="shared" si="25"/>
        <v>511871.35699999996</v>
      </c>
      <c r="P53" s="543"/>
      <c r="Q53" s="545"/>
      <c r="R53" s="545"/>
    </row>
    <row r="54" spans="1:18" ht="14.25" thickBot="1" x14ac:dyDescent="0.3">
      <c r="A54" s="391" t="s">
        <v>354</v>
      </c>
      <c r="B54" s="401">
        <f>B55</f>
        <v>0</v>
      </c>
      <c r="C54" s="401">
        <f t="shared" ref="C54:M54" si="26">C55</f>
        <v>0</v>
      </c>
      <c r="D54" s="401">
        <f t="shared" si="26"/>
        <v>0</v>
      </c>
      <c r="E54" s="401">
        <f t="shared" si="26"/>
        <v>0</v>
      </c>
      <c r="F54" s="401">
        <f t="shared" si="26"/>
        <v>0</v>
      </c>
      <c r="G54" s="401">
        <f t="shared" si="26"/>
        <v>0</v>
      </c>
      <c r="H54" s="401">
        <f t="shared" si="26"/>
        <v>0</v>
      </c>
      <c r="I54" s="401">
        <f t="shared" si="26"/>
        <v>0</v>
      </c>
      <c r="J54" s="401">
        <f t="shared" si="26"/>
        <v>0</v>
      </c>
      <c r="K54" s="401">
        <f t="shared" si="26"/>
        <v>0</v>
      </c>
      <c r="L54" s="401">
        <f t="shared" si="26"/>
        <v>0</v>
      </c>
      <c r="M54" s="401">
        <f t="shared" si="26"/>
        <v>0</v>
      </c>
      <c r="N54" s="392">
        <f t="shared" ref="N54" si="27">N55</f>
        <v>0</v>
      </c>
      <c r="P54" s="544"/>
      <c r="Q54" s="545"/>
      <c r="R54" s="545"/>
    </row>
    <row r="55" spans="1:18" ht="15" thickBot="1" x14ac:dyDescent="0.35">
      <c r="A55" s="514" t="s">
        <v>355</v>
      </c>
      <c r="B55" s="565"/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7"/>
      <c r="N55" s="517">
        <f>SUM(B55:M55)</f>
        <v>0</v>
      </c>
      <c r="P55" s="543"/>
      <c r="Q55" s="545"/>
      <c r="R55" s="545"/>
    </row>
    <row r="56" spans="1:18" s="119" customFormat="1" ht="14.25" thickBot="1" x14ac:dyDescent="0.3">
      <c r="A56" s="391" t="s">
        <v>356</v>
      </c>
      <c r="B56" s="401">
        <f>SUM(B57:B63)</f>
        <v>3662.0659999999998</v>
      </c>
      <c r="C56" s="401">
        <f t="shared" ref="C56:M56" si="28">SUM(C57:C63)</f>
        <v>-560.32099999999991</v>
      </c>
      <c r="D56" s="401">
        <f t="shared" si="28"/>
        <v>4318.6880000000001</v>
      </c>
      <c r="E56" s="401">
        <f t="shared" si="28"/>
        <v>3931.0430000000001</v>
      </c>
      <c r="F56" s="401">
        <f t="shared" si="28"/>
        <v>2888.9010000000007</v>
      </c>
      <c r="G56" s="401">
        <f t="shared" si="28"/>
        <v>12248.316999999999</v>
      </c>
      <c r="H56" s="401">
        <f t="shared" si="28"/>
        <v>8674.3220000000001</v>
      </c>
      <c r="I56" s="401">
        <f t="shared" si="28"/>
        <v>8245.001000000002</v>
      </c>
      <c r="J56" s="401">
        <f t="shared" si="28"/>
        <v>4628.844000000001</v>
      </c>
      <c r="K56" s="401">
        <f t="shared" si="28"/>
        <v>-1165.1070000000013</v>
      </c>
      <c r="L56" s="401">
        <f t="shared" si="28"/>
        <v>6032.0489999999982</v>
      </c>
      <c r="M56" s="401">
        <f t="shared" si="28"/>
        <v>-1619.8109999999967</v>
      </c>
      <c r="N56" s="392">
        <f t="shared" ref="N56" si="29">SUM(N57:N63)</f>
        <v>51283.992000000013</v>
      </c>
      <c r="P56" s="544"/>
      <c r="Q56" s="545"/>
      <c r="R56" s="545"/>
    </row>
    <row r="57" spans="1:18" s="119" customFormat="1" ht="14.25" x14ac:dyDescent="0.3">
      <c r="A57" s="505" t="s">
        <v>377</v>
      </c>
      <c r="B57" s="568"/>
      <c r="C57" s="569">
        <v>498.40699999999998</v>
      </c>
      <c r="D57" s="569"/>
      <c r="E57" s="569">
        <v>938.14099999999996</v>
      </c>
      <c r="F57" s="569"/>
      <c r="G57" s="569"/>
      <c r="H57" s="569"/>
      <c r="I57" s="569"/>
      <c r="J57" s="569"/>
      <c r="K57" s="569"/>
      <c r="L57" s="569"/>
      <c r="M57" s="570"/>
      <c r="N57" s="394">
        <f>SUM(B57:M57)</f>
        <v>1436.548</v>
      </c>
      <c r="P57" s="543"/>
      <c r="Q57" s="545"/>
      <c r="R57" s="545"/>
    </row>
    <row r="58" spans="1:18" s="119" customFormat="1" ht="14.25" x14ac:dyDescent="0.3">
      <c r="A58" s="505" t="s">
        <v>357</v>
      </c>
      <c r="B58" s="568">
        <v>3662.0659999999998</v>
      </c>
      <c r="C58" s="569">
        <v>1088.07</v>
      </c>
      <c r="D58" s="569">
        <v>5541.4970000000003</v>
      </c>
      <c r="E58" s="569">
        <v>2992.902</v>
      </c>
      <c r="F58" s="569">
        <v>0</v>
      </c>
      <c r="G58" s="569">
        <v>0</v>
      </c>
      <c r="H58" s="569">
        <v>0</v>
      </c>
      <c r="I58" s="569">
        <v>0</v>
      </c>
      <c r="J58" s="569">
        <v>0</v>
      </c>
      <c r="K58" s="569">
        <v>0</v>
      </c>
      <c r="L58" s="569">
        <v>0</v>
      </c>
      <c r="M58" s="570">
        <v>0</v>
      </c>
      <c r="N58" s="394">
        <f t="shared" ref="N58:N63" si="30">SUM(B58:M58)</f>
        <v>13284.535</v>
      </c>
      <c r="P58" s="543"/>
      <c r="Q58" s="545"/>
      <c r="R58" s="545"/>
    </row>
    <row r="59" spans="1:18" s="119" customFormat="1" ht="14.25" x14ac:dyDescent="0.3">
      <c r="A59" s="505" t="s">
        <v>378</v>
      </c>
      <c r="B59" s="568"/>
      <c r="C59" s="569"/>
      <c r="D59" s="569"/>
      <c r="E59" s="569"/>
      <c r="F59" s="569"/>
      <c r="G59" s="569"/>
      <c r="H59" s="569"/>
      <c r="I59" s="569"/>
      <c r="J59" s="569"/>
      <c r="K59" s="569">
        <v>0</v>
      </c>
      <c r="L59" s="569"/>
      <c r="M59" s="570"/>
      <c r="N59" s="394">
        <f t="shared" si="30"/>
        <v>0</v>
      </c>
      <c r="P59" s="543"/>
      <c r="Q59" s="545"/>
      <c r="R59" s="545"/>
    </row>
    <row r="60" spans="1:18" s="119" customFormat="1" ht="14.25" x14ac:dyDescent="0.3">
      <c r="A60" s="426" t="s">
        <v>358</v>
      </c>
      <c r="B60" s="558"/>
      <c r="C60" s="559">
        <v>-2146.7979999999998</v>
      </c>
      <c r="D60" s="559">
        <v>-1222.809</v>
      </c>
      <c r="E60" s="559"/>
      <c r="F60" s="559">
        <v>-948.11500000000012</v>
      </c>
      <c r="G60" s="559">
        <v>-2127.2489999999998</v>
      </c>
      <c r="H60" s="559">
        <v>-2054.0700000000002</v>
      </c>
      <c r="I60" s="559"/>
      <c r="J60" s="559"/>
      <c r="K60" s="559">
        <v>-2946.2429999999999</v>
      </c>
      <c r="L60" s="559">
        <v>-1117.4159999999999</v>
      </c>
      <c r="M60" s="560">
        <v>-1814.4069999999999</v>
      </c>
      <c r="N60" s="394">
        <f t="shared" si="30"/>
        <v>-14377.106999999998</v>
      </c>
      <c r="P60" s="543"/>
      <c r="Q60" s="545"/>
      <c r="R60" s="545"/>
    </row>
    <row r="61" spans="1:18" s="119" customFormat="1" ht="14.25" x14ac:dyDescent="0.3">
      <c r="A61" s="426" t="s">
        <v>395</v>
      </c>
      <c r="B61" s="558"/>
      <c r="C61" s="559"/>
      <c r="D61" s="559"/>
      <c r="E61" s="559"/>
      <c r="F61" s="559">
        <v>0</v>
      </c>
      <c r="G61" s="559">
        <v>0</v>
      </c>
      <c r="H61" s="559">
        <v>0</v>
      </c>
      <c r="I61" s="559">
        <v>0</v>
      </c>
      <c r="J61" s="559">
        <v>0</v>
      </c>
      <c r="K61" s="559">
        <v>0</v>
      </c>
      <c r="L61" s="559">
        <v>0</v>
      </c>
      <c r="M61" s="560">
        <v>0</v>
      </c>
      <c r="N61" s="394">
        <f t="shared" si="30"/>
        <v>0</v>
      </c>
      <c r="P61" s="543"/>
      <c r="Q61" s="545"/>
      <c r="R61" s="545"/>
    </row>
    <row r="62" spans="1:18" s="119" customFormat="1" ht="14.25" x14ac:dyDescent="0.3">
      <c r="A62" s="506" t="s">
        <v>540</v>
      </c>
      <c r="B62" s="561"/>
      <c r="C62" s="562"/>
      <c r="D62" s="562"/>
      <c r="E62" s="562"/>
      <c r="F62" s="562">
        <v>1.968</v>
      </c>
      <c r="G62" s="562">
        <v>2081.0650000000001</v>
      </c>
      <c r="H62" s="562">
        <v>0</v>
      </c>
      <c r="I62" s="562">
        <v>0</v>
      </c>
      <c r="J62" s="562">
        <v>2425.3980000000006</v>
      </c>
      <c r="K62" s="562">
        <v>0</v>
      </c>
      <c r="L62" s="562">
        <v>0</v>
      </c>
      <c r="M62" s="563">
        <v>0</v>
      </c>
      <c r="N62" s="394">
        <f t="shared" si="30"/>
        <v>4508.4310000000005</v>
      </c>
      <c r="P62" s="543"/>
      <c r="Q62" s="545"/>
      <c r="R62" s="545"/>
    </row>
    <row r="63" spans="1:18" ht="15" thickBot="1" x14ac:dyDescent="0.35">
      <c r="A63" s="506" t="s">
        <v>526</v>
      </c>
      <c r="B63" s="561"/>
      <c r="C63" s="562"/>
      <c r="D63" s="562"/>
      <c r="E63" s="562"/>
      <c r="F63" s="562">
        <v>3835.0480000000007</v>
      </c>
      <c r="G63" s="562">
        <v>12294.500999999998</v>
      </c>
      <c r="H63" s="562">
        <v>10728.392</v>
      </c>
      <c r="I63" s="562">
        <v>8245.001000000002</v>
      </c>
      <c r="J63" s="562">
        <v>2203.4460000000004</v>
      </c>
      <c r="K63" s="562">
        <v>1781.1359999999986</v>
      </c>
      <c r="L63" s="562">
        <v>7149.4649999999983</v>
      </c>
      <c r="M63" s="563">
        <v>194.59600000000319</v>
      </c>
      <c r="N63" s="394">
        <f t="shared" si="30"/>
        <v>46431.585000000006</v>
      </c>
      <c r="P63" s="543"/>
      <c r="Q63" s="545"/>
      <c r="R63" s="545"/>
    </row>
    <row r="64" spans="1:18" ht="14.25" thickBot="1" x14ac:dyDescent="0.3">
      <c r="A64" s="391" t="s">
        <v>359</v>
      </c>
      <c r="B64" s="401">
        <f t="shared" ref="B64" si="31">SUM(B65:B69)</f>
        <v>-312.10199999999986</v>
      </c>
      <c r="C64" s="401">
        <f t="shared" ref="C64" si="32">SUM(C65:C69)</f>
        <v>-4259.9530000000004</v>
      </c>
      <c r="D64" s="401">
        <f t="shared" ref="D64" si="33">SUM(D65:D69)</f>
        <v>2267.1550000000002</v>
      </c>
      <c r="E64" s="401">
        <f t="shared" ref="E64" si="34">SUM(E65:E69)</f>
        <v>2490.1080000000002</v>
      </c>
      <c r="F64" s="401">
        <f t="shared" ref="F64" si="35">SUM(F65:F69)</f>
        <v>22970.382999999998</v>
      </c>
      <c r="G64" s="401">
        <f t="shared" ref="G64" si="36">SUM(G65:G69)</f>
        <v>-6021.9849999999988</v>
      </c>
      <c r="H64" s="401">
        <f t="shared" ref="H64" si="37">SUM(H65:H69)</f>
        <v>-14567.449999999997</v>
      </c>
      <c r="I64" s="401">
        <f t="shared" ref="I64" si="38">SUM(I65:I69)</f>
        <v>-2235.8120000000008</v>
      </c>
      <c r="J64" s="401">
        <f t="shared" ref="J64" si="39">SUM(J65:J69)</f>
        <v>0</v>
      </c>
      <c r="K64" s="401">
        <f t="shared" ref="K64" si="40">SUM(K65:K69)</f>
        <v>6521.6710000000003</v>
      </c>
      <c r="L64" s="401">
        <f t="shared" ref="L64" si="41">SUM(L65:L69)</f>
        <v>-1462.2929999999997</v>
      </c>
      <c r="M64" s="401">
        <f t="shared" ref="M64" si="42">SUM(M65:M69)</f>
        <v>7522.2499999999991</v>
      </c>
      <c r="N64" s="392">
        <f t="shared" ref="N64" si="43">SUM(N65:N69)</f>
        <v>12911.971999999998</v>
      </c>
      <c r="P64" s="544"/>
      <c r="Q64" s="545"/>
      <c r="R64" s="545"/>
    </row>
    <row r="65" spans="1:18" s="119" customFormat="1" ht="14.25" x14ac:dyDescent="0.3">
      <c r="A65" s="505" t="s">
        <v>360</v>
      </c>
      <c r="B65" s="515">
        <v>-1768.12</v>
      </c>
      <c r="C65" s="516"/>
      <c r="D65" s="516"/>
      <c r="E65" s="516"/>
      <c r="F65" s="516"/>
      <c r="G65" s="516"/>
      <c r="H65" s="516"/>
      <c r="I65" s="516"/>
      <c r="J65" s="516"/>
      <c r="K65" s="516"/>
      <c r="L65" s="516"/>
      <c r="M65" s="557"/>
      <c r="N65" s="394">
        <f>SUM(B65:M65)</f>
        <v>-1768.12</v>
      </c>
      <c r="P65" s="543"/>
      <c r="Q65" s="545"/>
      <c r="R65" s="545"/>
    </row>
    <row r="66" spans="1:18" s="119" customFormat="1" ht="14.25" x14ac:dyDescent="0.3">
      <c r="A66" s="505" t="s">
        <v>396</v>
      </c>
      <c r="B66" s="515"/>
      <c r="C66" s="516"/>
      <c r="D66" s="516"/>
      <c r="E66" s="516"/>
      <c r="F66" s="516"/>
      <c r="G66" s="516"/>
      <c r="H66" s="516">
        <v>0</v>
      </c>
      <c r="I66" s="516"/>
      <c r="J66" s="516"/>
      <c r="K66" s="516"/>
      <c r="L66" s="516"/>
      <c r="M66" s="557"/>
      <c r="N66" s="394">
        <f t="shared" ref="N66:N69" si="44">SUM(B66:M66)</f>
        <v>0</v>
      </c>
      <c r="P66" s="543"/>
      <c r="Q66" s="545"/>
      <c r="R66" s="545"/>
    </row>
    <row r="67" spans="1:18" s="119" customFormat="1" ht="14.25" x14ac:dyDescent="0.3">
      <c r="A67" s="426" t="s">
        <v>359</v>
      </c>
      <c r="B67" s="558"/>
      <c r="C67" s="559">
        <v>977.83799999999997</v>
      </c>
      <c r="D67" s="559">
        <v>3715.2060000000001</v>
      </c>
      <c r="E67" s="559"/>
      <c r="F67" s="559">
        <v>0</v>
      </c>
      <c r="G67" s="559">
        <v>0</v>
      </c>
      <c r="H67" s="559">
        <v>0</v>
      </c>
      <c r="I67" s="559">
        <v>0</v>
      </c>
      <c r="J67" s="559">
        <v>0</v>
      </c>
      <c r="K67" s="559">
        <v>0</v>
      </c>
      <c r="L67" s="559">
        <v>0</v>
      </c>
      <c r="M67" s="560">
        <v>0</v>
      </c>
      <c r="N67" s="394">
        <f t="shared" si="44"/>
        <v>4693.0439999999999</v>
      </c>
      <c r="P67" s="543"/>
      <c r="Q67" s="545"/>
      <c r="R67" s="545"/>
    </row>
    <row r="68" spans="1:18" s="119" customFormat="1" ht="14.25" x14ac:dyDescent="0.3">
      <c r="A68" s="426" t="s">
        <v>361</v>
      </c>
      <c r="B68" s="558">
        <v>1456.018</v>
      </c>
      <c r="C68" s="559">
        <v>-5237.7910000000002</v>
      </c>
      <c r="D68" s="559">
        <v>-1448.0509999999999</v>
      </c>
      <c r="E68" s="559">
        <v>3719.1779999999999</v>
      </c>
      <c r="F68" s="559">
        <v>16780.05</v>
      </c>
      <c r="G68" s="559">
        <v>1541.8810000000012</v>
      </c>
      <c r="H68" s="559">
        <v>-13017.702999999998</v>
      </c>
      <c r="I68" s="559">
        <v>-694.73700000000099</v>
      </c>
      <c r="J68" s="559">
        <v>0</v>
      </c>
      <c r="K68" s="559">
        <v>6521.6710000000003</v>
      </c>
      <c r="L68" s="559">
        <v>0</v>
      </c>
      <c r="M68" s="560">
        <v>7522.2499999999991</v>
      </c>
      <c r="N68" s="394">
        <f t="shared" si="44"/>
        <v>17142.766</v>
      </c>
      <c r="P68" s="543"/>
      <c r="Q68" s="545"/>
      <c r="R68" s="545"/>
    </row>
    <row r="69" spans="1:18" s="119" customFormat="1" ht="15" thickBot="1" x14ac:dyDescent="0.35">
      <c r="A69" s="426" t="s">
        <v>362</v>
      </c>
      <c r="B69" s="558"/>
      <c r="C69" s="559"/>
      <c r="D69" s="559"/>
      <c r="E69" s="559">
        <v>-1229.07</v>
      </c>
      <c r="F69" s="559">
        <v>6190.3329999999978</v>
      </c>
      <c r="G69" s="559">
        <v>-7563.866</v>
      </c>
      <c r="H69" s="559">
        <v>-1549.7469999999998</v>
      </c>
      <c r="I69" s="559">
        <v>-1541.075</v>
      </c>
      <c r="J69" s="559">
        <v>0</v>
      </c>
      <c r="K69" s="559">
        <v>0</v>
      </c>
      <c r="L69" s="559">
        <v>-1462.2929999999997</v>
      </c>
      <c r="M69" s="560"/>
      <c r="N69" s="394">
        <f t="shared" si="44"/>
        <v>-7155.7180000000017</v>
      </c>
      <c r="P69" s="543"/>
      <c r="Q69" s="545"/>
      <c r="R69" s="545"/>
    </row>
    <row r="70" spans="1:18" s="119" customFormat="1" ht="14.25" thickBot="1" x14ac:dyDescent="0.3">
      <c r="A70" s="391" t="s">
        <v>363</v>
      </c>
      <c r="B70" s="401">
        <f>SUM(B71:B88)</f>
        <v>23781.492000000002</v>
      </c>
      <c r="C70" s="401">
        <f t="shared" ref="C70:M70" si="45">SUM(C71:C88)</f>
        <v>20782.332000000002</v>
      </c>
      <c r="D70" s="401">
        <f t="shared" si="45"/>
        <v>33994.084999999999</v>
      </c>
      <c r="E70" s="401">
        <f t="shared" si="45"/>
        <v>51640.968999999997</v>
      </c>
      <c r="F70" s="401">
        <f t="shared" si="45"/>
        <v>15824.136000000002</v>
      </c>
      <c r="G70" s="401">
        <f t="shared" si="45"/>
        <v>18907.900999999998</v>
      </c>
      <c r="H70" s="401">
        <f t="shared" si="45"/>
        <v>13545.736000000001</v>
      </c>
      <c r="I70" s="401">
        <f t="shared" si="45"/>
        <v>45567.358999999997</v>
      </c>
      <c r="J70" s="401">
        <f t="shared" si="45"/>
        <v>24914.898000000001</v>
      </c>
      <c r="K70" s="401">
        <f t="shared" si="45"/>
        <v>16653.675999999999</v>
      </c>
      <c r="L70" s="401">
        <f t="shared" si="45"/>
        <v>26048.775999999998</v>
      </c>
      <c r="M70" s="401">
        <f t="shared" si="45"/>
        <v>26319.601000000002</v>
      </c>
      <c r="N70" s="392">
        <f t="shared" ref="N70" si="46">SUM(N71:N88)</f>
        <v>317980.96099999989</v>
      </c>
      <c r="P70" s="544"/>
      <c r="Q70" s="545"/>
      <c r="R70" s="545"/>
    </row>
    <row r="71" spans="1:18" ht="14.25" x14ac:dyDescent="0.3">
      <c r="A71" s="505" t="s">
        <v>364</v>
      </c>
      <c r="B71" s="515">
        <v>3363.915</v>
      </c>
      <c r="C71" s="516">
        <v>7211.0240000000003</v>
      </c>
      <c r="D71" s="516"/>
      <c r="E71" s="516">
        <v>-451.54700000000003</v>
      </c>
      <c r="F71" s="516"/>
      <c r="G71" s="516"/>
      <c r="H71" s="516"/>
      <c r="I71" s="516"/>
      <c r="J71" s="516"/>
      <c r="K71" s="516"/>
      <c r="L71" s="516"/>
      <c r="M71" s="557"/>
      <c r="N71" s="394">
        <f>SUM(B71:M71)</f>
        <v>10123.392</v>
      </c>
      <c r="P71" s="543"/>
      <c r="Q71" s="545"/>
      <c r="R71" s="545"/>
    </row>
    <row r="72" spans="1:18" s="119" customFormat="1" ht="14.25" x14ac:dyDescent="0.3">
      <c r="A72" s="426" t="s">
        <v>365</v>
      </c>
      <c r="B72" s="558"/>
      <c r="C72" s="559">
        <v>-422.14600000000002</v>
      </c>
      <c r="D72" s="559"/>
      <c r="E72" s="559"/>
      <c r="F72" s="559"/>
      <c r="G72" s="559"/>
      <c r="H72" s="559"/>
      <c r="I72" s="559"/>
      <c r="J72" s="559"/>
      <c r="K72" s="559"/>
      <c r="L72" s="559"/>
      <c r="M72" s="560"/>
      <c r="N72" s="394">
        <f t="shared" ref="N72:N98" si="47">SUM(B72:M72)</f>
        <v>-422.14600000000002</v>
      </c>
      <c r="P72" s="543"/>
      <c r="Q72" s="545"/>
      <c r="R72" s="545"/>
    </row>
    <row r="73" spans="1:18" s="119" customFormat="1" ht="14.25" x14ac:dyDescent="0.3">
      <c r="A73" s="426" t="s">
        <v>183</v>
      </c>
      <c r="B73" s="558">
        <v>285.01</v>
      </c>
      <c r="C73" s="559">
        <v>-135.97800000000001</v>
      </c>
      <c r="D73" s="559">
        <v>642.05200000000002</v>
      </c>
      <c r="E73" s="559"/>
      <c r="F73" s="559"/>
      <c r="G73" s="559"/>
      <c r="H73" s="559"/>
      <c r="I73" s="559"/>
      <c r="J73" s="559"/>
      <c r="K73" s="559"/>
      <c r="L73" s="559"/>
      <c r="M73" s="560"/>
      <c r="N73" s="394">
        <f t="shared" si="47"/>
        <v>791.08400000000006</v>
      </c>
      <c r="P73" s="543"/>
      <c r="Q73" s="545"/>
      <c r="R73" s="545"/>
    </row>
    <row r="74" spans="1:18" s="119" customFormat="1" ht="14.25" x14ac:dyDescent="0.3">
      <c r="A74" s="426" t="s">
        <v>366</v>
      </c>
      <c r="B74" s="558">
        <v>4926.9049999999997</v>
      </c>
      <c r="C74" s="559"/>
      <c r="D74" s="559">
        <v>17931.433000000001</v>
      </c>
      <c r="E74" s="559">
        <v>40538.525999999998</v>
      </c>
      <c r="F74" s="559">
        <v>0</v>
      </c>
      <c r="G74" s="559">
        <v>0</v>
      </c>
      <c r="H74" s="559">
        <v>0</v>
      </c>
      <c r="I74" s="559">
        <v>20705.762999999999</v>
      </c>
      <c r="J74" s="559">
        <v>7982.5220000000027</v>
      </c>
      <c r="K74" s="559">
        <v>0</v>
      </c>
      <c r="L74" s="559">
        <v>14625.566000000001</v>
      </c>
      <c r="M74" s="560">
        <v>5000.7620000000006</v>
      </c>
      <c r="N74" s="394">
        <f t="shared" si="47"/>
        <v>111711.47700000001</v>
      </c>
      <c r="P74" s="543"/>
      <c r="Q74" s="545"/>
      <c r="R74" s="545"/>
    </row>
    <row r="75" spans="1:18" s="119" customFormat="1" ht="14.25" x14ac:dyDescent="0.3">
      <c r="A75" s="426" t="s">
        <v>530</v>
      </c>
      <c r="B75" s="558"/>
      <c r="C75" s="559"/>
      <c r="D75" s="559"/>
      <c r="E75" s="559"/>
      <c r="F75" s="559"/>
      <c r="G75" s="559"/>
      <c r="H75" s="559"/>
      <c r="I75" s="559">
        <v>0</v>
      </c>
      <c r="J75" s="559"/>
      <c r="K75" s="559"/>
      <c r="L75" s="559">
        <v>0.68500000000040018</v>
      </c>
      <c r="M75" s="560">
        <v>-4.3840000000000146</v>
      </c>
      <c r="N75" s="394">
        <f t="shared" si="47"/>
        <v>-3.6989999999996144</v>
      </c>
      <c r="P75" s="543"/>
      <c r="Q75" s="545"/>
      <c r="R75" s="545"/>
    </row>
    <row r="76" spans="1:18" s="119" customFormat="1" ht="14.25" x14ac:dyDescent="0.3">
      <c r="A76" s="426" t="s">
        <v>367</v>
      </c>
      <c r="B76" s="558">
        <v>10.698</v>
      </c>
      <c r="C76" s="559"/>
      <c r="D76" s="559"/>
      <c r="E76" s="559"/>
      <c r="F76" s="559"/>
      <c r="G76" s="559"/>
      <c r="H76" s="559"/>
      <c r="I76" s="559"/>
      <c r="J76" s="559"/>
      <c r="K76" s="559"/>
      <c r="L76" s="559"/>
      <c r="M76" s="560"/>
      <c r="N76" s="394">
        <f t="shared" si="47"/>
        <v>10.698</v>
      </c>
      <c r="P76" s="543"/>
      <c r="Q76" s="545"/>
      <c r="R76" s="545"/>
    </row>
    <row r="77" spans="1:18" s="119" customFormat="1" ht="14.25" x14ac:dyDescent="0.3">
      <c r="A77" s="426" t="s">
        <v>528</v>
      </c>
      <c r="B77" s="558"/>
      <c r="C77" s="559"/>
      <c r="D77" s="559"/>
      <c r="E77" s="559"/>
      <c r="F77" s="559"/>
      <c r="G77" s="559"/>
      <c r="H77" s="559"/>
      <c r="I77" s="559">
        <v>7114.2860000000001</v>
      </c>
      <c r="J77" s="559">
        <v>-7088.7060000000001</v>
      </c>
      <c r="K77" s="559"/>
      <c r="L77" s="559"/>
      <c r="M77" s="560"/>
      <c r="N77" s="394">
        <f t="shared" si="47"/>
        <v>25.579999999999927</v>
      </c>
      <c r="P77" s="543"/>
      <c r="Q77" s="545"/>
      <c r="R77" s="545"/>
    </row>
    <row r="78" spans="1:18" s="119" customFormat="1" ht="14.25" x14ac:dyDescent="0.3">
      <c r="A78" s="426" t="s">
        <v>155</v>
      </c>
      <c r="B78" s="558">
        <v>14512.939</v>
      </c>
      <c r="C78" s="559">
        <v>14129.432000000001</v>
      </c>
      <c r="D78" s="559">
        <v>15420.6</v>
      </c>
      <c r="E78" s="559">
        <v>10948.138000000001</v>
      </c>
      <c r="F78" s="559">
        <v>15036.708000000002</v>
      </c>
      <c r="G78" s="559">
        <v>14026.501</v>
      </c>
      <c r="H78" s="559">
        <v>13545.735000000001</v>
      </c>
      <c r="I78" s="559">
        <v>16632.182000000001</v>
      </c>
      <c r="J78" s="559">
        <v>15111.251999999997</v>
      </c>
      <c r="K78" s="559">
        <v>14804.169000000002</v>
      </c>
      <c r="L78" s="559">
        <v>6453.3680000000004</v>
      </c>
      <c r="M78" s="560">
        <v>13654.273000000001</v>
      </c>
      <c r="N78" s="394">
        <f t="shared" si="47"/>
        <v>164275.29699999996</v>
      </c>
      <c r="P78" s="543"/>
      <c r="Q78" s="545"/>
      <c r="R78" s="545"/>
    </row>
    <row r="79" spans="1:18" s="119" customFormat="1" ht="14.25" x14ac:dyDescent="0.3">
      <c r="A79" s="426" t="s">
        <v>368</v>
      </c>
      <c r="B79" s="558"/>
      <c r="C79" s="559"/>
      <c r="D79" s="559"/>
      <c r="E79" s="559"/>
      <c r="F79" s="559">
        <v>0</v>
      </c>
      <c r="G79" s="559">
        <v>0</v>
      </c>
      <c r="H79" s="559">
        <v>0</v>
      </c>
      <c r="I79" s="559">
        <v>0</v>
      </c>
      <c r="J79" s="559">
        <v>0</v>
      </c>
      <c r="K79" s="559">
        <v>-3.0000000000001137E-3</v>
      </c>
      <c r="L79" s="559">
        <v>0</v>
      </c>
      <c r="M79" s="560">
        <v>0</v>
      </c>
      <c r="N79" s="394">
        <f t="shared" si="47"/>
        <v>-3.0000000000001137E-3</v>
      </c>
      <c r="P79" s="543"/>
      <c r="Q79" s="545"/>
      <c r="R79" s="545"/>
    </row>
    <row r="80" spans="1:18" s="119" customFormat="1" ht="14.25" x14ac:dyDescent="0.3">
      <c r="A80" s="426" t="s">
        <v>369</v>
      </c>
      <c r="B80" s="558"/>
      <c r="C80" s="559"/>
      <c r="D80" s="559"/>
      <c r="E80" s="559"/>
      <c r="F80" s="559">
        <v>0</v>
      </c>
      <c r="G80" s="559">
        <v>2291.7599999999993</v>
      </c>
      <c r="H80" s="559">
        <v>0</v>
      </c>
      <c r="I80" s="559">
        <v>0</v>
      </c>
      <c r="J80" s="559">
        <v>1859.4049999999979</v>
      </c>
      <c r="K80" s="559">
        <v>0</v>
      </c>
      <c r="L80" s="559">
        <v>0</v>
      </c>
      <c r="M80" s="560">
        <v>0</v>
      </c>
      <c r="N80" s="394">
        <f t="shared" si="47"/>
        <v>4151.1649999999972</v>
      </c>
      <c r="P80" s="543"/>
      <c r="Q80" s="545"/>
      <c r="R80" s="545"/>
    </row>
    <row r="81" spans="1:18" s="119" customFormat="1" ht="14.25" x14ac:dyDescent="0.3">
      <c r="A81" s="426" t="s">
        <v>370</v>
      </c>
      <c r="B81" s="558">
        <v>682.02499999999998</v>
      </c>
      <c r="C81" s="559"/>
      <c r="D81" s="559"/>
      <c r="E81" s="559">
        <v>605.85199999999998</v>
      </c>
      <c r="F81" s="559">
        <v>0</v>
      </c>
      <c r="G81" s="559">
        <v>0</v>
      </c>
      <c r="H81" s="559">
        <v>0</v>
      </c>
      <c r="I81" s="559">
        <v>728.16200000000003</v>
      </c>
      <c r="J81" s="559">
        <v>0</v>
      </c>
      <c r="K81" s="559">
        <v>1278.6460000000002</v>
      </c>
      <c r="L81" s="559">
        <v>-283.60000000000002</v>
      </c>
      <c r="M81" s="560">
        <v>185.95</v>
      </c>
      <c r="N81" s="394">
        <f t="shared" si="47"/>
        <v>3197.0350000000003</v>
      </c>
      <c r="P81" s="543"/>
      <c r="Q81" s="545"/>
      <c r="R81" s="545"/>
    </row>
    <row r="82" spans="1:18" s="119" customFormat="1" ht="14.25" x14ac:dyDescent="0.3">
      <c r="A82" s="426" t="s">
        <v>371</v>
      </c>
      <c r="B82" s="558"/>
      <c r="C82" s="559"/>
      <c r="D82" s="559"/>
      <c r="E82" s="559"/>
      <c r="F82" s="559"/>
      <c r="G82" s="559">
        <v>0</v>
      </c>
      <c r="H82" s="559">
        <v>0</v>
      </c>
      <c r="I82" s="559">
        <v>0</v>
      </c>
      <c r="J82" s="559">
        <v>0</v>
      </c>
      <c r="K82" s="559">
        <v>0</v>
      </c>
      <c r="L82" s="559">
        <v>0</v>
      </c>
      <c r="M82" s="560">
        <v>0</v>
      </c>
      <c r="N82" s="394">
        <f t="shared" si="47"/>
        <v>0</v>
      </c>
      <c r="P82" s="543"/>
      <c r="Q82" s="545"/>
      <c r="R82" s="545"/>
    </row>
    <row r="83" spans="1:18" s="119" customFormat="1" ht="14.25" x14ac:dyDescent="0.3">
      <c r="A83" s="426" t="s">
        <v>527</v>
      </c>
      <c r="B83" s="558"/>
      <c r="C83" s="559"/>
      <c r="D83" s="559"/>
      <c r="E83" s="559"/>
      <c r="F83" s="559"/>
      <c r="G83" s="559"/>
      <c r="H83" s="559">
        <v>1E-3</v>
      </c>
      <c r="I83" s="559"/>
      <c r="J83" s="559"/>
      <c r="K83" s="559">
        <v>15.202</v>
      </c>
      <c r="L83" s="559"/>
      <c r="M83" s="560"/>
      <c r="N83" s="394">
        <f t="shared" si="47"/>
        <v>15.202999999999999</v>
      </c>
      <c r="P83" s="543"/>
      <c r="Q83" s="545"/>
      <c r="R83" s="545"/>
    </row>
    <row r="84" spans="1:18" s="119" customFormat="1" ht="14.25" x14ac:dyDescent="0.3">
      <c r="A84" s="426" t="s">
        <v>541</v>
      </c>
      <c r="B84" s="558"/>
      <c r="C84" s="559"/>
      <c r="D84" s="559"/>
      <c r="E84" s="559"/>
      <c r="F84" s="559">
        <v>787.428</v>
      </c>
      <c r="G84" s="559">
        <v>-43.197000000000003</v>
      </c>
      <c r="H84" s="559">
        <v>0</v>
      </c>
      <c r="I84" s="559">
        <v>604.84699999999998</v>
      </c>
      <c r="J84" s="559">
        <v>-38.280999999999999</v>
      </c>
      <c r="K84" s="559">
        <v>555.66200000000003</v>
      </c>
      <c r="L84" s="559">
        <v>107.47900000000001</v>
      </c>
      <c r="M84" s="560">
        <v>356.50799999999998</v>
      </c>
      <c r="N84" s="394">
        <f t="shared" si="47"/>
        <v>2330.4459999999999</v>
      </c>
      <c r="P84" s="543"/>
      <c r="Q84" s="545"/>
      <c r="R84" s="545"/>
    </row>
    <row r="85" spans="1:18" s="119" customFormat="1" ht="14.25" x14ac:dyDescent="0.3">
      <c r="A85" s="426" t="s">
        <v>529</v>
      </c>
      <c r="B85" s="558"/>
      <c r="C85" s="559"/>
      <c r="D85" s="559"/>
      <c r="E85" s="559"/>
      <c r="F85" s="559">
        <v>0</v>
      </c>
      <c r="G85" s="559">
        <v>2632.837</v>
      </c>
      <c r="H85" s="559">
        <v>0</v>
      </c>
      <c r="I85" s="559">
        <v>-217.8809999999994</v>
      </c>
      <c r="J85" s="559">
        <v>7088.7060000000001</v>
      </c>
      <c r="K85" s="559">
        <v>0</v>
      </c>
      <c r="L85" s="559">
        <v>5145.2780000000002</v>
      </c>
      <c r="M85" s="560">
        <v>7126.4919999999993</v>
      </c>
      <c r="N85" s="394">
        <f t="shared" si="47"/>
        <v>21775.432000000001</v>
      </c>
      <c r="P85" s="543"/>
      <c r="Q85" s="545"/>
      <c r="R85" s="545"/>
    </row>
    <row r="86" spans="1:18" s="119" customFormat="1" ht="14.25" x14ac:dyDescent="0.3">
      <c r="A86" s="506" t="s">
        <v>531</v>
      </c>
      <c r="B86" s="561"/>
      <c r="C86" s="562"/>
      <c r="D86" s="562"/>
      <c r="E86" s="562"/>
      <c r="F86" s="562">
        <v>0</v>
      </c>
      <c r="G86" s="562">
        <v>0</v>
      </c>
      <c r="H86" s="562">
        <v>0</v>
      </c>
      <c r="I86" s="562">
        <v>0</v>
      </c>
      <c r="J86" s="562">
        <v>0</v>
      </c>
      <c r="K86" s="562">
        <v>0</v>
      </c>
      <c r="L86" s="562">
        <v>0</v>
      </c>
      <c r="M86" s="563">
        <v>0</v>
      </c>
      <c r="N86" s="394">
        <f t="shared" si="47"/>
        <v>0</v>
      </c>
      <c r="P86" s="543"/>
      <c r="Q86" s="545"/>
      <c r="R86" s="545"/>
    </row>
    <row r="87" spans="1:18" ht="14.25" x14ac:dyDescent="0.3">
      <c r="A87" s="506" t="s">
        <v>532</v>
      </c>
      <c r="B87" s="561"/>
      <c r="C87" s="562"/>
      <c r="D87" s="562"/>
      <c r="E87" s="562"/>
      <c r="F87" s="562">
        <v>0</v>
      </c>
      <c r="G87" s="562">
        <v>0</v>
      </c>
      <c r="H87" s="562">
        <v>0</v>
      </c>
      <c r="I87" s="562">
        <v>0</v>
      </c>
      <c r="J87" s="562">
        <v>0</v>
      </c>
      <c r="K87" s="562">
        <v>0</v>
      </c>
      <c r="L87" s="562">
        <v>0</v>
      </c>
      <c r="M87" s="563">
        <v>0</v>
      </c>
      <c r="N87" s="394">
        <f t="shared" si="47"/>
        <v>0</v>
      </c>
      <c r="P87" s="543"/>
      <c r="Q87" s="545"/>
      <c r="R87" s="545"/>
    </row>
    <row r="88" spans="1:18" ht="15" thickBot="1" x14ac:dyDescent="0.35">
      <c r="A88" s="506" t="s">
        <v>533</v>
      </c>
      <c r="B88" s="561"/>
      <c r="C88" s="562"/>
      <c r="D88" s="562"/>
      <c r="E88" s="562"/>
      <c r="F88" s="562"/>
      <c r="G88" s="562"/>
      <c r="H88" s="562"/>
      <c r="I88" s="562"/>
      <c r="J88" s="562"/>
      <c r="K88" s="562"/>
      <c r="L88" s="562"/>
      <c r="M88" s="563"/>
      <c r="N88" s="394">
        <f t="shared" si="47"/>
        <v>0</v>
      </c>
      <c r="P88" s="543"/>
      <c r="Q88" s="545"/>
      <c r="R88" s="545"/>
    </row>
    <row r="89" spans="1:18" ht="14.25" thickBot="1" x14ac:dyDescent="0.3">
      <c r="A89" s="391" t="s">
        <v>372</v>
      </c>
      <c r="B89" s="401">
        <f>SUM(B90:B96)</f>
        <v>0</v>
      </c>
      <c r="C89" s="401">
        <f t="shared" ref="C89:M89" si="48">SUM(C90:C96)</f>
        <v>0</v>
      </c>
      <c r="D89" s="401">
        <f t="shared" si="48"/>
        <v>0</v>
      </c>
      <c r="E89" s="401">
        <f t="shared" si="48"/>
        <v>0</v>
      </c>
      <c r="F89" s="401">
        <f t="shared" si="48"/>
        <v>0</v>
      </c>
      <c r="G89" s="401">
        <f t="shared" si="48"/>
        <v>0</v>
      </c>
      <c r="H89" s="401">
        <f t="shared" si="48"/>
        <v>0</v>
      </c>
      <c r="I89" s="401">
        <f t="shared" si="48"/>
        <v>0</v>
      </c>
      <c r="J89" s="401">
        <f t="shared" si="48"/>
        <v>0</v>
      </c>
      <c r="K89" s="401">
        <f t="shared" si="48"/>
        <v>0</v>
      </c>
      <c r="L89" s="401">
        <f t="shared" si="48"/>
        <v>0</v>
      </c>
      <c r="M89" s="401">
        <f t="shared" si="48"/>
        <v>0</v>
      </c>
      <c r="N89" s="392">
        <f t="shared" ref="N89" si="49">SUM(N90:N96)</f>
        <v>0</v>
      </c>
      <c r="P89" s="544"/>
      <c r="Q89" s="545"/>
      <c r="R89" s="545"/>
    </row>
    <row r="90" spans="1:18" ht="14.25" x14ac:dyDescent="0.3">
      <c r="A90" s="505" t="s">
        <v>184</v>
      </c>
      <c r="B90" s="515"/>
      <c r="C90" s="516"/>
      <c r="D90" s="516"/>
      <c r="E90" s="516"/>
      <c r="F90" s="516"/>
      <c r="G90" s="516"/>
      <c r="H90" s="516"/>
      <c r="I90" s="516"/>
      <c r="J90" s="516"/>
      <c r="K90" s="516"/>
      <c r="L90" s="516"/>
      <c r="M90" s="557"/>
      <c r="N90" s="394">
        <f t="shared" si="47"/>
        <v>0</v>
      </c>
      <c r="P90" s="543"/>
      <c r="Q90" s="545"/>
      <c r="R90" s="545"/>
    </row>
    <row r="91" spans="1:18" ht="14.25" x14ac:dyDescent="0.3">
      <c r="A91" s="505" t="s">
        <v>534</v>
      </c>
      <c r="B91" s="515"/>
      <c r="C91" s="516"/>
      <c r="D91" s="516"/>
      <c r="E91" s="516"/>
      <c r="F91" s="516"/>
      <c r="G91" s="516"/>
      <c r="H91" s="516"/>
      <c r="I91" s="516"/>
      <c r="J91" s="516"/>
      <c r="K91" s="516"/>
      <c r="L91" s="516"/>
      <c r="M91" s="557"/>
      <c r="N91" s="394">
        <f t="shared" si="47"/>
        <v>0</v>
      </c>
      <c r="P91" s="543"/>
      <c r="Q91" s="545"/>
      <c r="R91" s="545"/>
    </row>
    <row r="92" spans="1:18" ht="14.25" x14ac:dyDescent="0.3">
      <c r="A92" s="505" t="s">
        <v>373</v>
      </c>
      <c r="B92" s="515"/>
      <c r="C92" s="516"/>
      <c r="D92" s="516"/>
      <c r="E92" s="516"/>
      <c r="F92" s="516"/>
      <c r="G92" s="516"/>
      <c r="H92" s="516"/>
      <c r="I92" s="516"/>
      <c r="J92" s="516"/>
      <c r="K92" s="516"/>
      <c r="L92" s="516"/>
      <c r="M92" s="557"/>
      <c r="N92" s="394">
        <f t="shared" si="47"/>
        <v>0</v>
      </c>
      <c r="P92" s="543"/>
      <c r="Q92" s="545"/>
      <c r="R92" s="545"/>
    </row>
    <row r="93" spans="1:18" ht="14.25" x14ac:dyDescent="0.3">
      <c r="A93" s="505" t="s">
        <v>535</v>
      </c>
      <c r="B93" s="515"/>
      <c r="C93" s="516"/>
      <c r="D93" s="516"/>
      <c r="E93" s="516"/>
      <c r="F93" s="516"/>
      <c r="G93" s="516"/>
      <c r="H93" s="516"/>
      <c r="I93" s="516"/>
      <c r="J93" s="516"/>
      <c r="K93" s="516"/>
      <c r="L93" s="516"/>
      <c r="M93" s="557"/>
      <c r="N93" s="394">
        <f t="shared" si="47"/>
        <v>0</v>
      </c>
      <c r="P93" s="543"/>
      <c r="Q93" s="545"/>
      <c r="R93" s="545"/>
    </row>
    <row r="94" spans="1:18" ht="14.25" x14ac:dyDescent="0.3">
      <c r="A94" s="505" t="s">
        <v>536</v>
      </c>
      <c r="B94" s="515"/>
      <c r="C94" s="516"/>
      <c r="D94" s="516"/>
      <c r="E94" s="516"/>
      <c r="F94" s="516"/>
      <c r="G94" s="516"/>
      <c r="H94" s="516"/>
      <c r="I94" s="516"/>
      <c r="J94" s="516"/>
      <c r="K94" s="516"/>
      <c r="L94" s="516"/>
      <c r="M94" s="557"/>
      <c r="N94" s="394">
        <f t="shared" si="47"/>
        <v>0</v>
      </c>
      <c r="P94" s="543"/>
      <c r="Q94" s="545"/>
      <c r="R94" s="545"/>
    </row>
    <row r="95" spans="1:18" ht="14.25" x14ac:dyDescent="0.3">
      <c r="A95" s="426" t="s">
        <v>537</v>
      </c>
      <c r="B95" s="558"/>
      <c r="C95" s="559"/>
      <c r="D95" s="559"/>
      <c r="E95" s="559"/>
      <c r="F95" s="559"/>
      <c r="G95" s="559"/>
      <c r="H95" s="559"/>
      <c r="I95" s="559"/>
      <c r="J95" s="559"/>
      <c r="K95" s="559"/>
      <c r="L95" s="559"/>
      <c r="M95" s="560"/>
      <c r="N95" s="394">
        <f t="shared" si="47"/>
        <v>0</v>
      </c>
      <c r="P95" s="543"/>
      <c r="Q95" s="545"/>
      <c r="R95" s="545"/>
    </row>
    <row r="96" spans="1:18" ht="15" thickBot="1" x14ac:dyDescent="0.35">
      <c r="A96" s="506" t="s">
        <v>538</v>
      </c>
      <c r="B96" s="561"/>
      <c r="C96" s="562"/>
      <c r="D96" s="562"/>
      <c r="E96" s="562"/>
      <c r="F96" s="562"/>
      <c r="G96" s="562"/>
      <c r="H96" s="562"/>
      <c r="I96" s="562"/>
      <c r="J96" s="562"/>
      <c r="K96" s="562"/>
      <c r="L96" s="562"/>
      <c r="M96" s="563"/>
      <c r="N96" s="394">
        <f t="shared" si="47"/>
        <v>0</v>
      </c>
      <c r="P96" s="543"/>
      <c r="Q96" s="545"/>
      <c r="R96" s="545"/>
    </row>
    <row r="97" spans="1:18" ht="14.25" thickBot="1" x14ac:dyDescent="0.3">
      <c r="A97" s="391" t="s">
        <v>185</v>
      </c>
      <c r="B97" s="401">
        <f>B98</f>
        <v>0</v>
      </c>
      <c r="C97" s="401">
        <f t="shared" ref="C97:M97" si="50">C98</f>
        <v>0</v>
      </c>
      <c r="D97" s="401">
        <f t="shared" si="50"/>
        <v>0</v>
      </c>
      <c r="E97" s="401">
        <f t="shared" si="50"/>
        <v>0</v>
      </c>
      <c r="F97" s="401">
        <f t="shared" si="50"/>
        <v>0</v>
      </c>
      <c r="G97" s="401">
        <f t="shared" si="50"/>
        <v>0</v>
      </c>
      <c r="H97" s="401">
        <f t="shared" si="50"/>
        <v>0</v>
      </c>
      <c r="I97" s="401">
        <f t="shared" si="50"/>
        <v>0</v>
      </c>
      <c r="J97" s="401">
        <f t="shared" si="50"/>
        <v>0</v>
      </c>
      <c r="K97" s="401">
        <f t="shared" si="50"/>
        <v>0</v>
      </c>
      <c r="L97" s="401">
        <f t="shared" si="50"/>
        <v>0</v>
      </c>
      <c r="M97" s="401">
        <f t="shared" si="50"/>
        <v>0</v>
      </c>
      <c r="N97" s="392">
        <f t="shared" ref="N97" si="51">N98</f>
        <v>0</v>
      </c>
      <c r="P97" s="544"/>
      <c r="Q97" s="545"/>
      <c r="R97" s="545"/>
    </row>
    <row r="98" spans="1:18" ht="15" thickBot="1" x14ac:dyDescent="0.35">
      <c r="A98" s="514" t="s">
        <v>185</v>
      </c>
      <c r="B98" s="565"/>
      <c r="C98" s="566"/>
      <c r="D98" s="566"/>
      <c r="E98" s="566"/>
      <c r="F98" s="566"/>
      <c r="G98" s="566"/>
      <c r="H98" s="566"/>
      <c r="I98" s="566"/>
      <c r="J98" s="566"/>
      <c r="K98" s="566"/>
      <c r="L98" s="566"/>
      <c r="M98" s="567"/>
      <c r="N98" s="394">
        <f t="shared" si="47"/>
        <v>0</v>
      </c>
      <c r="P98" s="543"/>
      <c r="Q98" s="545"/>
      <c r="R98" s="545"/>
    </row>
    <row r="99" spans="1:18" ht="14.25" thickBot="1" x14ac:dyDescent="0.3">
      <c r="A99" s="395" t="s">
        <v>15</v>
      </c>
      <c r="B99" s="403">
        <f t="shared" ref="B99:N99" si="52">+B5+B11+B26+B31+B44+B54+B56+B64+B70+B89+B97</f>
        <v>511383.73000000004</v>
      </c>
      <c r="C99" s="403">
        <f t="shared" si="52"/>
        <v>466555.95700000005</v>
      </c>
      <c r="D99" s="403">
        <f t="shared" si="52"/>
        <v>543150.11400000006</v>
      </c>
      <c r="E99" s="403">
        <f t="shared" si="52"/>
        <v>461772.11699999997</v>
      </c>
      <c r="F99" s="403">
        <f t="shared" si="52"/>
        <v>463626.223</v>
      </c>
      <c r="G99" s="403">
        <f t="shared" si="52"/>
        <v>472134.07600000006</v>
      </c>
      <c r="H99" s="403">
        <f t="shared" si="52"/>
        <v>386463.93299999996</v>
      </c>
      <c r="I99" s="403">
        <f t="shared" si="52"/>
        <v>536982.30300000007</v>
      </c>
      <c r="J99" s="403">
        <f t="shared" si="52"/>
        <v>440108.44199999992</v>
      </c>
      <c r="K99" s="403">
        <f t="shared" si="52"/>
        <v>494750.9329999999</v>
      </c>
      <c r="L99" s="403">
        <f t="shared" si="52"/>
        <v>510313.11300000001</v>
      </c>
      <c r="M99" s="556">
        <f t="shared" si="52"/>
        <v>486653.38900000002</v>
      </c>
      <c r="N99" s="396">
        <f t="shared" si="52"/>
        <v>5773894.3300000001</v>
      </c>
      <c r="P99" s="546"/>
      <c r="Q99" s="545"/>
      <c r="R99" s="54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44</vt:i4>
      </vt:variant>
    </vt:vector>
  </HeadingPairs>
  <TitlesOfParts>
    <vt:vector size="104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</vt:lpstr>
      <vt:lpstr>34_1</vt:lpstr>
      <vt:lpstr>34_2</vt:lpstr>
      <vt:lpstr>35</vt:lpstr>
      <vt:lpstr>35_1</vt:lpstr>
      <vt:lpstr>35_2</vt:lpstr>
      <vt:lpstr>36</vt:lpstr>
      <vt:lpstr>37</vt:lpstr>
      <vt:lpstr>38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47_5</vt:lpstr>
      <vt:lpstr>47_6</vt:lpstr>
      <vt:lpstr>48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Ernesto Cancino Castañeda</cp:lastModifiedBy>
  <cp:lastPrinted>2020-03-10T12:34:47Z</cp:lastPrinted>
  <dcterms:created xsi:type="dcterms:W3CDTF">1999-09-24T01:39:57Z</dcterms:created>
  <dcterms:modified xsi:type="dcterms:W3CDTF">2022-05-13T13:38:39Z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