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ECC\Estadística Anual\2022\"/>
    </mc:Choice>
  </mc:AlternateContent>
  <xr:revisionPtr revIDLastSave="0" documentId="13_ncr:1_{9016A8D3-D7EA-469E-A6C6-00D39F63012E}" xr6:coauthVersionLast="47" xr6:coauthVersionMax="47" xr10:uidLastSave="{00000000-0000-0000-0000-000000000000}"/>
  <bookViews>
    <workbookView xWindow="-120" yWindow="-120" windowWidth="29040" windowHeight="15840" tabRatio="913" xr2:uid="{00000000-000D-0000-FFFF-FFFF00000000}"/>
  </bookViews>
  <sheets>
    <sheet name="indice" sheetId="55" r:id="rId1"/>
    <sheet name="Resumen 1" sheetId="1" r:id="rId2"/>
    <sheet name="Resumen 2" sheetId="2" r:id="rId3"/>
    <sheet name="3" sheetId="57" r:id="rId4"/>
    <sheet name="4" sheetId="58" r:id="rId5"/>
    <sheet name="5" sheetId="122" r:id="rId6"/>
    <sheet name="6 " sheetId="60" r:id="rId7"/>
    <sheet name="7" sheetId="135" r:id="rId8"/>
    <sheet name="8" sheetId="136" r:id="rId9"/>
    <sheet name="9" sheetId="137" r:id="rId10"/>
    <sheet name="10" sheetId="121" r:id="rId11"/>
    <sheet name="11" sheetId="65" r:id="rId12"/>
    <sheet name="12" sheetId="92" r:id="rId13"/>
    <sheet name="13" sheetId="93" r:id="rId14"/>
    <sheet name="14" sheetId="94" r:id="rId15"/>
    <sheet name="15" sheetId="95" r:id="rId16"/>
    <sheet name="16" sheetId="96" r:id="rId17"/>
    <sheet name="17" sheetId="97" r:id="rId18"/>
    <sheet name="18" sheetId="98" r:id="rId19"/>
    <sheet name="19" sheetId="99" r:id="rId20"/>
    <sheet name="20" sheetId="89" r:id="rId21"/>
    <sheet name="21 " sheetId="75" r:id="rId22"/>
    <sheet name="22" sheetId="102" r:id="rId23"/>
    <sheet name="23" sheetId="103" r:id="rId24"/>
    <sheet name="24" sheetId="104" r:id="rId25"/>
    <sheet name="25" sheetId="105" r:id="rId26"/>
    <sheet name="26" sheetId="101" r:id="rId27"/>
    <sheet name="27" sheetId="100" r:id="rId28"/>
    <sheet name="28" sheetId="106" r:id="rId29"/>
    <sheet name="29" sheetId="107" r:id="rId30"/>
    <sheet name="30 " sheetId="108" r:id="rId31"/>
    <sheet name="31" sheetId="109" r:id="rId32"/>
    <sheet name="32" sheetId="147" r:id="rId33"/>
    <sheet name="33" sheetId="110" r:id="rId34"/>
    <sheet name="34" sheetId="111" r:id="rId35"/>
    <sheet name="34_1" sheetId="112" r:id="rId36"/>
    <sheet name="34_2" sheetId="113" r:id="rId37"/>
    <sheet name="35" sheetId="35" r:id="rId38"/>
    <sheet name="35_1" sheetId="126" r:id="rId39"/>
    <sheet name="35_2" sheetId="128" r:id="rId40"/>
    <sheet name="36" sheetId="36" r:id="rId41"/>
    <sheet name="37" sheetId="37" r:id="rId42"/>
    <sheet name="38" sheetId="38" r:id="rId43"/>
    <sheet name="39" sheetId="39" r:id="rId44"/>
    <sheet name="40" sheetId="40" r:id="rId45"/>
    <sheet name="41" sheetId="41" r:id="rId46"/>
    <sheet name="42_1" sheetId="42" r:id="rId47"/>
    <sheet name="42_2" sheetId="51" r:id="rId48"/>
    <sheet name="42_3" sheetId="125" r:id="rId49"/>
    <sheet name="43" sheetId="43" r:id="rId50"/>
    <sheet name="44" sheetId="44" r:id="rId51"/>
    <sheet name="45" sheetId="139" r:id="rId52"/>
    <sheet name="46 " sheetId="46" r:id="rId53"/>
    <sheet name="47_1" sheetId="54" r:id="rId54"/>
    <sheet name="47_2" sheetId="47" r:id="rId55"/>
    <sheet name="47_3" sheetId="123" r:id="rId56"/>
    <sheet name="47_4" sheetId="124" r:id="rId57"/>
    <sheet name="47_5" sheetId="48" r:id="rId58"/>
    <sheet name="47_6" sheetId="148" r:id="rId59"/>
    <sheet name="48" sheetId="50" r:id="rId60"/>
  </sheets>
  <definedNames>
    <definedName name="_xlnm.Print_Area" localSheetId="11">'11'!$B$1:$H$47</definedName>
    <definedName name="_xlnm.Print_Area" localSheetId="12">'12'!$A$1:$N$21</definedName>
    <definedName name="_xlnm.Print_Area" localSheetId="13">'13'!$A$1:$N$19</definedName>
    <definedName name="_xlnm.Print_Area" localSheetId="14">'14'!$A$1:$N$19</definedName>
    <definedName name="_xlnm.Print_Area" localSheetId="15">'15'!$A$1:$N$19</definedName>
    <definedName name="_xlnm.Print_Area" localSheetId="16">'16'!$A$1:$N$19</definedName>
    <definedName name="_xlnm.Print_Area" localSheetId="17">'17'!$A$1:$N$19</definedName>
    <definedName name="_xlnm.Print_Area" localSheetId="18">'18'!$A$1:$N$19</definedName>
    <definedName name="_xlnm.Print_Area" localSheetId="19">'19'!$A$1:$N$19</definedName>
    <definedName name="_xlnm.Print_Area" localSheetId="20">'20'!$A$5:$R$20</definedName>
    <definedName name="_xlnm.Print_Area" localSheetId="21">'21 '!$A$4:$R$19</definedName>
    <definedName name="_xlnm.Print_Area" localSheetId="22">'22'!$A$1:$R$19</definedName>
    <definedName name="_xlnm.Print_Area" localSheetId="23">'23'!$A$1:$R$19</definedName>
    <definedName name="_xlnm.Print_Area" localSheetId="24">'24'!$A$1:$R$19</definedName>
    <definedName name="_xlnm.Print_Area" localSheetId="25">'25'!$A$1:$R$19</definedName>
    <definedName name="_xlnm.Print_Area" localSheetId="26">'26'!$A$1:$R$19</definedName>
    <definedName name="_xlnm.Print_Area" localSheetId="27">'27'!$A$1:$R$19</definedName>
    <definedName name="_xlnm.Print_Area" localSheetId="28">'28'!$A$1:$N$37</definedName>
    <definedName name="_xlnm.Print_Area" localSheetId="29">'29'!$A$1:$N$39</definedName>
    <definedName name="_xlnm.Print_Area" localSheetId="30">'30 '!$A$1:$N$38</definedName>
    <definedName name="_xlnm.Print_Area" localSheetId="31">'31'!$A$1:$N$37</definedName>
    <definedName name="_xlnm.Print_Area" localSheetId="32">'32'!$A$1:$N$38</definedName>
    <definedName name="_xlnm.Print_Area" localSheetId="33">'33'!$A$1:$N$38</definedName>
    <definedName name="_xlnm.Print_Area" localSheetId="34">'34'!$A$1:$N$37</definedName>
    <definedName name="_xlnm.Print_Area" localSheetId="35">'34_1'!$A$1:$N$37</definedName>
    <definedName name="_xlnm.Print_Area" localSheetId="36">'34_2'!$A$1:$N$22</definedName>
    <definedName name="_xlnm.Print_Area" localSheetId="37">'35'!$A$1:$E$31</definedName>
    <definedName name="_xlnm.Print_Area" localSheetId="40">'36'!$A$1:$E$40</definedName>
    <definedName name="_xlnm.Print_Area" localSheetId="41">'37'!$A$1:$F$40</definedName>
    <definedName name="_xlnm.Print_Area" localSheetId="42">'38'!$A$1:$E$41</definedName>
    <definedName name="_xlnm.Print_Area" localSheetId="43">'39'!$A$1:$E$41</definedName>
    <definedName name="_xlnm.Print_Area" localSheetId="44">'40'!$A$1:$E$41</definedName>
    <definedName name="_xlnm.Print_Area" localSheetId="45">'41'!$A$1:$E$40</definedName>
    <definedName name="_xlnm.Print_Area" localSheetId="46">'42_1'!$A$1:$E$41</definedName>
    <definedName name="_xlnm.Print_Area" localSheetId="49">'43'!$A$1:$E$25</definedName>
    <definedName name="_xlnm.Print_Area" localSheetId="50">'44'!$A$1:$H$25</definedName>
    <definedName name="_xlnm.Print_Area" localSheetId="51">'45'!$A$1:$I$18</definedName>
    <definedName name="_xlnm.Print_Area" localSheetId="52">'46 '!#REF!</definedName>
    <definedName name="_xlnm.Print_Area" localSheetId="53">'47_1'!$A$4:$I$35</definedName>
    <definedName name="_xlnm.Print_Area" localSheetId="54">'47_2'!$A$4:$I$35</definedName>
    <definedName name="_xlnm.Print_Area" localSheetId="55">'47_3'!$A$4:$I$35</definedName>
    <definedName name="_xlnm.Print_Area" localSheetId="56">'47_4'!$A$4:$I$35</definedName>
    <definedName name="_xlnm.Print_Area" localSheetId="57">'47_5'!#REF!</definedName>
    <definedName name="_xlnm.Print_Area" localSheetId="58">'47_6'!#REF!</definedName>
    <definedName name="_xlnm.Print_Area" localSheetId="59">'48'!$A$4:$I$19</definedName>
    <definedName name="_xlnm.Print_Area" localSheetId="1">'Resumen 1'!$B$3:$D$29</definedName>
    <definedName name="_xlnm.Print_Area" localSheetId="2">'Resumen 2'!$A$8:$D$44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58" l="1"/>
  <c r="D28" i="58"/>
  <c r="D27" i="58"/>
  <c r="D26" i="58"/>
  <c r="M18" i="99" l="1"/>
  <c r="L18" i="99"/>
  <c r="K18" i="99"/>
  <c r="J18" i="99"/>
  <c r="I18" i="99"/>
  <c r="H18" i="99"/>
  <c r="G18" i="99"/>
  <c r="F18" i="99"/>
  <c r="E18" i="99"/>
  <c r="D18" i="99"/>
  <c r="C18" i="99"/>
  <c r="B18" i="99"/>
  <c r="M17" i="99"/>
  <c r="L17" i="99"/>
  <c r="K17" i="99"/>
  <c r="J17" i="99"/>
  <c r="I17" i="99"/>
  <c r="H17" i="99"/>
  <c r="G17" i="99"/>
  <c r="F17" i="99"/>
  <c r="E17" i="99"/>
  <c r="D17" i="99"/>
  <c r="C17" i="99"/>
  <c r="B17" i="99"/>
  <c r="M16" i="99"/>
  <c r="L16" i="99"/>
  <c r="K16" i="99"/>
  <c r="J16" i="99"/>
  <c r="I16" i="99"/>
  <c r="H16" i="99"/>
  <c r="G16" i="99"/>
  <c r="F16" i="99"/>
  <c r="E16" i="99"/>
  <c r="D16" i="99"/>
  <c r="C16" i="99"/>
  <c r="B16" i="99"/>
  <c r="M15" i="99"/>
  <c r="L15" i="99"/>
  <c r="K15" i="99"/>
  <c r="J15" i="99"/>
  <c r="I15" i="99"/>
  <c r="H15" i="99"/>
  <c r="G15" i="99"/>
  <c r="F15" i="99"/>
  <c r="E15" i="99"/>
  <c r="D15" i="99"/>
  <c r="C15" i="99"/>
  <c r="B15" i="99"/>
  <c r="M14" i="99"/>
  <c r="L14" i="99"/>
  <c r="K14" i="99"/>
  <c r="J14" i="99"/>
  <c r="I14" i="99"/>
  <c r="H14" i="99"/>
  <c r="G14" i="99"/>
  <c r="F14" i="99"/>
  <c r="E14" i="99"/>
  <c r="D14" i="99"/>
  <c r="C14" i="99"/>
  <c r="B14" i="99"/>
  <c r="M13" i="99"/>
  <c r="L13" i="99"/>
  <c r="K13" i="99"/>
  <c r="J13" i="99"/>
  <c r="I13" i="99"/>
  <c r="H13" i="99"/>
  <c r="G13" i="99"/>
  <c r="F13" i="99"/>
  <c r="E13" i="99"/>
  <c r="D13" i="99"/>
  <c r="C13" i="99"/>
  <c r="B13" i="99"/>
  <c r="M12" i="99"/>
  <c r="L12" i="99"/>
  <c r="K12" i="99"/>
  <c r="J12" i="99"/>
  <c r="I12" i="99"/>
  <c r="H12" i="99"/>
  <c r="G12" i="99"/>
  <c r="F12" i="99"/>
  <c r="E12" i="99"/>
  <c r="D12" i="99"/>
  <c r="C12" i="99"/>
  <c r="B12" i="99"/>
  <c r="M11" i="99"/>
  <c r="L11" i="99"/>
  <c r="K11" i="99"/>
  <c r="J11" i="99"/>
  <c r="I11" i="99"/>
  <c r="H11" i="99"/>
  <c r="G11" i="99"/>
  <c r="F11" i="99"/>
  <c r="E11" i="99"/>
  <c r="D11" i="99"/>
  <c r="C11" i="99"/>
  <c r="B11" i="99"/>
  <c r="M10" i="99"/>
  <c r="L10" i="99"/>
  <c r="K10" i="99"/>
  <c r="J10" i="99"/>
  <c r="I10" i="99"/>
  <c r="H10" i="99"/>
  <c r="G10" i="99"/>
  <c r="F10" i="99"/>
  <c r="E10" i="99"/>
  <c r="D10" i="99"/>
  <c r="C10" i="99"/>
  <c r="B10" i="99"/>
  <c r="M9" i="99"/>
  <c r="L9" i="99"/>
  <c r="K9" i="99"/>
  <c r="J9" i="99"/>
  <c r="I9" i="99"/>
  <c r="H9" i="99"/>
  <c r="G9" i="99"/>
  <c r="F9" i="99"/>
  <c r="E9" i="99"/>
  <c r="D9" i="99"/>
  <c r="C9" i="99"/>
  <c r="B9" i="99"/>
  <c r="M8" i="99"/>
  <c r="L8" i="99"/>
  <c r="K8" i="99"/>
  <c r="J8" i="99"/>
  <c r="I8" i="99"/>
  <c r="H8" i="99"/>
  <c r="G8" i="99"/>
  <c r="F8" i="99"/>
  <c r="E8" i="99"/>
  <c r="D8" i="99"/>
  <c r="C8" i="99"/>
  <c r="B8" i="99"/>
  <c r="M7" i="99"/>
  <c r="L7" i="99"/>
  <c r="K7" i="99"/>
  <c r="J7" i="99"/>
  <c r="I7" i="99"/>
  <c r="H7" i="99"/>
  <c r="G7" i="99"/>
  <c r="F7" i="99"/>
  <c r="E7" i="99"/>
  <c r="D7" i="99"/>
  <c r="C7" i="99"/>
  <c r="B7" i="99"/>
  <c r="M6" i="99"/>
  <c r="L6" i="99"/>
  <c r="K6" i="99"/>
  <c r="J6" i="99"/>
  <c r="I6" i="99"/>
  <c r="H6" i="99"/>
  <c r="G6" i="99"/>
  <c r="F6" i="99"/>
  <c r="E6" i="99"/>
  <c r="D6" i="99"/>
  <c r="C6" i="99"/>
  <c r="B6" i="99"/>
  <c r="M5" i="99"/>
  <c r="L5" i="99"/>
  <c r="K5" i="99"/>
  <c r="J5" i="99"/>
  <c r="I5" i="99"/>
  <c r="H5" i="99"/>
  <c r="G5" i="99"/>
  <c r="F5" i="99"/>
  <c r="E5" i="99"/>
  <c r="D5" i="99"/>
  <c r="C5" i="99"/>
  <c r="B5" i="99"/>
  <c r="M98" i="121" l="1"/>
  <c r="M97" i="121" s="1"/>
  <c r="L98" i="121"/>
  <c r="L97" i="121" s="1"/>
  <c r="K98" i="121"/>
  <c r="K97" i="121" s="1"/>
  <c r="J98" i="121"/>
  <c r="J97" i="121" s="1"/>
  <c r="I98" i="121"/>
  <c r="I97" i="121" s="1"/>
  <c r="H98" i="121"/>
  <c r="H97" i="121" s="1"/>
  <c r="G98" i="121"/>
  <c r="G97" i="121" s="1"/>
  <c r="F98" i="121"/>
  <c r="F97" i="121" s="1"/>
  <c r="E98" i="121"/>
  <c r="E97" i="121" s="1"/>
  <c r="D98" i="121"/>
  <c r="C98" i="121"/>
  <c r="B98" i="121"/>
  <c r="B97" i="121" s="1"/>
  <c r="M96" i="121"/>
  <c r="L96" i="121"/>
  <c r="K96" i="121"/>
  <c r="J96" i="121"/>
  <c r="I96" i="121"/>
  <c r="H96" i="121"/>
  <c r="G96" i="121"/>
  <c r="F96" i="121"/>
  <c r="E96" i="121"/>
  <c r="D96" i="121"/>
  <c r="C96" i="121"/>
  <c r="B96" i="121"/>
  <c r="M95" i="121"/>
  <c r="L95" i="121"/>
  <c r="K95" i="121"/>
  <c r="J95" i="121"/>
  <c r="I95" i="121"/>
  <c r="H95" i="121"/>
  <c r="G95" i="121"/>
  <c r="F95" i="121"/>
  <c r="E95" i="121"/>
  <c r="D95" i="121"/>
  <c r="C95" i="121"/>
  <c r="B95" i="121"/>
  <c r="M94" i="121"/>
  <c r="L94" i="121"/>
  <c r="K94" i="121"/>
  <c r="J94" i="121"/>
  <c r="I94" i="121"/>
  <c r="H94" i="121"/>
  <c r="G94" i="121"/>
  <c r="F94" i="121"/>
  <c r="E94" i="121"/>
  <c r="D94" i="121"/>
  <c r="C94" i="121"/>
  <c r="B94" i="121"/>
  <c r="M93" i="121"/>
  <c r="L93" i="121"/>
  <c r="K93" i="121"/>
  <c r="J93" i="121"/>
  <c r="I93" i="121"/>
  <c r="H93" i="121"/>
  <c r="G93" i="121"/>
  <c r="F93" i="121"/>
  <c r="E93" i="121"/>
  <c r="D93" i="121"/>
  <c r="C93" i="121"/>
  <c r="B93" i="121"/>
  <c r="M92" i="121"/>
  <c r="L92" i="121"/>
  <c r="K92" i="121"/>
  <c r="J92" i="121"/>
  <c r="I92" i="121"/>
  <c r="H92" i="121"/>
  <c r="G92" i="121"/>
  <c r="F92" i="121"/>
  <c r="E92" i="121"/>
  <c r="D92" i="121"/>
  <c r="C92" i="121"/>
  <c r="B92" i="121"/>
  <c r="M91" i="121"/>
  <c r="L91" i="121"/>
  <c r="K91" i="121"/>
  <c r="J91" i="121"/>
  <c r="I91" i="121"/>
  <c r="H91" i="121"/>
  <c r="G91" i="121"/>
  <c r="F91" i="121"/>
  <c r="E91" i="121"/>
  <c r="D91" i="121"/>
  <c r="C91" i="121"/>
  <c r="B91" i="121"/>
  <c r="M90" i="121"/>
  <c r="L90" i="121"/>
  <c r="K90" i="121"/>
  <c r="J90" i="121"/>
  <c r="I90" i="121"/>
  <c r="H90" i="121"/>
  <c r="G90" i="121"/>
  <c r="F90" i="121"/>
  <c r="E90" i="121"/>
  <c r="D90" i="121"/>
  <c r="C90" i="121"/>
  <c r="B90" i="121"/>
  <c r="M88" i="121"/>
  <c r="L88" i="121"/>
  <c r="K88" i="121"/>
  <c r="J88" i="121"/>
  <c r="I88" i="121"/>
  <c r="H88" i="121"/>
  <c r="G88" i="121"/>
  <c r="F88" i="121"/>
  <c r="E88" i="121"/>
  <c r="D88" i="121"/>
  <c r="C88" i="121"/>
  <c r="B88" i="121"/>
  <c r="M87" i="121"/>
  <c r="L87" i="121"/>
  <c r="K87" i="121"/>
  <c r="J87" i="121"/>
  <c r="I87" i="121"/>
  <c r="H87" i="121"/>
  <c r="G87" i="121"/>
  <c r="F87" i="121"/>
  <c r="E87" i="121"/>
  <c r="D87" i="121"/>
  <c r="C87" i="121"/>
  <c r="B87" i="121"/>
  <c r="M86" i="121"/>
  <c r="L86" i="121"/>
  <c r="K86" i="121"/>
  <c r="J86" i="121"/>
  <c r="I86" i="121"/>
  <c r="H86" i="121"/>
  <c r="G86" i="121"/>
  <c r="F86" i="121"/>
  <c r="E86" i="121"/>
  <c r="D86" i="121"/>
  <c r="C86" i="121"/>
  <c r="B86" i="121"/>
  <c r="M85" i="121"/>
  <c r="L85" i="121"/>
  <c r="K85" i="121"/>
  <c r="J85" i="121"/>
  <c r="I85" i="121"/>
  <c r="H85" i="121"/>
  <c r="G85" i="121"/>
  <c r="F85" i="121"/>
  <c r="E85" i="121"/>
  <c r="D85" i="121"/>
  <c r="C85" i="121"/>
  <c r="B85" i="121"/>
  <c r="M84" i="121"/>
  <c r="L84" i="121"/>
  <c r="K84" i="121"/>
  <c r="J84" i="121"/>
  <c r="I84" i="121"/>
  <c r="H84" i="121"/>
  <c r="G84" i="121"/>
  <c r="F84" i="121"/>
  <c r="E84" i="121"/>
  <c r="D84" i="121"/>
  <c r="C84" i="121"/>
  <c r="B84" i="121"/>
  <c r="M83" i="121"/>
  <c r="L83" i="121"/>
  <c r="K83" i="121"/>
  <c r="J83" i="121"/>
  <c r="I83" i="121"/>
  <c r="H83" i="121"/>
  <c r="G83" i="121"/>
  <c r="F83" i="121"/>
  <c r="E83" i="121"/>
  <c r="D83" i="121"/>
  <c r="C83" i="121"/>
  <c r="B83" i="121"/>
  <c r="M82" i="121"/>
  <c r="L82" i="121"/>
  <c r="K82" i="121"/>
  <c r="J82" i="121"/>
  <c r="I82" i="121"/>
  <c r="H82" i="121"/>
  <c r="G82" i="121"/>
  <c r="F82" i="121"/>
  <c r="E82" i="121"/>
  <c r="D82" i="121"/>
  <c r="C82" i="121"/>
  <c r="B82" i="121"/>
  <c r="M81" i="121"/>
  <c r="L81" i="121"/>
  <c r="K81" i="121"/>
  <c r="J81" i="121"/>
  <c r="I81" i="121"/>
  <c r="H81" i="121"/>
  <c r="G81" i="121"/>
  <c r="F81" i="121"/>
  <c r="E81" i="121"/>
  <c r="D81" i="121"/>
  <c r="C81" i="121"/>
  <c r="B81" i="121"/>
  <c r="M80" i="121"/>
  <c r="L80" i="121"/>
  <c r="K80" i="121"/>
  <c r="J80" i="121"/>
  <c r="I80" i="121"/>
  <c r="H80" i="121"/>
  <c r="G80" i="121"/>
  <c r="F80" i="121"/>
  <c r="E80" i="121"/>
  <c r="D80" i="121"/>
  <c r="C80" i="121"/>
  <c r="B80" i="121"/>
  <c r="M79" i="121"/>
  <c r="L79" i="121"/>
  <c r="K79" i="121"/>
  <c r="J79" i="121"/>
  <c r="I79" i="121"/>
  <c r="H79" i="121"/>
  <c r="G79" i="121"/>
  <c r="F79" i="121"/>
  <c r="E79" i="121"/>
  <c r="D79" i="121"/>
  <c r="C79" i="121"/>
  <c r="B79" i="121"/>
  <c r="M78" i="121"/>
  <c r="L78" i="121"/>
  <c r="K78" i="121"/>
  <c r="J78" i="121"/>
  <c r="I78" i="121"/>
  <c r="H78" i="121"/>
  <c r="G78" i="121"/>
  <c r="F78" i="121"/>
  <c r="E78" i="121"/>
  <c r="D78" i="121"/>
  <c r="C78" i="121"/>
  <c r="B78" i="121"/>
  <c r="M77" i="121"/>
  <c r="L77" i="121"/>
  <c r="K77" i="121"/>
  <c r="J77" i="121"/>
  <c r="I77" i="121"/>
  <c r="H77" i="121"/>
  <c r="G77" i="121"/>
  <c r="F77" i="121"/>
  <c r="E77" i="121"/>
  <c r="D77" i="121"/>
  <c r="C77" i="121"/>
  <c r="B77" i="121"/>
  <c r="M76" i="121"/>
  <c r="L76" i="121"/>
  <c r="K76" i="121"/>
  <c r="J76" i="121"/>
  <c r="I76" i="121"/>
  <c r="H76" i="121"/>
  <c r="G76" i="121"/>
  <c r="F76" i="121"/>
  <c r="E76" i="121"/>
  <c r="D76" i="121"/>
  <c r="C76" i="121"/>
  <c r="B76" i="121"/>
  <c r="M75" i="121"/>
  <c r="L75" i="121"/>
  <c r="K75" i="121"/>
  <c r="J75" i="121"/>
  <c r="I75" i="121"/>
  <c r="H75" i="121"/>
  <c r="G75" i="121"/>
  <c r="F75" i="121"/>
  <c r="E75" i="121"/>
  <c r="D75" i="121"/>
  <c r="C75" i="121"/>
  <c r="B75" i="121"/>
  <c r="M74" i="121"/>
  <c r="L74" i="121"/>
  <c r="K74" i="121"/>
  <c r="J74" i="121"/>
  <c r="I74" i="121"/>
  <c r="H74" i="121"/>
  <c r="G74" i="121"/>
  <c r="F74" i="121"/>
  <c r="E74" i="121"/>
  <c r="D74" i="121"/>
  <c r="C74" i="121"/>
  <c r="B74" i="121"/>
  <c r="M73" i="121"/>
  <c r="L73" i="121"/>
  <c r="K73" i="121"/>
  <c r="J73" i="121"/>
  <c r="I73" i="121"/>
  <c r="H73" i="121"/>
  <c r="G73" i="121"/>
  <c r="F73" i="121"/>
  <c r="E73" i="121"/>
  <c r="D73" i="121"/>
  <c r="C73" i="121"/>
  <c r="B73" i="121"/>
  <c r="M72" i="121"/>
  <c r="L72" i="121"/>
  <c r="K72" i="121"/>
  <c r="J72" i="121"/>
  <c r="I72" i="121"/>
  <c r="H72" i="121"/>
  <c r="G72" i="121"/>
  <c r="F72" i="121"/>
  <c r="E72" i="121"/>
  <c r="D72" i="121"/>
  <c r="C72" i="121"/>
  <c r="B72" i="121"/>
  <c r="M71" i="121"/>
  <c r="L71" i="121"/>
  <c r="K71" i="121"/>
  <c r="J71" i="121"/>
  <c r="I71" i="121"/>
  <c r="H71" i="121"/>
  <c r="G71" i="121"/>
  <c r="F71" i="121"/>
  <c r="E71" i="121"/>
  <c r="D71" i="121"/>
  <c r="C71" i="121"/>
  <c r="B71" i="121"/>
  <c r="M69" i="121"/>
  <c r="L69" i="121"/>
  <c r="K69" i="121"/>
  <c r="J69" i="121"/>
  <c r="I69" i="121"/>
  <c r="H69" i="121"/>
  <c r="G69" i="121"/>
  <c r="F69" i="121"/>
  <c r="E69" i="121"/>
  <c r="D69" i="121"/>
  <c r="C69" i="121"/>
  <c r="B69" i="121"/>
  <c r="M68" i="121"/>
  <c r="L68" i="121"/>
  <c r="K68" i="121"/>
  <c r="J68" i="121"/>
  <c r="I68" i="121"/>
  <c r="H68" i="121"/>
  <c r="G68" i="121"/>
  <c r="F68" i="121"/>
  <c r="E68" i="121"/>
  <c r="D68" i="121"/>
  <c r="C68" i="121"/>
  <c r="B68" i="121"/>
  <c r="M67" i="121"/>
  <c r="L67" i="121"/>
  <c r="K67" i="121"/>
  <c r="J67" i="121"/>
  <c r="I67" i="121"/>
  <c r="H67" i="121"/>
  <c r="G67" i="121"/>
  <c r="F67" i="121"/>
  <c r="E67" i="121"/>
  <c r="D67" i="121"/>
  <c r="C67" i="121"/>
  <c r="B67" i="121"/>
  <c r="M66" i="121"/>
  <c r="L66" i="121"/>
  <c r="K66" i="121"/>
  <c r="J66" i="121"/>
  <c r="I66" i="121"/>
  <c r="H66" i="121"/>
  <c r="G66" i="121"/>
  <c r="F66" i="121"/>
  <c r="E66" i="121"/>
  <c r="D66" i="121"/>
  <c r="C66" i="121"/>
  <c r="B66" i="121"/>
  <c r="M65" i="121"/>
  <c r="L65" i="121"/>
  <c r="K65" i="121"/>
  <c r="J65" i="121"/>
  <c r="I65" i="121"/>
  <c r="H65" i="121"/>
  <c r="G65" i="121"/>
  <c r="F65" i="121"/>
  <c r="E65" i="121"/>
  <c r="D65" i="121"/>
  <c r="C65" i="121"/>
  <c r="B65" i="121"/>
  <c r="M63" i="121"/>
  <c r="L63" i="121"/>
  <c r="K63" i="121"/>
  <c r="J63" i="121"/>
  <c r="I63" i="121"/>
  <c r="H63" i="121"/>
  <c r="G63" i="121"/>
  <c r="F63" i="121"/>
  <c r="E63" i="121"/>
  <c r="D63" i="121"/>
  <c r="C63" i="121"/>
  <c r="B63" i="121"/>
  <c r="M62" i="121"/>
  <c r="L62" i="121"/>
  <c r="K62" i="121"/>
  <c r="J62" i="121"/>
  <c r="I62" i="121"/>
  <c r="H62" i="121"/>
  <c r="G62" i="121"/>
  <c r="F62" i="121"/>
  <c r="E62" i="121"/>
  <c r="D62" i="121"/>
  <c r="C62" i="121"/>
  <c r="B62" i="121"/>
  <c r="M61" i="121"/>
  <c r="L61" i="121"/>
  <c r="K61" i="121"/>
  <c r="J61" i="121"/>
  <c r="I61" i="121"/>
  <c r="H61" i="121"/>
  <c r="G61" i="121"/>
  <c r="F61" i="121"/>
  <c r="E61" i="121"/>
  <c r="D61" i="121"/>
  <c r="C61" i="121"/>
  <c r="B61" i="121"/>
  <c r="M60" i="121"/>
  <c r="L60" i="121"/>
  <c r="K60" i="121"/>
  <c r="J60" i="121"/>
  <c r="I60" i="121"/>
  <c r="H60" i="121"/>
  <c r="G60" i="121"/>
  <c r="F60" i="121"/>
  <c r="E60" i="121"/>
  <c r="D60" i="121"/>
  <c r="C60" i="121"/>
  <c r="B60" i="121"/>
  <c r="M59" i="121"/>
  <c r="L59" i="121"/>
  <c r="K59" i="121"/>
  <c r="J59" i="121"/>
  <c r="I59" i="121"/>
  <c r="H59" i="121"/>
  <c r="G59" i="121"/>
  <c r="F59" i="121"/>
  <c r="E59" i="121"/>
  <c r="D59" i="121"/>
  <c r="C59" i="121"/>
  <c r="B59" i="121"/>
  <c r="M58" i="121"/>
  <c r="L58" i="121"/>
  <c r="K58" i="121"/>
  <c r="J58" i="121"/>
  <c r="I58" i="121"/>
  <c r="H58" i="121"/>
  <c r="G58" i="121"/>
  <c r="F58" i="121"/>
  <c r="E58" i="121"/>
  <c r="D58" i="121"/>
  <c r="C58" i="121"/>
  <c r="B58" i="121"/>
  <c r="M57" i="121"/>
  <c r="L57" i="121"/>
  <c r="K57" i="121"/>
  <c r="J57" i="121"/>
  <c r="I57" i="121"/>
  <c r="H57" i="121"/>
  <c r="G57" i="121"/>
  <c r="F57" i="121"/>
  <c r="E57" i="121"/>
  <c r="E56" i="121" s="1"/>
  <c r="D57" i="121"/>
  <c r="C57" i="121"/>
  <c r="B57" i="121"/>
  <c r="M55" i="121"/>
  <c r="M54" i="121" s="1"/>
  <c r="L55" i="121"/>
  <c r="L54" i="121" s="1"/>
  <c r="K55" i="121"/>
  <c r="J55" i="121"/>
  <c r="J54" i="121" s="1"/>
  <c r="I55" i="121"/>
  <c r="I54" i="121" s="1"/>
  <c r="H55" i="121"/>
  <c r="H54" i="121" s="1"/>
  <c r="G55" i="121"/>
  <c r="G54" i="121" s="1"/>
  <c r="F55" i="121"/>
  <c r="F54" i="121" s="1"/>
  <c r="E55" i="121"/>
  <c r="E54" i="121" s="1"/>
  <c r="D55" i="121"/>
  <c r="D54" i="121" s="1"/>
  <c r="C55" i="121"/>
  <c r="C54" i="121" s="1"/>
  <c r="B55" i="121"/>
  <c r="B54" i="121" s="1"/>
  <c r="M53" i="121"/>
  <c r="L53" i="121"/>
  <c r="K53" i="121"/>
  <c r="J53" i="121"/>
  <c r="I53" i="121"/>
  <c r="H53" i="121"/>
  <c r="G53" i="121"/>
  <c r="F53" i="121"/>
  <c r="E53" i="121"/>
  <c r="D53" i="121"/>
  <c r="C53" i="121"/>
  <c r="B53" i="121"/>
  <c r="M52" i="121"/>
  <c r="L52" i="121"/>
  <c r="K52" i="121"/>
  <c r="J52" i="121"/>
  <c r="I52" i="121"/>
  <c r="H52" i="121"/>
  <c r="G52" i="121"/>
  <c r="F52" i="121"/>
  <c r="E52" i="121"/>
  <c r="D52" i="121"/>
  <c r="C52" i="121"/>
  <c r="B52" i="121"/>
  <c r="M51" i="121"/>
  <c r="L51" i="121"/>
  <c r="K51" i="121"/>
  <c r="J51" i="121"/>
  <c r="I51" i="121"/>
  <c r="H51" i="121"/>
  <c r="G51" i="121"/>
  <c r="F51" i="121"/>
  <c r="E51" i="121"/>
  <c r="D51" i="121"/>
  <c r="C51" i="121"/>
  <c r="B51" i="121"/>
  <c r="M50" i="121"/>
  <c r="L50" i="121"/>
  <c r="K50" i="121"/>
  <c r="J50" i="121"/>
  <c r="I50" i="121"/>
  <c r="H50" i="121"/>
  <c r="G50" i="121"/>
  <c r="F50" i="121"/>
  <c r="E50" i="121"/>
  <c r="D50" i="121"/>
  <c r="C50" i="121"/>
  <c r="B50" i="121"/>
  <c r="M49" i="121"/>
  <c r="L49" i="121"/>
  <c r="K49" i="121"/>
  <c r="J49" i="121"/>
  <c r="I49" i="121"/>
  <c r="H49" i="121"/>
  <c r="G49" i="121"/>
  <c r="F49" i="121"/>
  <c r="E49" i="121"/>
  <c r="D49" i="121"/>
  <c r="C49" i="121"/>
  <c r="B49" i="121"/>
  <c r="M48" i="121"/>
  <c r="L48" i="121"/>
  <c r="K48" i="121"/>
  <c r="J48" i="121"/>
  <c r="I48" i="121"/>
  <c r="H48" i="121"/>
  <c r="G48" i="121"/>
  <c r="F48" i="121"/>
  <c r="E48" i="121"/>
  <c r="D48" i="121"/>
  <c r="C48" i="121"/>
  <c r="B48" i="121"/>
  <c r="M47" i="121"/>
  <c r="L47" i="121"/>
  <c r="K47" i="121"/>
  <c r="J47" i="121"/>
  <c r="I47" i="121"/>
  <c r="H47" i="121"/>
  <c r="G47" i="121"/>
  <c r="F47" i="121"/>
  <c r="E47" i="121"/>
  <c r="D47" i="121"/>
  <c r="C47" i="121"/>
  <c r="B47" i="121"/>
  <c r="M46" i="121"/>
  <c r="L46" i="121"/>
  <c r="K46" i="121"/>
  <c r="J46" i="121"/>
  <c r="I46" i="121"/>
  <c r="H46" i="121"/>
  <c r="G46" i="121"/>
  <c r="F46" i="121"/>
  <c r="E46" i="121"/>
  <c r="D46" i="121"/>
  <c r="C46" i="121"/>
  <c r="B46" i="121"/>
  <c r="M45" i="121"/>
  <c r="L45" i="121"/>
  <c r="K45" i="121"/>
  <c r="J45" i="121"/>
  <c r="I45" i="121"/>
  <c r="H45" i="121"/>
  <c r="G45" i="121"/>
  <c r="F45" i="121"/>
  <c r="E45" i="121"/>
  <c r="D45" i="121"/>
  <c r="C45" i="121"/>
  <c r="B45" i="121"/>
  <c r="M43" i="121"/>
  <c r="L43" i="121"/>
  <c r="K43" i="121"/>
  <c r="J43" i="121"/>
  <c r="I43" i="121"/>
  <c r="H43" i="121"/>
  <c r="G43" i="121"/>
  <c r="F43" i="121"/>
  <c r="E43" i="121"/>
  <c r="D43" i="121"/>
  <c r="C43" i="121"/>
  <c r="B43" i="121"/>
  <c r="M42" i="121"/>
  <c r="L42" i="121"/>
  <c r="K42" i="121"/>
  <c r="J42" i="121"/>
  <c r="I42" i="121"/>
  <c r="H42" i="121"/>
  <c r="G42" i="121"/>
  <c r="F42" i="121"/>
  <c r="E42" i="121"/>
  <c r="D42" i="121"/>
  <c r="C42" i="121"/>
  <c r="B42" i="121"/>
  <c r="M41" i="121"/>
  <c r="L41" i="121"/>
  <c r="K41" i="121"/>
  <c r="J41" i="121"/>
  <c r="I41" i="121"/>
  <c r="H41" i="121"/>
  <c r="G41" i="121"/>
  <c r="F41" i="121"/>
  <c r="E41" i="121"/>
  <c r="D41" i="121"/>
  <c r="C41" i="121"/>
  <c r="B41" i="121"/>
  <c r="M40" i="121"/>
  <c r="L40" i="121"/>
  <c r="K40" i="121"/>
  <c r="J40" i="121"/>
  <c r="I40" i="121"/>
  <c r="H40" i="121"/>
  <c r="G40" i="121"/>
  <c r="F40" i="121"/>
  <c r="E40" i="121"/>
  <c r="D40" i="121"/>
  <c r="C40" i="121"/>
  <c r="B40" i="121"/>
  <c r="M39" i="121"/>
  <c r="L39" i="121"/>
  <c r="K39" i="121"/>
  <c r="J39" i="121"/>
  <c r="I39" i="121"/>
  <c r="H39" i="121"/>
  <c r="G39" i="121"/>
  <c r="F39" i="121"/>
  <c r="E39" i="121"/>
  <c r="D39" i="121"/>
  <c r="C39" i="121"/>
  <c r="B39" i="121"/>
  <c r="M38" i="121"/>
  <c r="L38" i="121"/>
  <c r="K38" i="121"/>
  <c r="J38" i="121"/>
  <c r="I38" i="121"/>
  <c r="H38" i="121"/>
  <c r="G38" i="121"/>
  <c r="F38" i="121"/>
  <c r="E38" i="121"/>
  <c r="D38" i="121"/>
  <c r="C38" i="121"/>
  <c r="B38" i="121"/>
  <c r="M37" i="121"/>
  <c r="L37" i="121"/>
  <c r="K37" i="121"/>
  <c r="J37" i="121"/>
  <c r="I37" i="121"/>
  <c r="H37" i="121"/>
  <c r="G37" i="121"/>
  <c r="F37" i="121"/>
  <c r="E37" i="121"/>
  <c r="D37" i="121"/>
  <c r="C37" i="121"/>
  <c r="B37" i="121"/>
  <c r="M36" i="121"/>
  <c r="L36" i="121"/>
  <c r="K36" i="121"/>
  <c r="J36" i="121"/>
  <c r="I36" i="121"/>
  <c r="H36" i="121"/>
  <c r="G36" i="121"/>
  <c r="F36" i="121"/>
  <c r="E36" i="121"/>
  <c r="D36" i="121"/>
  <c r="C36" i="121"/>
  <c r="B36" i="121"/>
  <c r="M35" i="121"/>
  <c r="L35" i="121"/>
  <c r="K35" i="121"/>
  <c r="J35" i="121"/>
  <c r="I35" i="121"/>
  <c r="H35" i="121"/>
  <c r="G35" i="121"/>
  <c r="F35" i="121"/>
  <c r="E35" i="121"/>
  <c r="D35" i="121"/>
  <c r="C35" i="121"/>
  <c r="B35" i="121"/>
  <c r="M34" i="121"/>
  <c r="L34" i="121"/>
  <c r="K34" i="121"/>
  <c r="J34" i="121"/>
  <c r="I34" i="121"/>
  <c r="H34" i="121"/>
  <c r="G34" i="121"/>
  <c r="F34" i="121"/>
  <c r="E34" i="121"/>
  <c r="D34" i="121"/>
  <c r="C34" i="121"/>
  <c r="B34" i="121"/>
  <c r="M33" i="121"/>
  <c r="L33" i="121"/>
  <c r="K33" i="121"/>
  <c r="J33" i="121"/>
  <c r="I33" i="121"/>
  <c r="H33" i="121"/>
  <c r="G33" i="121"/>
  <c r="F33" i="121"/>
  <c r="E33" i="121"/>
  <c r="D33" i="121"/>
  <c r="C33" i="121"/>
  <c r="B33" i="121"/>
  <c r="M32" i="121"/>
  <c r="L32" i="121"/>
  <c r="K32" i="121"/>
  <c r="J32" i="121"/>
  <c r="I32" i="121"/>
  <c r="H32" i="121"/>
  <c r="G32" i="121"/>
  <c r="F32" i="121"/>
  <c r="E32" i="121"/>
  <c r="D32" i="121"/>
  <c r="C32" i="121"/>
  <c r="B32" i="121"/>
  <c r="M30" i="121"/>
  <c r="L30" i="121"/>
  <c r="K30" i="121"/>
  <c r="J30" i="121"/>
  <c r="I30" i="121"/>
  <c r="H30" i="121"/>
  <c r="G30" i="121"/>
  <c r="F30" i="121"/>
  <c r="E30" i="121"/>
  <c r="D30" i="121"/>
  <c r="C30" i="121"/>
  <c r="B30" i="121"/>
  <c r="M29" i="121"/>
  <c r="L29" i="121"/>
  <c r="K29" i="121"/>
  <c r="J29" i="121"/>
  <c r="I29" i="121"/>
  <c r="H29" i="121"/>
  <c r="G29" i="121"/>
  <c r="F29" i="121"/>
  <c r="E29" i="121"/>
  <c r="D29" i="121"/>
  <c r="C29" i="121"/>
  <c r="B29" i="121"/>
  <c r="M28" i="121"/>
  <c r="L28" i="121"/>
  <c r="K28" i="121"/>
  <c r="J28" i="121"/>
  <c r="I28" i="121"/>
  <c r="H28" i="121"/>
  <c r="G28" i="121"/>
  <c r="F28" i="121"/>
  <c r="E28" i="121"/>
  <c r="D28" i="121"/>
  <c r="C28" i="121"/>
  <c r="B28" i="121"/>
  <c r="M27" i="121"/>
  <c r="L27" i="121"/>
  <c r="K27" i="121"/>
  <c r="J27" i="121"/>
  <c r="I27" i="121"/>
  <c r="H27" i="121"/>
  <c r="H26" i="121" s="1"/>
  <c r="G27" i="121"/>
  <c r="F27" i="121"/>
  <c r="E27" i="121"/>
  <c r="D27" i="121"/>
  <c r="D26" i="121" s="1"/>
  <c r="C27" i="121"/>
  <c r="B27" i="121"/>
  <c r="M25" i="121"/>
  <c r="L25" i="121"/>
  <c r="K25" i="121"/>
  <c r="J25" i="121"/>
  <c r="I25" i="121"/>
  <c r="H25" i="121"/>
  <c r="G25" i="121"/>
  <c r="F25" i="121"/>
  <c r="E25" i="121"/>
  <c r="D25" i="121"/>
  <c r="C25" i="121"/>
  <c r="B25" i="121"/>
  <c r="M24" i="121"/>
  <c r="L24" i="121"/>
  <c r="K24" i="121"/>
  <c r="J24" i="121"/>
  <c r="I24" i="121"/>
  <c r="H24" i="121"/>
  <c r="G24" i="121"/>
  <c r="F24" i="121"/>
  <c r="E24" i="121"/>
  <c r="D24" i="121"/>
  <c r="C24" i="121"/>
  <c r="B24" i="121"/>
  <c r="M23" i="121"/>
  <c r="L23" i="121"/>
  <c r="K23" i="121"/>
  <c r="J23" i="121"/>
  <c r="I23" i="121"/>
  <c r="H23" i="121"/>
  <c r="G23" i="121"/>
  <c r="F23" i="121"/>
  <c r="E23" i="121"/>
  <c r="D23" i="121"/>
  <c r="C23" i="121"/>
  <c r="B23" i="121"/>
  <c r="M22" i="121"/>
  <c r="L22" i="121"/>
  <c r="K22" i="121"/>
  <c r="J22" i="121"/>
  <c r="I22" i="121"/>
  <c r="H22" i="121"/>
  <c r="G22" i="121"/>
  <c r="F22" i="121"/>
  <c r="E22" i="121"/>
  <c r="D22" i="121"/>
  <c r="C22" i="121"/>
  <c r="B22" i="121"/>
  <c r="M21" i="121"/>
  <c r="L21" i="121"/>
  <c r="K21" i="121"/>
  <c r="J21" i="121"/>
  <c r="I21" i="121"/>
  <c r="H21" i="121"/>
  <c r="G21" i="121"/>
  <c r="F21" i="121"/>
  <c r="E21" i="121"/>
  <c r="D21" i="121"/>
  <c r="C21" i="121"/>
  <c r="B21" i="121"/>
  <c r="M20" i="121"/>
  <c r="L20" i="121"/>
  <c r="K20" i="121"/>
  <c r="J20" i="121"/>
  <c r="I20" i="121"/>
  <c r="H20" i="121"/>
  <c r="G20" i="121"/>
  <c r="F20" i="121"/>
  <c r="E20" i="121"/>
  <c r="D20" i="121"/>
  <c r="C20" i="121"/>
  <c r="B20" i="121"/>
  <c r="M19" i="121"/>
  <c r="L19" i="121"/>
  <c r="K19" i="121"/>
  <c r="J19" i="121"/>
  <c r="I19" i="121"/>
  <c r="H19" i="121"/>
  <c r="G19" i="121"/>
  <c r="F19" i="121"/>
  <c r="E19" i="121"/>
  <c r="D19" i="121"/>
  <c r="C19" i="121"/>
  <c r="B19" i="121"/>
  <c r="M18" i="121"/>
  <c r="L18" i="121"/>
  <c r="K18" i="121"/>
  <c r="J18" i="121"/>
  <c r="I18" i="121"/>
  <c r="H18" i="121"/>
  <c r="G18" i="121"/>
  <c r="F18" i="121"/>
  <c r="E18" i="121"/>
  <c r="D18" i="121"/>
  <c r="C18" i="121"/>
  <c r="B18" i="121"/>
  <c r="M17" i="121"/>
  <c r="L17" i="121"/>
  <c r="K17" i="121"/>
  <c r="J17" i="121"/>
  <c r="I17" i="121"/>
  <c r="H17" i="121"/>
  <c r="G17" i="121"/>
  <c r="F17" i="121"/>
  <c r="E17" i="121"/>
  <c r="D17" i="121"/>
  <c r="C17" i="121"/>
  <c r="B17" i="121"/>
  <c r="M16" i="121"/>
  <c r="L16" i="121"/>
  <c r="K16" i="121"/>
  <c r="J16" i="121"/>
  <c r="I16" i="121"/>
  <c r="H16" i="121"/>
  <c r="G16" i="121"/>
  <c r="F16" i="121"/>
  <c r="E16" i="121"/>
  <c r="D16" i="121"/>
  <c r="C16" i="121"/>
  <c r="B16" i="121"/>
  <c r="M15" i="121"/>
  <c r="L15" i="121"/>
  <c r="K15" i="121"/>
  <c r="J15" i="121"/>
  <c r="I15" i="121"/>
  <c r="H15" i="121"/>
  <c r="G15" i="121"/>
  <c r="F15" i="121"/>
  <c r="E15" i="121"/>
  <c r="D15" i="121"/>
  <c r="C15" i="121"/>
  <c r="B15" i="121"/>
  <c r="M14" i="121"/>
  <c r="L14" i="121"/>
  <c r="K14" i="121"/>
  <c r="J14" i="121"/>
  <c r="I14" i="121"/>
  <c r="H14" i="121"/>
  <c r="G14" i="121"/>
  <c r="F14" i="121"/>
  <c r="E14" i="121"/>
  <c r="D14" i="121"/>
  <c r="C14" i="121"/>
  <c r="B14" i="121"/>
  <c r="M13" i="121"/>
  <c r="L13" i="121"/>
  <c r="K13" i="121"/>
  <c r="J13" i="121"/>
  <c r="I13" i="121"/>
  <c r="H13" i="121"/>
  <c r="G13" i="121"/>
  <c r="F13" i="121"/>
  <c r="E13" i="121"/>
  <c r="D13" i="121"/>
  <c r="C13" i="121"/>
  <c r="B13" i="121"/>
  <c r="M12" i="121"/>
  <c r="L12" i="121"/>
  <c r="K12" i="121"/>
  <c r="J12" i="121"/>
  <c r="I12" i="121"/>
  <c r="H12" i="121"/>
  <c r="G12" i="121"/>
  <c r="F12" i="121"/>
  <c r="E12" i="121"/>
  <c r="D12" i="121"/>
  <c r="C12" i="121"/>
  <c r="B12" i="121"/>
  <c r="M10" i="121"/>
  <c r="L10" i="121"/>
  <c r="K10" i="121"/>
  <c r="J10" i="121"/>
  <c r="I10" i="121"/>
  <c r="H10" i="121"/>
  <c r="G10" i="121"/>
  <c r="F10" i="121"/>
  <c r="E10" i="121"/>
  <c r="D10" i="121"/>
  <c r="C10" i="121"/>
  <c r="B10" i="121"/>
  <c r="M9" i="121"/>
  <c r="L9" i="121"/>
  <c r="K9" i="121"/>
  <c r="J9" i="121"/>
  <c r="I9" i="121"/>
  <c r="H9" i="121"/>
  <c r="G9" i="121"/>
  <c r="F9" i="121"/>
  <c r="E9" i="121"/>
  <c r="D9" i="121"/>
  <c r="C9" i="121"/>
  <c r="B9" i="121"/>
  <c r="M8" i="121"/>
  <c r="L8" i="121"/>
  <c r="K8" i="121"/>
  <c r="J8" i="121"/>
  <c r="I8" i="121"/>
  <c r="H8" i="121"/>
  <c r="G8" i="121"/>
  <c r="F8" i="121"/>
  <c r="E8" i="121"/>
  <c r="D8" i="121"/>
  <c r="C8" i="121"/>
  <c r="B8" i="121"/>
  <c r="M7" i="121"/>
  <c r="L7" i="121"/>
  <c r="K7" i="121"/>
  <c r="J7" i="121"/>
  <c r="I7" i="121"/>
  <c r="H7" i="121"/>
  <c r="G7" i="121"/>
  <c r="F7" i="121"/>
  <c r="E7" i="121"/>
  <c r="D7" i="121"/>
  <c r="C7" i="121"/>
  <c r="B7" i="121"/>
  <c r="M6" i="121"/>
  <c r="L6" i="121"/>
  <c r="K6" i="121"/>
  <c r="J6" i="121"/>
  <c r="I6" i="121"/>
  <c r="H6" i="121"/>
  <c r="G6" i="121"/>
  <c r="F6" i="121"/>
  <c r="E6" i="121"/>
  <c r="D6" i="121"/>
  <c r="C6" i="121"/>
  <c r="B6" i="121"/>
  <c r="D97" i="121"/>
  <c r="C97" i="121"/>
  <c r="K54" i="121"/>
  <c r="C56" i="122"/>
  <c r="C52" i="122"/>
  <c r="C45" i="122"/>
  <c r="C44" i="122"/>
  <c r="C26" i="122"/>
  <c r="C18" i="122"/>
  <c r="M97" i="137"/>
  <c r="L97" i="137"/>
  <c r="K97" i="137"/>
  <c r="J97" i="137"/>
  <c r="I97" i="137"/>
  <c r="H97" i="137"/>
  <c r="G97" i="137"/>
  <c r="F97" i="137"/>
  <c r="E97" i="137"/>
  <c r="D97" i="137"/>
  <c r="C97" i="137"/>
  <c r="M89" i="137"/>
  <c r="L89" i="137"/>
  <c r="K89" i="137"/>
  <c r="J89" i="137"/>
  <c r="I89" i="137"/>
  <c r="H89" i="137"/>
  <c r="G89" i="137"/>
  <c r="F89" i="137"/>
  <c r="E89" i="137"/>
  <c r="D89" i="137"/>
  <c r="C89" i="137"/>
  <c r="M70" i="137"/>
  <c r="L70" i="137"/>
  <c r="K70" i="137"/>
  <c r="J70" i="137"/>
  <c r="I70" i="137"/>
  <c r="H70" i="137"/>
  <c r="G70" i="137"/>
  <c r="F70" i="137"/>
  <c r="E70" i="137"/>
  <c r="D70" i="137"/>
  <c r="C70" i="137"/>
  <c r="M64" i="137"/>
  <c r="L64" i="137"/>
  <c r="K64" i="137"/>
  <c r="J64" i="137"/>
  <c r="I64" i="137"/>
  <c r="H64" i="137"/>
  <c r="G64" i="137"/>
  <c r="F64" i="137"/>
  <c r="E64" i="137"/>
  <c r="D64" i="137"/>
  <c r="C64" i="137"/>
  <c r="M56" i="137"/>
  <c r="L56" i="137"/>
  <c r="K56" i="137"/>
  <c r="J56" i="137"/>
  <c r="I56" i="137"/>
  <c r="H56" i="137"/>
  <c r="G56" i="137"/>
  <c r="F56" i="137"/>
  <c r="E56" i="137"/>
  <c r="D56" i="137"/>
  <c r="C56" i="137"/>
  <c r="M54" i="137"/>
  <c r="L54" i="137"/>
  <c r="K54" i="137"/>
  <c r="J54" i="137"/>
  <c r="I54" i="137"/>
  <c r="H54" i="137"/>
  <c r="G54" i="137"/>
  <c r="F54" i="137"/>
  <c r="E54" i="137"/>
  <c r="D54" i="137"/>
  <c r="C54" i="137"/>
  <c r="M44" i="137"/>
  <c r="L44" i="137"/>
  <c r="K44" i="137"/>
  <c r="J44" i="137"/>
  <c r="I44" i="137"/>
  <c r="H44" i="137"/>
  <c r="G44" i="137"/>
  <c r="F44" i="137"/>
  <c r="E44" i="137"/>
  <c r="D44" i="137"/>
  <c r="C44" i="137"/>
  <c r="M31" i="137"/>
  <c r="L31" i="137"/>
  <c r="K31" i="137"/>
  <c r="J31" i="137"/>
  <c r="I31" i="137"/>
  <c r="H31" i="137"/>
  <c r="G31" i="137"/>
  <c r="F31" i="137"/>
  <c r="E31" i="137"/>
  <c r="D31" i="137"/>
  <c r="C31" i="137"/>
  <c r="M26" i="137"/>
  <c r="L26" i="137"/>
  <c r="K26" i="137"/>
  <c r="J26" i="137"/>
  <c r="I26" i="137"/>
  <c r="H26" i="137"/>
  <c r="G26" i="137"/>
  <c r="F26" i="137"/>
  <c r="E26" i="137"/>
  <c r="D26" i="137"/>
  <c r="C26" i="137"/>
  <c r="M11" i="137"/>
  <c r="L11" i="137"/>
  <c r="K11" i="137"/>
  <c r="J11" i="137"/>
  <c r="I11" i="137"/>
  <c r="H11" i="137"/>
  <c r="G11" i="137"/>
  <c r="F11" i="137"/>
  <c r="E11" i="137"/>
  <c r="D11" i="137"/>
  <c r="C11" i="137"/>
  <c r="M5" i="137"/>
  <c r="L5" i="137"/>
  <c r="K5" i="137"/>
  <c r="J5" i="137"/>
  <c r="I5" i="137"/>
  <c r="H5" i="137"/>
  <c r="G5" i="137"/>
  <c r="F5" i="137"/>
  <c r="E5" i="137"/>
  <c r="D5" i="137"/>
  <c r="C5" i="137"/>
  <c r="M97" i="136"/>
  <c r="L97" i="136"/>
  <c r="K97" i="136"/>
  <c r="J97" i="136"/>
  <c r="I97" i="136"/>
  <c r="H97" i="136"/>
  <c r="G97" i="136"/>
  <c r="F97" i="136"/>
  <c r="E97" i="136"/>
  <c r="D97" i="136"/>
  <c r="C97" i="136"/>
  <c r="M89" i="136"/>
  <c r="L89" i="136"/>
  <c r="K89" i="136"/>
  <c r="J89" i="136"/>
  <c r="I89" i="136"/>
  <c r="H89" i="136"/>
  <c r="G89" i="136"/>
  <c r="F89" i="136"/>
  <c r="E89" i="136"/>
  <c r="D89" i="136"/>
  <c r="C89" i="136"/>
  <c r="M70" i="136"/>
  <c r="L70" i="136"/>
  <c r="K70" i="136"/>
  <c r="J70" i="136"/>
  <c r="I70" i="136"/>
  <c r="H70" i="136"/>
  <c r="G70" i="136"/>
  <c r="F70" i="136"/>
  <c r="E70" i="136"/>
  <c r="D70" i="136"/>
  <c r="C70" i="136"/>
  <c r="M64" i="136"/>
  <c r="L64" i="136"/>
  <c r="K64" i="136"/>
  <c r="J64" i="136"/>
  <c r="I64" i="136"/>
  <c r="H64" i="136"/>
  <c r="G64" i="136"/>
  <c r="F64" i="136"/>
  <c r="E64" i="136"/>
  <c r="D64" i="136"/>
  <c r="C64" i="136"/>
  <c r="M56" i="136"/>
  <c r="L56" i="136"/>
  <c r="K56" i="136"/>
  <c r="J56" i="136"/>
  <c r="I56" i="136"/>
  <c r="H56" i="136"/>
  <c r="G56" i="136"/>
  <c r="F56" i="136"/>
  <c r="E56" i="136"/>
  <c r="D56" i="136"/>
  <c r="C56" i="136"/>
  <c r="M54" i="136"/>
  <c r="L54" i="136"/>
  <c r="K54" i="136"/>
  <c r="J54" i="136"/>
  <c r="I54" i="136"/>
  <c r="H54" i="136"/>
  <c r="G54" i="136"/>
  <c r="F54" i="136"/>
  <c r="E54" i="136"/>
  <c r="D54" i="136"/>
  <c r="C54" i="136"/>
  <c r="M44" i="136"/>
  <c r="L44" i="136"/>
  <c r="K44" i="136"/>
  <c r="J44" i="136"/>
  <c r="I44" i="136"/>
  <c r="H44" i="136"/>
  <c r="G44" i="136"/>
  <c r="F44" i="136"/>
  <c r="E44" i="136"/>
  <c r="D44" i="136"/>
  <c r="C44" i="136"/>
  <c r="M31" i="136"/>
  <c r="L31" i="136"/>
  <c r="K31" i="136"/>
  <c r="J31" i="136"/>
  <c r="I31" i="136"/>
  <c r="H31" i="136"/>
  <c r="G31" i="136"/>
  <c r="F31" i="136"/>
  <c r="E31" i="136"/>
  <c r="D31" i="136"/>
  <c r="C31" i="136"/>
  <c r="M26" i="136"/>
  <c r="L26" i="136"/>
  <c r="K26" i="136"/>
  <c r="J26" i="136"/>
  <c r="I26" i="136"/>
  <c r="H26" i="136"/>
  <c r="G26" i="136"/>
  <c r="F26" i="136"/>
  <c r="E26" i="136"/>
  <c r="D26" i="136"/>
  <c r="C26" i="136"/>
  <c r="M11" i="136"/>
  <c r="L11" i="136"/>
  <c r="K11" i="136"/>
  <c r="J11" i="136"/>
  <c r="I11" i="136"/>
  <c r="H11" i="136"/>
  <c r="G11" i="136"/>
  <c r="F11" i="136"/>
  <c r="E11" i="136"/>
  <c r="D11" i="136"/>
  <c r="C11" i="136"/>
  <c r="M5" i="136"/>
  <c r="L5" i="136"/>
  <c r="K5" i="136"/>
  <c r="J5" i="136"/>
  <c r="I5" i="136"/>
  <c r="H5" i="136"/>
  <c r="G5" i="136"/>
  <c r="F5" i="136"/>
  <c r="E5" i="136"/>
  <c r="D5" i="136"/>
  <c r="C5" i="136"/>
  <c r="N98" i="137"/>
  <c r="N97" i="137" s="1"/>
  <c r="N96" i="137"/>
  <c r="E99" i="122" s="1"/>
  <c r="N95" i="137"/>
  <c r="E98" i="122" s="1"/>
  <c r="N94" i="137"/>
  <c r="E97" i="122" s="1"/>
  <c r="N93" i="137"/>
  <c r="E96" i="122" s="1"/>
  <c r="N92" i="137"/>
  <c r="N91" i="137"/>
  <c r="E94" i="122" s="1"/>
  <c r="N90" i="137"/>
  <c r="N88" i="137"/>
  <c r="E91" i="122" s="1"/>
  <c r="N87" i="137"/>
  <c r="E90" i="122" s="1"/>
  <c r="N86" i="137"/>
  <c r="E89" i="122" s="1"/>
  <c r="N85" i="137"/>
  <c r="E88" i="122" s="1"/>
  <c r="N84" i="137"/>
  <c r="E87" i="122" s="1"/>
  <c r="N83" i="137"/>
  <c r="E86" i="122" s="1"/>
  <c r="N82" i="137"/>
  <c r="E85" i="122" s="1"/>
  <c r="N81" i="137"/>
  <c r="E84" i="122" s="1"/>
  <c r="N80" i="137"/>
  <c r="E83" i="122" s="1"/>
  <c r="N79" i="137"/>
  <c r="E82" i="122" s="1"/>
  <c r="N78" i="137"/>
  <c r="E81" i="122" s="1"/>
  <c r="N77" i="137"/>
  <c r="E80" i="122" s="1"/>
  <c r="N76" i="137"/>
  <c r="E79" i="122" s="1"/>
  <c r="N75" i="137"/>
  <c r="E78" i="122" s="1"/>
  <c r="N74" i="137"/>
  <c r="E77" i="122" s="1"/>
  <c r="N73" i="137"/>
  <c r="E76" i="122" s="1"/>
  <c r="N72" i="137"/>
  <c r="E75" i="122" s="1"/>
  <c r="N71" i="137"/>
  <c r="E74" i="122" s="1"/>
  <c r="N69" i="137"/>
  <c r="E72" i="122" s="1"/>
  <c r="N68" i="137"/>
  <c r="E71" i="122" s="1"/>
  <c r="N67" i="137"/>
  <c r="E70" i="122" s="1"/>
  <c r="N66" i="137"/>
  <c r="E69" i="122" s="1"/>
  <c r="N65" i="137"/>
  <c r="E68" i="122" s="1"/>
  <c r="N63" i="137"/>
  <c r="E66" i="122" s="1"/>
  <c r="N62" i="137"/>
  <c r="E65" i="122" s="1"/>
  <c r="N61" i="137"/>
  <c r="E64" i="122" s="1"/>
  <c r="N60" i="137"/>
  <c r="E63" i="122" s="1"/>
  <c r="N59" i="137"/>
  <c r="N58" i="137"/>
  <c r="N57" i="137"/>
  <c r="E60" i="122" s="1"/>
  <c r="N55" i="137"/>
  <c r="N54" i="137" s="1"/>
  <c r="N53" i="137"/>
  <c r="E56" i="122" s="1"/>
  <c r="N52" i="137"/>
  <c r="E55" i="122" s="1"/>
  <c r="N51" i="137"/>
  <c r="E54" i="122" s="1"/>
  <c r="N50" i="137"/>
  <c r="E53" i="122" s="1"/>
  <c r="N49" i="137"/>
  <c r="E52" i="122" s="1"/>
  <c r="N48" i="137"/>
  <c r="E51" i="122" s="1"/>
  <c r="N47" i="137"/>
  <c r="E50" i="122" s="1"/>
  <c r="N46" i="137"/>
  <c r="E49" i="122" s="1"/>
  <c r="N45" i="137"/>
  <c r="N43" i="137"/>
  <c r="E46" i="122" s="1"/>
  <c r="N42" i="137"/>
  <c r="E45" i="122" s="1"/>
  <c r="N41" i="137"/>
  <c r="E44" i="122" s="1"/>
  <c r="N40" i="137"/>
  <c r="E43" i="122" s="1"/>
  <c r="N39" i="137"/>
  <c r="E42" i="122" s="1"/>
  <c r="N38" i="137"/>
  <c r="E41" i="122" s="1"/>
  <c r="N37" i="137"/>
  <c r="E40" i="122" s="1"/>
  <c r="N36" i="137"/>
  <c r="E39" i="122" s="1"/>
  <c r="N35" i="137"/>
  <c r="E38" i="122" s="1"/>
  <c r="N34" i="137"/>
  <c r="E37" i="122" s="1"/>
  <c r="N33" i="137"/>
  <c r="N32" i="137"/>
  <c r="E35" i="122" s="1"/>
  <c r="N30" i="137"/>
  <c r="E33" i="122" s="1"/>
  <c r="N29" i="137"/>
  <c r="E32" i="122" s="1"/>
  <c r="N28" i="137"/>
  <c r="E31" i="122" s="1"/>
  <c r="N27" i="137"/>
  <c r="N25" i="137"/>
  <c r="E28" i="122" s="1"/>
  <c r="N24" i="137"/>
  <c r="E27" i="122" s="1"/>
  <c r="N23" i="137"/>
  <c r="N22" i="137"/>
  <c r="E25" i="122" s="1"/>
  <c r="N21" i="137"/>
  <c r="E24" i="122" s="1"/>
  <c r="N20" i="137"/>
  <c r="E23" i="122" s="1"/>
  <c r="N19" i="137"/>
  <c r="E22" i="122" s="1"/>
  <c r="N18" i="137"/>
  <c r="E21" i="122" s="1"/>
  <c r="N17" i="137"/>
  <c r="E20" i="122" s="1"/>
  <c r="N16" i="137"/>
  <c r="E19" i="122" s="1"/>
  <c r="N15" i="137"/>
  <c r="N14" i="137"/>
  <c r="E17" i="122" s="1"/>
  <c r="N13" i="137"/>
  <c r="E16" i="122" s="1"/>
  <c r="N12" i="137"/>
  <c r="N10" i="137"/>
  <c r="E13" i="122" s="1"/>
  <c r="N9" i="137"/>
  <c r="E12" i="122" s="1"/>
  <c r="N8" i="137"/>
  <c r="E11" i="122" s="1"/>
  <c r="N7" i="137"/>
  <c r="E10" i="122" s="1"/>
  <c r="N6" i="137"/>
  <c r="N98" i="136"/>
  <c r="N97" i="136" s="1"/>
  <c r="N96" i="136"/>
  <c r="D99" i="122" s="1"/>
  <c r="N95" i="136"/>
  <c r="D98" i="122" s="1"/>
  <c r="N94" i="136"/>
  <c r="D97" i="122" s="1"/>
  <c r="N93" i="136"/>
  <c r="D96" i="122" s="1"/>
  <c r="N92" i="136"/>
  <c r="D95" i="122" s="1"/>
  <c r="N91" i="136"/>
  <c r="D94" i="122" s="1"/>
  <c r="N90" i="136"/>
  <c r="N88" i="136"/>
  <c r="D91" i="122" s="1"/>
  <c r="N87" i="136"/>
  <c r="D90" i="122" s="1"/>
  <c r="N86" i="136"/>
  <c r="D89" i="122" s="1"/>
  <c r="N85" i="136"/>
  <c r="D88" i="122" s="1"/>
  <c r="N84" i="136"/>
  <c r="D87" i="122" s="1"/>
  <c r="N83" i="136"/>
  <c r="D86" i="122" s="1"/>
  <c r="N82" i="136"/>
  <c r="D85" i="122" s="1"/>
  <c r="N81" i="136"/>
  <c r="D84" i="122" s="1"/>
  <c r="N80" i="136"/>
  <c r="D83" i="122" s="1"/>
  <c r="N79" i="136"/>
  <c r="D82" i="122" s="1"/>
  <c r="N78" i="136"/>
  <c r="D81" i="122" s="1"/>
  <c r="N77" i="136"/>
  <c r="D80" i="122" s="1"/>
  <c r="N76" i="136"/>
  <c r="D79" i="122" s="1"/>
  <c r="N75" i="136"/>
  <c r="D78" i="122" s="1"/>
  <c r="N74" i="136"/>
  <c r="D77" i="122" s="1"/>
  <c r="N73" i="136"/>
  <c r="D76" i="122" s="1"/>
  <c r="N72" i="136"/>
  <c r="D75" i="122" s="1"/>
  <c r="N71" i="136"/>
  <c r="D74" i="122" s="1"/>
  <c r="N69" i="136"/>
  <c r="D72" i="122" s="1"/>
  <c r="N68" i="136"/>
  <c r="D71" i="122" s="1"/>
  <c r="N67" i="136"/>
  <c r="D70" i="122" s="1"/>
  <c r="N66" i="136"/>
  <c r="D69" i="122" s="1"/>
  <c r="N65" i="136"/>
  <c r="N63" i="136"/>
  <c r="N62" i="136"/>
  <c r="N61" i="136"/>
  <c r="N60" i="136"/>
  <c r="D63" i="122" s="1"/>
  <c r="N59" i="136"/>
  <c r="D62" i="122" s="1"/>
  <c r="N58" i="136"/>
  <c r="N57" i="136"/>
  <c r="N55" i="136"/>
  <c r="N54" i="136" s="1"/>
  <c r="N53" i="136"/>
  <c r="D56" i="122" s="1"/>
  <c r="N52" i="136"/>
  <c r="D55" i="122" s="1"/>
  <c r="N51" i="136"/>
  <c r="D54" i="122" s="1"/>
  <c r="N50" i="136"/>
  <c r="N49" i="136"/>
  <c r="N48" i="136"/>
  <c r="D51" i="122" s="1"/>
  <c r="N47" i="136"/>
  <c r="D50" i="122" s="1"/>
  <c r="N46" i="136"/>
  <c r="D49" i="122" s="1"/>
  <c r="N45" i="136"/>
  <c r="N43" i="136"/>
  <c r="N42" i="136"/>
  <c r="D45" i="122" s="1"/>
  <c r="N41" i="136"/>
  <c r="D44" i="122" s="1"/>
  <c r="N40" i="136"/>
  <c r="D43" i="122" s="1"/>
  <c r="N39" i="136"/>
  <c r="N38" i="136"/>
  <c r="D41" i="122" s="1"/>
  <c r="N37" i="136"/>
  <c r="N36" i="136"/>
  <c r="D39" i="122" s="1"/>
  <c r="N35" i="136"/>
  <c r="D38" i="122" s="1"/>
  <c r="N34" i="136"/>
  <c r="N33" i="136"/>
  <c r="D36" i="122" s="1"/>
  <c r="N32" i="136"/>
  <c r="D35" i="122" s="1"/>
  <c r="N30" i="136"/>
  <c r="N29" i="136"/>
  <c r="N28" i="136"/>
  <c r="D31" i="122" s="1"/>
  <c r="N27" i="136"/>
  <c r="N25" i="136"/>
  <c r="D28" i="122" s="1"/>
  <c r="N24" i="136"/>
  <c r="D27" i="122" s="1"/>
  <c r="N23" i="136"/>
  <c r="D26" i="122" s="1"/>
  <c r="N22" i="136"/>
  <c r="D25" i="122" s="1"/>
  <c r="N21" i="136"/>
  <c r="N20" i="136"/>
  <c r="N19" i="136"/>
  <c r="D22" i="122" s="1"/>
  <c r="N18" i="136"/>
  <c r="D21" i="122" s="1"/>
  <c r="N17" i="136"/>
  <c r="D20" i="122" s="1"/>
  <c r="N16" i="136"/>
  <c r="N15" i="136"/>
  <c r="N14" i="136"/>
  <c r="D17" i="122" s="1"/>
  <c r="N13" i="136"/>
  <c r="D16" i="122" s="1"/>
  <c r="N12" i="136"/>
  <c r="N10" i="136"/>
  <c r="D13" i="122" s="1"/>
  <c r="N9" i="136"/>
  <c r="D12" i="122" s="1"/>
  <c r="N8" i="136"/>
  <c r="D11" i="122" s="1"/>
  <c r="N7" i="136"/>
  <c r="D10" i="122" s="1"/>
  <c r="N6" i="136"/>
  <c r="D9" i="122" s="1"/>
  <c r="N98" i="135"/>
  <c r="N96" i="135"/>
  <c r="C99" i="122" s="1"/>
  <c r="N95" i="135"/>
  <c r="C98" i="122" s="1"/>
  <c r="N94" i="135"/>
  <c r="C97" i="122" s="1"/>
  <c r="N93" i="135"/>
  <c r="C96" i="122" s="1"/>
  <c r="N92" i="135"/>
  <c r="C95" i="122" s="1"/>
  <c r="N91" i="135"/>
  <c r="C94" i="122" s="1"/>
  <c r="N90" i="135"/>
  <c r="N88" i="135"/>
  <c r="C91" i="122" s="1"/>
  <c r="N87" i="135"/>
  <c r="C90" i="122" s="1"/>
  <c r="N86" i="135"/>
  <c r="C89" i="122" s="1"/>
  <c r="N85" i="135"/>
  <c r="C88" i="122" s="1"/>
  <c r="N84" i="135"/>
  <c r="C87" i="122" s="1"/>
  <c r="N83" i="135"/>
  <c r="C86" i="122" s="1"/>
  <c r="N82" i="135"/>
  <c r="C85" i="122" s="1"/>
  <c r="N81" i="135"/>
  <c r="C84" i="122" s="1"/>
  <c r="N80" i="135"/>
  <c r="C83" i="122" s="1"/>
  <c r="N79" i="135"/>
  <c r="C82" i="122" s="1"/>
  <c r="N78" i="135"/>
  <c r="C81" i="122" s="1"/>
  <c r="N77" i="135"/>
  <c r="C80" i="122" s="1"/>
  <c r="N76" i="135"/>
  <c r="C79" i="122" s="1"/>
  <c r="N75" i="135"/>
  <c r="C78" i="122" s="1"/>
  <c r="N74" i="135"/>
  <c r="C77" i="122" s="1"/>
  <c r="N73" i="135"/>
  <c r="C76" i="122" s="1"/>
  <c r="N72" i="135"/>
  <c r="C75" i="122" s="1"/>
  <c r="N69" i="135"/>
  <c r="C72" i="122" s="1"/>
  <c r="N68" i="135"/>
  <c r="C71" i="122" s="1"/>
  <c r="N67" i="135"/>
  <c r="C70" i="122" s="1"/>
  <c r="N66" i="135"/>
  <c r="C69" i="122" s="1"/>
  <c r="N63" i="135"/>
  <c r="C66" i="122" s="1"/>
  <c r="N62" i="135"/>
  <c r="C65" i="122" s="1"/>
  <c r="N61" i="135"/>
  <c r="C64" i="122" s="1"/>
  <c r="N60" i="135"/>
  <c r="C63" i="122" s="1"/>
  <c r="N59" i="135"/>
  <c r="C62" i="122" s="1"/>
  <c r="N58" i="135"/>
  <c r="C61" i="122" s="1"/>
  <c r="N53" i="135"/>
  <c r="N52" i="135"/>
  <c r="C55" i="122" s="1"/>
  <c r="N51" i="135"/>
  <c r="C54" i="122" s="1"/>
  <c r="N50" i="135"/>
  <c r="C53" i="122" s="1"/>
  <c r="N49" i="135"/>
  <c r="N48" i="135"/>
  <c r="C51" i="122" s="1"/>
  <c r="N47" i="135"/>
  <c r="C50" i="122" s="1"/>
  <c r="N46" i="135"/>
  <c r="C49" i="122" s="1"/>
  <c r="N43" i="135"/>
  <c r="C46" i="122" s="1"/>
  <c r="N42" i="135"/>
  <c r="N41" i="135"/>
  <c r="N40" i="135"/>
  <c r="C43" i="122" s="1"/>
  <c r="N39" i="135"/>
  <c r="C42" i="122" s="1"/>
  <c r="N38" i="135"/>
  <c r="C41" i="122" s="1"/>
  <c r="N37" i="135"/>
  <c r="C40" i="122" s="1"/>
  <c r="N36" i="135"/>
  <c r="C39" i="122" s="1"/>
  <c r="N35" i="135"/>
  <c r="C38" i="122" s="1"/>
  <c r="N34" i="135"/>
  <c r="C37" i="122" s="1"/>
  <c r="N33" i="135"/>
  <c r="C36" i="122" s="1"/>
  <c r="N30" i="135"/>
  <c r="C33" i="122" s="1"/>
  <c r="N29" i="135"/>
  <c r="N28" i="135"/>
  <c r="C31" i="122" s="1"/>
  <c r="N25" i="135"/>
  <c r="C28" i="122" s="1"/>
  <c r="N24" i="135"/>
  <c r="C27" i="122" s="1"/>
  <c r="N23" i="135"/>
  <c r="N22" i="135"/>
  <c r="C25" i="122" s="1"/>
  <c r="N21" i="135"/>
  <c r="C24" i="122" s="1"/>
  <c r="N20" i="135"/>
  <c r="C23" i="122" s="1"/>
  <c r="N19" i="135"/>
  <c r="C22" i="122" s="1"/>
  <c r="N18" i="135"/>
  <c r="C21" i="122" s="1"/>
  <c r="N17" i="135"/>
  <c r="C20" i="122" s="1"/>
  <c r="N16" i="135"/>
  <c r="C19" i="122" s="1"/>
  <c r="N15" i="135"/>
  <c r="N14" i="135"/>
  <c r="C17" i="122" s="1"/>
  <c r="N13" i="135"/>
  <c r="C16" i="122" s="1"/>
  <c r="N10" i="135"/>
  <c r="C13" i="122" s="1"/>
  <c r="N9" i="135"/>
  <c r="C12" i="122" s="1"/>
  <c r="N8" i="135"/>
  <c r="C11" i="122" s="1"/>
  <c r="N7" i="135"/>
  <c r="C10" i="122" s="1"/>
  <c r="M97" i="135"/>
  <c r="L97" i="135"/>
  <c r="K97" i="135"/>
  <c r="J97" i="135"/>
  <c r="I97" i="135"/>
  <c r="H97" i="135"/>
  <c r="G97" i="135"/>
  <c r="F97" i="135"/>
  <c r="E97" i="135"/>
  <c r="D97" i="135"/>
  <c r="C97" i="135"/>
  <c r="M89" i="135"/>
  <c r="L89" i="135"/>
  <c r="K89" i="135"/>
  <c r="J89" i="135"/>
  <c r="I89" i="135"/>
  <c r="H89" i="135"/>
  <c r="G89" i="135"/>
  <c r="F89" i="135"/>
  <c r="E89" i="135"/>
  <c r="D89" i="135"/>
  <c r="C89" i="135"/>
  <c r="M70" i="135"/>
  <c r="L70" i="135"/>
  <c r="K70" i="135"/>
  <c r="J70" i="135"/>
  <c r="I70" i="135"/>
  <c r="H70" i="135"/>
  <c r="G70" i="135"/>
  <c r="F70" i="135"/>
  <c r="E70" i="135"/>
  <c r="D70" i="135"/>
  <c r="C70" i="135"/>
  <c r="M64" i="135"/>
  <c r="L64" i="135"/>
  <c r="K64" i="135"/>
  <c r="J64" i="135"/>
  <c r="I64" i="135"/>
  <c r="H64" i="135"/>
  <c r="G64" i="135"/>
  <c r="F64" i="135"/>
  <c r="E64" i="135"/>
  <c r="D64" i="135"/>
  <c r="C64" i="135"/>
  <c r="M56" i="135"/>
  <c r="L56" i="135"/>
  <c r="K56" i="135"/>
  <c r="J56" i="135"/>
  <c r="I56" i="135"/>
  <c r="H56" i="135"/>
  <c r="G56" i="135"/>
  <c r="F56" i="135"/>
  <c r="E56" i="135"/>
  <c r="D56" i="135"/>
  <c r="C56" i="135"/>
  <c r="M54" i="135"/>
  <c r="L54" i="135"/>
  <c r="K54" i="135"/>
  <c r="J54" i="135"/>
  <c r="I54" i="135"/>
  <c r="H54" i="135"/>
  <c r="G54" i="135"/>
  <c r="F54" i="135"/>
  <c r="E54" i="135"/>
  <c r="D54" i="135"/>
  <c r="C54" i="135"/>
  <c r="M44" i="135"/>
  <c r="L44" i="135"/>
  <c r="K44" i="135"/>
  <c r="J44" i="135"/>
  <c r="I44" i="135"/>
  <c r="H44" i="135"/>
  <c r="G44" i="135"/>
  <c r="F44" i="135"/>
  <c r="E44" i="135"/>
  <c r="D44" i="135"/>
  <c r="C44" i="135"/>
  <c r="M31" i="135"/>
  <c r="L31" i="135"/>
  <c r="K31" i="135"/>
  <c r="J31" i="135"/>
  <c r="I31" i="135"/>
  <c r="H31" i="135"/>
  <c r="G31" i="135"/>
  <c r="F31" i="135"/>
  <c r="E31" i="135"/>
  <c r="D31" i="135"/>
  <c r="C31" i="135"/>
  <c r="M26" i="135"/>
  <c r="L26" i="135"/>
  <c r="K26" i="135"/>
  <c r="J26" i="135"/>
  <c r="I26" i="135"/>
  <c r="H26" i="135"/>
  <c r="G26" i="135"/>
  <c r="F26" i="135"/>
  <c r="E26" i="135"/>
  <c r="D26" i="135"/>
  <c r="C26" i="135"/>
  <c r="M11" i="135"/>
  <c r="L11" i="135"/>
  <c r="K11" i="135"/>
  <c r="J11" i="135"/>
  <c r="I11" i="135"/>
  <c r="H11" i="135"/>
  <c r="G11" i="135"/>
  <c r="F11" i="135"/>
  <c r="E11" i="135"/>
  <c r="D11" i="135"/>
  <c r="C11" i="135"/>
  <c r="M5" i="135"/>
  <c r="L5" i="135"/>
  <c r="K5" i="135"/>
  <c r="J5" i="135"/>
  <c r="I5" i="135"/>
  <c r="H5" i="135"/>
  <c r="G5" i="135"/>
  <c r="F5" i="135"/>
  <c r="E5" i="135"/>
  <c r="D5" i="135"/>
  <c r="C5" i="135"/>
  <c r="D40" i="122"/>
  <c r="E26" i="122"/>
  <c r="B70" i="136"/>
  <c r="B70" i="137"/>
  <c r="B70" i="135"/>
  <c r="B56" i="135"/>
  <c r="N57" i="135"/>
  <c r="C60" i="122" s="1"/>
  <c r="B56" i="137"/>
  <c r="D66" i="122"/>
  <c r="D65" i="122"/>
  <c r="D64" i="122"/>
  <c r="B56" i="136"/>
  <c r="D60" i="122"/>
  <c r="D32" i="122"/>
  <c r="B97" i="137"/>
  <c r="E95" i="122"/>
  <c r="B89" i="137"/>
  <c r="B64" i="137"/>
  <c r="B54" i="137"/>
  <c r="B44" i="137"/>
  <c r="B31" i="137"/>
  <c r="B26" i="137"/>
  <c r="E18" i="122"/>
  <c r="B11" i="137"/>
  <c r="B5" i="137"/>
  <c r="B97" i="136"/>
  <c r="B89" i="136"/>
  <c r="B64" i="136"/>
  <c r="B54" i="136"/>
  <c r="D52" i="122"/>
  <c r="B44" i="136"/>
  <c r="D46" i="122"/>
  <c r="D42" i="122"/>
  <c r="D37" i="122"/>
  <c r="B31" i="136"/>
  <c r="D33" i="122"/>
  <c r="B26" i="136"/>
  <c r="D24" i="122"/>
  <c r="D23" i="122"/>
  <c r="D19" i="122"/>
  <c r="D15" i="122"/>
  <c r="B11" i="136"/>
  <c r="B5" i="136"/>
  <c r="D53" i="122"/>
  <c r="B31" i="135"/>
  <c r="N6" i="135"/>
  <c r="C9" i="122" s="1"/>
  <c r="N27" i="135"/>
  <c r="C30" i="122" s="1"/>
  <c r="B26" i="135"/>
  <c r="B11" i="135"/>
  <c r="D34" i="40"/>
  <c r="C34" i="40"/>
  <c r="B34" i="40"/>
  <c r="H64" i="121" l="1"/>
  <c r="L64" i="121"/>
  <c r="N5" i="137"/>
  <c r="N44" i="137"/>
  <c r="N64" i="137"/>
  <c r="N26" i="137"/>
  <c r="N89" i="137"/>
  <c r="N11" i="137"/>
  <c r="N70" i="137"/>
  <c r="N56" i="137"/>
  <c r="N31" i="137"/>
  <c r="H99" i="137"/>
  <c r="I99" i="137"/>
  <c r="G99" i="137"/>
  <c r="J99" i="137"/>
  <c r="M99" i="137"/>
  <c r="E99" i="137"/>
  <c r="C99" i="137"/>
  <c r="K99" i="137"/>
  <c r="D99" i="137"/>
  <c r="L99" i="137"/>
  <c r="B99" i="137"/>
  <c r="F99" i="137"/>
  <c r="E9" i="122"/>
  <c r="F9" i="122" s="1"/>
  <c r="M5" i="121"/>
  <c r="N57" i="121"/>
  <c r="D56" i="121"/>
  <c r="G89" i="121"/>
  <c r="F10" i="122"/>
  <c r="L56" i="121"/>
  <c r="F69" i="122"/>
  <c r="H44" i="121"/>
  <c r="D64" i="121"/>
  <c r="M56" i="121"/>
  <c r="L44" i="121"/>
  <c r="D44" i="121"/>
  <c r="B99" i="136"/>
  <c r="N64" i="136"/>
  <c r="G31" i="121"/>
  <c r="I89" i="121"/>
  <c r="D101" i="122"/>
  <c r="D100" i="122" s="1"/>
  <c r="N89" i="136"/>
  <c r="E99" i="136"/>
  <c r="M99" i="136"/>
  <c r="N70" i="136"/>
  <c r="D68" i="122"/>
  <c r="N56" i="136"/>
  <c r="C56" i="121"/>
  <c r="K56" i="121"/>
  <c r="G99" i="136"/>
  <c r="N44" i="136"/>
  <c r="I44" i="121"/>
  <c r="D99" i="136"/>
  <c r="L99" i="136"/>
  <c r="H99" i="136"/>
  <c r="C99" i="136"/>
  <c r="K99" i="136"/>
  <c r="F99" i="136"/>
  <c r="N26" i="136"/>
  <c r="I99" i="136"/>
  <c r="J99" i="136"/>
  <c r="N11" i="136"/>
  <c r="D48" i="122"/>
  <c r="F12" i="122"/>
  <c r="N5" i="136"/>
  <c r="L89" i="121"/>
  <c r="F11" i="122"/>
  <c r="N55" i="121"/>
  <c r="N54" i="121" s="1"/>
  <c r="N8" i="121"/>
  <c r="N65" i="121"/>
  <c r="N21" i="121"/>
  <c r="N28" i="121"/>
  <c r="N59" i="121"/>
  <c r="N9" i="121"/>
  <c r="N10" i="121"/>
  <c r="N12" i="121"/>
  <c r="J11" i="121"/>
  <c r="N18" i="121"/>
  <c r="N19" i="121"/>
  <c r="N20" i="121"/>
  <c r="N22" i="121"/>
  <c r="N23" i="121"/>
  <c r="N24" i="121"/>
  <c r="N25" i="121"/>
  <c r="B26" i="121"/>
  <c r="J26" i="121"/>
  <c r="N30" i="121"/>
  <c r="N36" i="121"/>
  <c r="N38" i="121"/>
  <c r="B56" i="121"/>
  <c r="J56" i="121"/>
  <c r="N72" i="121"/>
  <c r="N73" i="121"/>
  <c r="N78" i="121"/>
  <c r="N79" i="121"/>
  <c r="N81" i="121"/>
  <c r="N83" i="121"/>
  <c r="N85" i="121"/>
  <c r="N95" i="121"/>
  <c r="G5" i="121"/>
  <c r="K5" i="121"/>
  <c r="C11" i="121"/>
  <c r="C26" i="121"/>
  <c r="K26" i="121"/>
  <c r="K31" i="121"/>
  <c r="C44" i="121"/>
  <c r="K44" i="121"/>
  <c r="C64" i="121"/>
  <c r="K64" i="121"/>
  <c r="G64" i="121"/>
  <c r="C70" i="121"/>
  <c r="K70" i="121"/>
  <c r="C89" i="121"/>
  <c r="K89" i="121"/>
  <c r="L5" i="121"/>
  <c r="D5" i="121"/>
  <c r="H56" i="121"/>
  <c r="I5" i="121"/>
  <c r="I64" i="121"/>
  <c r="N62" i="121"/>
  <c r="H5" i="121"/>
  <c r="N13" i="121"/>
  <c r="H31" i="121"/>
  <c r="E5" i="121"/>
  <c r="E64" i="121"/>
  <c r="M64" i="121"/>
  <c r="N98" i="121"/>
  <c r="N97" i="121" s="1"/>
  <c r="N96" i="121"/>
  <c r="M89" i="121"/>
  <c r="N90" i="121"/>
  <c r="N92" i="121"/>
  <c r="E89" i="121"/>
  <c r="H89" i="121"/>
  <c r="B89" i="121"/>
  <c r="J89" i="121"/>
  <c r="N94" i="121"/>
  <c r="F89" i="121"/>
  <c r="N93" i="121"/>
  <c r="D70" i="121"/>
  <c r="L70" i="121"/>
  <c r="N87" i="121"/>
  <c r="I70" i="121"/>
  <c r="N77" i="121"/>
  <c r="H70" i="121"/>
  <c r="G70" i="121"/>
  <c r="E70" i="121"/>
  <c r="M70" i="121"/>
  <c r="B70" i="121"/>
  <c r="J70" i="121"/>
  <c r="N86" i="121"/>
  <c r="N75" i="121"/>
  <c r="N76" i="121"/>
  <c r="N80" i="121"/>
  <c r="N88" i="121"/>
  <c r="N84" i="121"/>
  <c r="N74" i="121"/>
  <c r="N82" i="121"/>
  <c r="F64" i="121"/>
  <c r="N69" i="121"/>
  <c r="N68" i="121"/>
  <c r="N67" i="121"/>
  <c r="J64" i="121"/>
  <c r="B64" i="121"/>
  <c r="N63" i="121"/>
  <c r="I56" i="121"/>
  <c r="N61" i="121"/>
  <c r="F56" i="121"/>
  <c r="N56" i="135"/>
  <c r="G56" i="121"/>
  <c r="N60" i="121"/>
  <c r="M44" i="121"/>
  <c r="N46" i="121"/>
  <c r="N47" i="121"/>
  <c r="N48" i="121"/>
  <c r="N53" i="121"/>
  <c r="E44" i="121"/>
  <c r="N52" i="121"/>
  <c r="N51" i="121"/>
  <c r="F44" i="121"/>
  <c r="N50" i="121"/>
  <c r="G44" i="121"/>
  <c r="N49" i="121"/>
  <c r="J44" i="121"/>
  <c r="N35" i="121"/>
  <c r="N37" i="121"/>
  <c r="N40" i="121"/>
  <c r="C31" i="121"/>
  <c r="N33" i="121"/>
  <c r="D31" i="121"/>
  <c r="L31" i="121"/>
  <c r="N43" i="121"/>
  <c r="N42" i="121"/>
  <c r="N41" i="121"/>
  <c r="M31" i="121"/>
  <c r="N39" i="121"/>
  <c r="I31" i="121"/>
  <c r="B31" i="121"/>
  <c r="J31" i="121"/>
  <c r="N32" i="121"/>
  <c r="G26" i="121"/>
  <c r="N26" i="135"/>
  <c r="E26" i="121"/>
  <c r="M26" i="121"/>
  <c r="I26" i="121"/>
  <c r="L26" i="121"/>
  <c r="F26" i="121"/>
  <c r="C32" i="122"/>
  <c r="N29" i="121"/>
  <c r="I99" i="135"/>
  <c r="K11" i="121"/>
  <c r="N14" i="121"/>
  <c r="N15" i="121"/>
  <c r="N16" i="121"/>
  <c r="E11" i="121"/>
  <c r="M11" i="121"/>
  <c r="N17" i="121"/>
  <c r="F99" i="135"/>
  <c r="F11" i="121"/>
  <c r="G11" i="121"/>
  <c r="H99" i="135"/>
  <c r="J99" i="135"/>
  <c r="C99" i="135"/>
  <c r="H11" i="121"/>
  <c r="I11" i="121"/>
  <c r="E99" i="135"/>
  <c r="D11" i="121"/>
  <c r="L11" i="121"/>
  <c r="K99" i="135"/>
  <c r="D99" i="135"/>
  <c r="L99" i="135"/>
  <c r="M99" i="135"/>
  <c r="G99" i="135"/>
  <c r="F5" i="121"/>
  <c r="N5" i="135"/>
  <c r="C5" i="121"/>
  <c r="N7" i="121"/>
  <c r="J5" i="121"/>
  <c r="E34" i="40"/>
  <c r="D89" i="121"/>
  <c r="N91" i="121"/>
  <c r="F70" i="121"/>
  <c r="N71" i="121"/>
  <c r="N66" i="121"/>
  <c r="N58" i="121"/>
  <c r="B44" i="121"/>
  <c r="N45" i="121"/>
  <c r="N34" i="121"/>
  <c r="F31" i="121"/>
  <c r="E31" i="121"/>
  <c r="N27" i="121"/>
  <c r="B11" i="121"/>
  <c r="B5" i="121"/>
  <c r="N6" i="121"/>
  <c r="F13" i="122"/>
  <c r="E48" i="122"/>
  <c r="E47" i="122" s="1"/>
  <c r="E93" i="122"/>
  <c r="E92" i="122" s="1"/>
  <c r="D58" i="122"/>
  <c r="D57" i="122" s="1"/>
  <c r="N31" i="136"/>
  <c r="D30" i="122"/>
  <c r="D29" i="122" s="1"/>
  <c r="F75" i="122"/>
  <c r="F76" i="122"/>
  <c r="F49" i="122"/>
  <c r="F37" i="122"/>
  <c r="F32" i="122"/>
  <c r="F39" i="122"/>
  <c r="F40" i="122"/>
  <c r="F41" i="122"/>
  <c r="F99" i="122"/>
  <c r="F25" i="122"/>
  <c r="F26" i="122"/>
  <c r="F27" i="122"/>
  <c r="F86" i="122"/>
  <c r="F43" i="122"/>
  <c r="F98" i="122"/>
  <c r="F50" i="122"/>
  <c r="F53" i="122"/>
  <c r="F55" i="122"/>
  <c r="F44" i="122"/>
  <c r="F45" i="122"/>
  <c r="F46" i="122"/>
  <c r="F51" i="122"/>
  <c r="F96" i="122"/>
  <c r="F60" i="122"/>
  <c r="F80" i="122"/>
  <c r="F56" i="122"/>
  <c r="F22" i="122"/>
  <c r="F31" i="122"/>
  <c r="F52" i="122"/>
  <c r="F23" i="122"/>
  <c r="F24" i="122"/>
  <c r="F33" i="122"/>
  <c r="F38" i="122"/>
  <c r="F54" i="122"/>
  <c r="F42" i="122"/>
  <c r="F65" i="122"/>
  <c r="F28" i="122"/>
  <c r="F97" i="122"/>
  <c r="F94" i="122"/>
  <c r="F95" i="122"/>
  <c r="E62" i="122"/>
  <c r="F62" i="122" s="1"/>
  <c r="E58" i="122"/>
  <c r="E101" i="122"/>
  <c r="D67" i="122"/>
  <c r="E36" i="122"/>
  <c r="E15" i="122"/>
  <c r="E30" i="122"/>
  <c r="E67" i="122"/>
  <c r="D8" i="122"/>
  <c r="D93" i="122"/>
  <c r="E61" i="122"/>
  <c r="D34" i="122"/>
  <c r="D47" i="122"/>
  <c r="D61" i="122"/>
  <c r="D59" i="122" s="1"/>
  <c r="D18" i="122"/>
  <c r="D14" i="122" s="1"/>
  <c r="C8" i="122"/>
  <c r="N99" i="137" l="1"/>
  <c r="N99" i="136"/>
  <c r="K99" i="121"/>
  <c r="N64" i="121"/>
  <c r="N26" i="121"/>
  <c r="N11" i="121"/>
  <c r="L99" i="121"/>
  <c r="N5" i="121"/>
  <c r="N44" i="121"/>
  <c r="C99" i="121"/>
  <c r="N89" i="121"/>
  <c r="H99" i="121"/>
  <c r="N70" i="121"/>
  <c r="G99" i="121"/>
  <c r="N56" i="121"/>
  <c r="J99" i="121"/>
  <c r="M99" i="121"/>
  <c r="I99" i="121"/>
  <c r="N31" i="121"/>
  <c r="E99" i="121"/>
  <c r="D99" i="121"/>
  <c r="F99" i="121"/>
  <c r="B99" i="121"/>
  <c r="C29" i="122"/>
  <c r="F81" i="122"/>
  <c r="F91" i="122"/>
  <c r="F84" i="122"/>
  <c r="F90" i="122"/>
  <c r="F78" i="122"/>
  <c r="F83" i="122"/>
  <c r="F89" i="122"/>
  <c r="F77" i="122"/>
  <c r="F85" i="122"/>
  <c r="F82" i="122"/>
  <c r="F88" i="122"/>
  <c r="F87" i="122"/>
  <c r="F79" i="122"/>
  <c r="E100" i="122"/>
  <c r="E57" i="122"/>
  <c r="E34" i="122"/>
  <c r="F36" i="122"/>
  <c r="E29" i="122"/>
  <c r="F30" i="122"/>
  <c r="F29" i="122" s="1"/>
  <c r="E14" i="122"/>
  <c r="E8" i="122"/>
  <c r="F8" i="122"/>
  <c r="D92" i="122"/>
  <c r="E59" i="122"/>
  <c r="I18" i="124"/>
  <c r="H18" i="124"/>
  <c r="G18" i="124"/>
  <c r="F18" i="124"/>
  <c r="E18" i="124"/>
  <c r="D18" i="124"/>
  <c r="C18" i="124"/>
  <c r="B18" i="124"/>
  <c r="J17" i="124"/>
  <c r="J16" i="124"/>
  <c r="J15" i="124"/>
  <c r="J14" i="124"/>
  <c r="J13" i="124"/>
  <c r="J12" i="124"/>
  <c r="J11" i="124"/>
  <c r="J10" i="124"/>
  <c r="J9" i="124"/>
  <c r="J8" i="124"/>
  <c r="J7" i="124"/>
  <c r="J6" i="124"/>
  <c r="I35" i="124"/>
  <c r="H35" i="124"/>
  <c r="G35" i="124"/>
  <c r="F35" i="124"/>
  <c r="E35" i="124"/>
  <c r="D35" i="124"/>
  <c r="C35" i="124"/>
  <c r="B35" i="124"/>
  <c r="J34" i="124"/>
  <c r="J33" i="124"/>
  <c r="J32" i="124"/>
  <c r="J31" i="124"/>
  <c r="J30" i="124"/>
  <c r="J29" i="124"/>
  <c r="J28" i="124"/>
  <c r="J27" i="124"/>
  <c r="J26" i="124"/>
  <c r="J25" i="124"/>
  <c r="J24" i="124"/>
  <c r="J23" i="124"/>
  <c r="I18" i="48"/>
  <c r="H18" i="48"/>
  <c r="G18" i="48"/>
  <c r="F18" i="48"/>
  <c r="E18" i="48"/>
  <c r="D18" i="48"/>
  <c r="C18" i="48"/>
  <c r="B18" i="48"/>
  <c r="J17" i="48"/>
  <c r="J16" i="48"/>
  <c r="J15" i="48"/>
  <c r="J14" i="48"/>
  <c r="J13" i="48"/>
  <c r="J12" i="48"/>
  <c r="J11" i="48"/>
  <c r="J10" i="48"/>
  <c r="J9" i="48"/>
  <c r="J8" i="48"/>
  <c r="J7" i="48"/>
  <c r="J6" i="48"/>
  <c r="I35" i="48"/>
  <c r="H35" i="48"/>
  <c r="G35" i="48"/>
  <c r="F35" i="48"/>
  <c r="E35" i="48"/>
  <c r="D35" i="48"/>
  <c r="C35" i="48"/>
  <c r="B35" i="48"/>
  <c r="J34" i="48"/>
  <c r="J33" i="48"/>
  <c r="J32" i="48"/>
  <c r="J31" i="48"/>
  <c r="J30" i="48"/>
  <c r="J29" i="48"/>
  <c r="J28" i="48"/>
  <c r="J27" i="48"/>
  <c r="J26" i="48"/>
  <c r="J25" i="48"/>
  <c r="J24" i="48"/>
  <c r="J23" i="48"/>
  <c r="I18" i="148"/>
  <c r="H18" i="148"/>
  <c r="G18" i="148"/>
  <c r="F18" i="148"/>
  <c r="E18" i="148"/>
  <c r="D18" i="148"/>
  <c r="C18" i="148"/>
  <c r="B18" i="148"/>
  <c r="J17" i="148"/>
  <c r="J16" i="148"/>
  <c r="J15" i="148"/>
  <c r="J14" i="148"/>
  <c r="J13" i="148"/>
  <c r="J12" i="148"/>
  <c r="J11" i="148"/>
  <c r="J10" i="148"/>
  <c r="J9" i="148"/>
  <c r="J8" i="148"/>
  <c r="J7" i="148"/>
  <c r="J6" i="148"/>
  <c r="N99" i="121" l="1"/>
  <c r="J18" i="124"/>
  <c r="M20" i="46"/>
  <c r="J18" i="148"/>
  <c r="J35" i="48"/>
  <c r="J18" i="48"/>
  <c r="J35" i="124"/>
  <c r="I17" i="139"/>
  <c r="H17" i="139"/>
  <c r="G17" i="139"/>
  <c r="F17" i="139"/>
  <c r="E17" i="139"/>
  <c r="D17" i="139"/>
  <c r="C17" i="139"/>
  <c r="B17" i="139"/>
  <c r="J16" i="139"/>
  <c r="J15" i="139"/>
  <c r="J14" i="139"/>
  <c r="J13" i="139"/>
  <c r="J12" i="139"/>
  <c r="J11" i="139"/>
  <c r="J10" i="139"/>
  <c r="J9" i="139"/>
  <c r="J8" i="139"/>
  <c r="J7" i="139"/>
  <c r="J6" i="139"/>
  <c r="J5" i="139"/>
  <c r="R17" i="101"/>
  <c r="R16" i="101"/>
  <c r="R15" i="101"/>
  <c r="R14" i="101"/>
  <c r="R13" i="101"/>
  <c r="R12" i="101"/>
  <c r="R11" i="101"/>
  <c r="R16" i="105"/>
  <c r="R15" i="105"/>
  <c r="R14" i="105"/>
  <c r="R13" i="105"/>
  <c r="R18" i="104"/>
  <c r="R17" i="104"/>
  <c r="R16" i="104"/>
  <c r="R18" i="103"/>
  <c r="R17" i="103"/>
  <c r="R16" i="103"/>
  <c r="R15" i="103"/>
  <c r="R14" i="103"/>
  <c r="R13" i="103"/>
  <c r="R12" i="103"/>
  <c r="R11" i="103"/>
  <c r="R10" i="103"/>
  <c r="R9" i="103"/>
  <c r="R18" i="102"/>
  <c r="R17" i="102"/>
  <c r="R16" i="102"/>
  <c r="R18" i="75"/>
  <c r="R17" i="75"/>
  <c r="R16" i="75"/>
  <c r="R15" i="75"/>
  <c r="R14" i="75"/>
  <c r="N18" i="98"/>
  <c r="N17" i="98"/>
  <c r="N16" i="98"/>
  <c r="N15" i="98"/>
  <c r="N14" i="98"/>
  <c r="N13" i="98"/>
  <c r="N12" i="98"/>
  <c r="N11" i="98"/>
  <c r="N10" i="98"/>
  <c r="N9" i="98"/>
  <c r="N8" i="98"/>
  <c r="N7" i="98"/>
  <c r="N6" i="98"/>
  <c r="N18" i="97"/>
  <c r="N17" i="97"/>
  <c r="N16" i="97"/>
  <c r="N15" i="97"/>
  <c r="N14" i="97"/>
  <c r="N13" i="97"/>
  <c r="N12" i="97"/>
  <c r="N11" i="97"/>
  <c r="N10" i="97"/>
  <c r="N9" i="97"/>
  <c r="N8" i="97"/>
  <c r="N18" i="96"/>
  <c r="N17" i="96"/>
  <c r="N16" i="96"/>
  <c r="N15" i="96"/>
  <c r="N18" i="95"/>
  <c r="N17" i="95"/>
  <c r="N16" i="95"/>
  <c r="N15" i="95"/>
  <c r="N14" i="95"/>
  <c r="N13" i="95"/>
  <c r="N12" i="95"/>
  <c r="N11" i="95"/>
  <c r="N10" i="95"/>
  <c r="N9" i="95"/>
  <c r="N8" i="95"/>
  <c r="N7" i="95"/>
  <c r="N6" i="95"/>
  <c r="N18" i="94"/>
  <c r="N16" i="94"/>
  <c r="J17" i="139" l="1"/>
  <c r="M19" i="113"/>
  <c r="L19" i="113"/>
  <c r="K19" i="113"/>
  <c r="J19" i="113"/>
  <c r="I19" i="113"/>
  <c r="H19" i="113"/>
  <c r="G19" i="113"/>
  <c r="F19" i="113"/>
  <c r="E19" i="113"/>
  <c r="D19" i="113"/>
  <c r="C19" i="113"/>
  <c r="N18" i="113"/>
  <c r="N17" i="113"/>
  <c r="N16" i="113"/>
  <c r="N15" i="113"/>
  <c r="N14" i="113"/>
  <c r="N13" i="113"/>
  <c r="N12" i="113"/>
  <c r="N11" i="113"/>
  <c r="N10" i="113"/>
  <c r="N9" i="113"/>
  <c r="N8" i="113"/>
  <c r="N7" i="113"/>
  <c r="N6" i="113"/>
  <c r="M37" i="112"/>
  <c r="L37" i="112"/>
  <c r="K37" i="112"/>
  <c r="J37" i="112"/>
  <c r="I37" i="112"/>
  <c r="H37" i="112"/>
  <c r="G37" i="112"/>
  <c r="F37" i="112"/>
  <c r="E37" i="112"/>
  <c r="D37" i="112"/>
  <c r="C37" i="112"/>
  <c r="N36" i="112"/>
  <c r="N35" i="112"/>
  <c r="N34" i="112"/>
  <c r="N33" i="112"/>
  <c r="N32" i="112"/>
  <c r="N31" i="112"/>
  <c r="N30" i="112"/>
  <c r="N29" i="112"/>
  <c r="N28" i="112"/>
  <c r="N27" i="112"/>
  <c r="N26" i="112"/>
  <c r="N25" i="112"/>
  <c r="N24" i="112"/>
  <c r="M19" i="112"/>
  <c r="L19" i="112"/>
  <c r="K19" i="112"/>
  <c r="J19" i="112"/>
  <c r="I19" i="112"/>
  <c r="H19" i="112"/>
  <c r="G19" i="112"/>
  <c r="F19" i="112"/>
  <c r="E19" i="112"/>
  <c r="D19" i="112"/>
  <c r="C19" i="112"/>
  <c r="N18" i="112"/>
  <c r="N17" i="112"/>
  <c r="N16" i="112"/>
  <c r="N15" i="112"/>
  <c r="N14" i="112"/>
  <c r="N13" i="112"/>
  <c r="N12" i="112"/>
  <c r="N11" i="112"/>
  <c r="N10" i="112"/>
  <c r="N9" i="112"/>
  <c r="N8" i="112"/>
  <c r="N7" i="112"/>
  <c r="N6" i="112"/>
  <c r="N36" i="111"/>
  <c r="N35" i="111"/>
  <c r="N34" i="111"/>
  <c r="N33" i="111"/>
  <c r="N32" i="111"/>
  <c r="N31" i="111"/>
  <c r="N30" i="111"/>
  <c r="N29" i="111"/>
  <c r="N28" i="111"/>
  <c r="N27" i="111"/>
  <c r="N26" i="111"/>
  <c r="N25" i="111"/>
  <c r="N24" i="111"/>
  <c r="N18" i="111"/>
  <c r="N17" i="111"/>
  <c r="N16" i="111"/>
  <c r="N15" i="111"/>
  <c r="N14" i="111"/>
  <c r="N13" i="111"/>
  <c r="N12" i="111"/>
  <c r="N11" i="111"/>
  <c r="N10" i="111"/>
  <c r="N9" i="111"/>
  <c r="N8" i="111"/>
  <c r="N7" i="111"/>
  <c r="N6" i="111"/>
  <c r="N37" i="110"/>
  <c r="N36" i="110"/>
  <c r="N35" i="110"/>
  <c r="N34" i="110"/>
  <c r="N33" i="110"/>
  <c r="N32" i="110"/>
  <c r="N31" i="110"/>
  <c r="N30" i="110"/>
  <c r="N29" i="110"/>
  <c r="N28" i="110"/>
  <c r="N27" i="110"/>
  <c r="N26" i="110"/>
  <c r="N25" i="110"/>
  <c r="M19" i="110"/>
  <c r="L19" i="110"/>
  <c r="K19" i="110"/>
  <c r="J19" i="110"/>
  <c r="I19" i="110"/>
  <c r="H19" i="110"/>
  <c r="G19" i="110"/>
  <c r="F19" i="110"/>
  <c r="E19" i="110"/>
  <c r="D19" i="110"/>
  <c r="C19" i="110"/>
  <c r="N18" i="110"/>
  <c r="N17" i="110"/>
  <c r="N16" i="110"/>
  <c r="N15" i="110"/>
  <c r="N14" i="110"/>
  <c r="N13" i="110"/>
  <c r="N12" i="110"/>
  <c r="N11" i="110"/>
  <c r="N10" i="110"/>
  <c r="N9" i="110"/>
  <c r="N8" i="110"/>
  <c r="N7" i="110"/>
  <c r="N6" i="110"/>
  <c r="M38" i="147"/>
  <c r="L38" i="147"/>
  <c r="K38" i="147"/>
  <c r="J38" i="147"/>
  <c r="I38" i="147"/>
  <c r="H38" i="147"/>
  <c r="G38" i="147"/>
  <c r="F38" i="147"/>
  <c r="E38" i="147"/>
  <c r="D38" i="147"/>
  <c r="C38" i="147"/>
  <c r="N37" i="147"/>
  <c r="N36" i="147"/>
  <c r="N35" i="147"/>
  <c r="N34" i="147"/>
  <c r="N33" i="147"/>
  <c r="N32" i="147"/>
  <c r="N31" i="147"/>
  <c r="N30" i="147"/>
  <c r="N29" i="147"/>
  <c r="N28" i="147"/>
  <c r="N27" i="147"/>
  <c r="N26" i="147"/>
  <c r="N25" i="147"/>
  <c r="N18" i="147"/>
  <c r="N17" i="147"/>
  <c r="N16" i="147"/>
  <c r="N15" i="147"/>
  <c r="N14" i="147"/>
  <c r="N13" i="147"/>
  <c r="N12" i="147"/>
  <c r="N11" i="147"/>
  <c r="N10" i="147"/>
  <c r="N9" i="147"/>
  <c r="N8" i="147"/>
  <c r="N7" i="147"/>
  <c r="N6" i="147"/>
  <c r="M37" i="109"/>
  <c r="L37" i="109"/>
  <c r="K37" i="109"/>
  <c r="J37" i="109"/>
  <c r="I37" i="109"/>
  <c r="H37" i="109"/>
  <c r="G37" i="109"/>
  <c r="F37" i="109"/>
  <c r="E37" i="109"/>
  <c r="D37" i="109"/>
  <c r="C37" i="109"/>
  <c r="M19" i="109"/>
  <c r="L19" i="109"/>
  <c r="K19" i="109"/>
  <c r="J19" i="109"/>
  <c r="I19" i="109"/>
  <c r="H19" i="109"/>
  <c r="G19" i="109"/>
  <c r="F19" i="109"/>
  <c r="E19" i="109"/>
  <c r="D19" i="109"/>
  <c r="C19" i="109"/>
  <c r="N36" i="109"/>
  <c r="N35" i="109"/>
  <c r="N34" i="109"/>
  <c r="N33" i="109"/>
  <c r="N32" i="109"/>
  <c r="N31" i="109"/>
  <c r="N30" i="109"/>
  <c r="N29" i="109"/>
  <c r="N28" i="109"/>
  <c r="N27" i="109"/>
  <c r="N26" i="109"/>
  <c r="N25" i="109"/>
  <c r="N24" i="109"/>
  <c r="N18" i="109"/>
  <c r="N17" i="109"/>
  <c r="N16" i="109"/>
  <c r="N15" i="109"/>
  <c r="N14" i="109"/>
  <c r="N13" i="109"/>
  <c r="N12" i="109"/>
  <c r="N11" i="109"/>
  <c r="N10" i="109"/>
  <c r="N9" i="109"/>
  <c r="N8" i="109"/>
  <c r="N7" i="109"/>
  <c r="N6" i="109"/>
  <c r="M38" i="108"/>
  <c r="L38" i="108"/>
  <c r="K38" i="108"/>
  <c r="J38" i="108"/>
  <c r="I38" i="108"/>
  <c r="H38" i="108"/>
  <c r="G38" i="108"/>
  <c r="F38" i="108"/>
  <c r="E38" i="108"/>
  <c r="D38" i="108"/>
  <c r="C38" i="108"/>
  <c r="N37" i="108"/>
  <c r="N36" i="108"/>
  <c r="N35" i="108"/>
  <c r="N34" i="108"/>
  <c r="N33" i="108"/>
  <c r="N32" i="108"/>
  <c r="N31" i="108"/>
  <c r="N30" i="108"/>
  <c r="N29" i="108"/>
  <c r="N28" i="108"/>
  <c r="N27" i="108"/>
  <c r="N26" i="108"/>
  <c r="N25" i="108"/>
  <c r="M19" i="108"/>
  <c r="L19" i="108"/>
  <c r="K19" i="108"/>
  <c r="J19" i="108"/>
  <c r="I19" i="108"/>
  <c r="H19" i="108"/>
  <c r="G19" i="108"/>
  <c r="F19" i="108"/>
  <c r="E19" i="108"/>
  <c r="D19" i="108"/>
  <c r="C19" i="108"/>
  <c r="N18" i="108"/>
  <c r="N17" i="108"/>
  <c r="N16" i="108"/>
  <c r="N15" i="108"/>
  <c r="N14" i="108"/>
  <c r="N13" i="108"/>
  <c r="N12" i="108"/>
  <c r="N11" i="108"/>
  <c r="N10" i="108"/>
  <c r="N9" i="108"/>
  <c r="N8" i="108"/>
  <c r="N7" i="108"/>
  <c r="N6" i="108"/>
  <c r="M39" i="107"/>
  <c r="L39" i="107"/>
  <c r="K39" i="107"/>
  <c r="J39" i="107"/>
  <c r="I39" i="107"/>
  <c r="H39" i="107"/>
  <c r="G39" i="107"/>
  <c r="F39" i="107"/>
  <c r="E39" i="107"/>
  <c r="D39" i="107"/>
  <c r="C39" i="107"/>
  <c r="M19" i="107"/>
  <c r="L19" i="107"/>
  <c r="K19" i="107"/>
  <c r="J19" i="107"/>
  <c r="I19" i="107"/>
  <c r="H19" i="107"/>
  <c r="G19" i="107"/>
  <c r="F19" i="107"/>
  <c r="E19" i="107"/>
  <c r="D19" i="107"/>
  <c r="C19" i="107"/>
  <c r="N38" i="107"/>
  <c r="N37" i="107"/>
  <c r="N36" i="107"/>
  <c r="N35" i="107"/>
  <c r="N34" i="107"/>
  <c r="N33" i="107"/>
  <c r="N32" i="107"/>
  <c r="N31" i="107"/>
  <c r="N30" i="107"/>
  <c r="N29" i="107"/>
  <c r="N28" i="107"/>
  <c r="N27" i="107"/>
  <c r="N26" i="107"/>
  <c r="N18" i="107"/>
  <c r="N17" i="107"/>
  <c r="N16" i="107"/>
  <c r="N15" i="107"/>
  <c r="N14" i="107"/>
  <c r="N13" i="107"/>
  <c r="N12" i="107"/>
  <c r="N11" i="107"/>
  <c r="N10" i="107"/>
  <c r="N9" i="107"/>
  <c r="N8" i="107"/>
  <c r="N7" i="107"/>
  <c r="N6" i="107"/>
  <c r="M37" i="106"/>
  <c r="L37" i="106"/>
  <c r="K37" i="106"/>
  <c r="J37" i="106"/>
  <c r="I37" i="106"/>
  <c r="H37" i="106"/>
  <c r="G37" i="106"/>
  <c r="F37" i="106"/>
  <c r="E37" i="106"/>
  <c r="D37" i="106"/>
  <c r="C37" i="106"/>
  <c r="N36" i="106"/>
  <c r="N35" i="106"/>
  <c r="N34" i="106"/>
  <c r="N33" i="106"/>
  <c r="N32" i="106"/>
  <c r="N31" i="106"/>
  <c r="N30" i="106"/>
  <c r="N29" i="106"/>
  <c r="N28" i="106"/>
  <c r="N27" i="106"/>
  <c r="N26" i="106"/>
  <c r="N25" i="106"/>
  <c r="N24" i="106"/>
  <c r="N18" i="106"/>
  <c r="N17" i="106"/>
  <c r="N16" i="106"/>
  <c r="N15" i="106"/>
  <c r="N14" i="106"/>
  <c r="N13" i="106"/>
  <c r="N12" i="106"/>
  <c r="N11" i="106"/>
  <c r="N10" i="106"/>
  <c r="N9" i="106"/>
  <c r="N8" i="106"/>
  <c r="N7" i="106"/>
  <c r="N6" i="106"/>
  <c r="M19" i="106"/>
  <c r="L19" i="106"/>
  <c r="K19" i="106"/>
  <c r="J19" i="106"/>
  <c r="I19" i="106"/>
  <c r="H19" i="106"/>
  <c r="G19" i="106"/>
  <c r="F19" i="106"/>
  <c r="E19" i="106"/>
  <c r="D19" i="106"/>
  <c r="C19" i="106"/>
  <c r="B38" i="147" l="1"/>
  <c r="N38" i="147" s="1"/>
  <c r="N24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N5" i="147"/>
  <c r="Q18" i="100"/>
  <c r="P18" i="100"/>
  <c r="O18" i="100"/>
  <c r="N18" i="100"/>
  <c r="M18" i="100"/>
  <c r="L18" i="100"/>
  <c r="K18" i="100"/>
  <c r="J18" i="100"/>
  <c r="I18" i="100"/>
  <c r="H18" i="100"/>
  <c r="G18" i="100"/>
  <c r="F18" i="100"/>
  <c r="E18" i="100"/>
  <c r="D18" i="100"/>
  <c r="C18" i="100"/>
  <c r="B18" i="100"/>
  <c r="Q17" i="100"/>
  <c r="P17" i="100"/>
  <c r="O17" i="100"/>
  <c r="N17" i="100"/>
  <c r="M17" i="100"/>
  <c r="L17" i="100"/>
  <c r="K17" i="100"/>
  <c r="J17" i="100"/>
  <c r="I17" i="100"/>
  <c r="H17" i="100"/>
  <c r="G17" i="100"/>
  <c r="F17" i="100"/>
  <c r="E17" i="100"/>
  <c r="D17" i="100"/>
  <c r="C17" i="100"/>
  <c r="B17" i="100"/>
  <c r="Q16" i="100"/>
  <c r="P16" i="100"/>
  <c r="O16" i="100"/>
  <c r="N16" i="100"/>
  <c r="M16" i="100"/>
  <c r="L16" i="100"/>
  <c r="K16" i="100"/>
  <c r="J16" i="100"/>
  <c r="I16" i="100"/>
  <c r="H16" i="100"/>
  <c r="G16" i="100"/>
  <c r="F16" i="100"/>
  <c r="E16" i="100"/>
  <c r="D16" i="100"/>
  <c r="C16" i="100"/>
  <c r="B16" i="100"/>
  <c r="Q15" i="100"/>
  <c r="P15" i="100"/>
  <c r="O15" i="100"/>
  <c r="N15" i="100"/>
  <c r="M15" i="100"/>
  <c r="L15" i="100"/>
  <c r="K15" i="100"/>
  <c r="J15" i="100"/>
  <c r="I15" i="100"/>
  <c r="H15" i="100"/>
  <c r="G15" i="100"/>
  <c r="F15" i="100"/>
  <c r="E15" i="100"/>
  <c r="D15" i="100"/>
  <c r="C15" i="100"/>
  <c r="B15" i="100"/>
  <c r="Q14" i="100"/>
  <c r="P14" i="100"/>
  <c r="O14" i="100"/>
  <c r="N14" i="100"/>
  <c r="M14" i="100"/>
  <c r="L14" i="100"/>
  <c r="K14" i="100"/>
  <c r="J14" i="100"/>
  <c r="I14" i="100"/>
  <c r="H14" i="100"/>
  <c r="G14" i="100"/>
  <c r="F14" i="100"/>
  <c r="E14" i="100"/>
  <c r="D14" i="100"/>
  <c r="C14" i="100"/>
  <c r="B14" i="100"/>
  <c r="Q13" i="100"/>
  <c r="P13" i="100"/>
  <c r="O13" i="100"/>
  <c r="N13" i="100"/>
  <c r="M13" i="100"/>
  <c r="L13" i="100"/>
  <c r="K13" i="100"/>
  <c r="J13" i="100"/>
  <c r="I13" i="100"/>
  <c r="H13" i="100"/>
  <c r="G13" i="100"/>
  <c r="F13" i="100"/>
  <c r="E13" i="100"/>
  <c r="D13" i="100"/>
  <c r="C13" i="100"/>
  <c r="B13" i="100"/>
  <c r="Q12" i="100"/>
  <c r="P12" i="100"/>
  <c r="O12" i="100"/>
  <c r="N12" i="100"/>
  <c r="M12" i="100"/>
  <c r="L12" i="100"/>
  <c r="K12" i="100"/>
  <c r="J12" i="100"/>
  <c r="I12" i="100"/>
  <c r="H12" i="100"/>
  <c r="G12" i="100"/>
  <c r="F12" i="100"/>
  <c r="E12" i="100"/>
  <c r="D12" i="100"/>
  <c r="C12" i="100"/>
  <c r="B12" i="100"/>
  <c r="Q11" i="100"/>
  <c r="P11" i="100"/>
  <c r="O11" i="100"/>
  <c r="N11" i="100"/>
  <c r="M11" i="100"/>
  <c r="L11" i="100"/>
  <c r="K11" i="100"/>
  <c r="J11" i="100"/>
  <c r="I11" i="100"/>
  <c r="H11" i="100"/>
  <c r="G11" i="100"/>
  <c r="F11" i="100"/>
  <c r="E11" i="100"/>
  <c r="D11" i="100"/>
  <c r="C11" i="100"/>
  <c r="B11" i="100"/>
  <c r="Q10" i="100"/>
  <c r="P10" i="100"/>
  <c r="O10" i="100"/>
  <c r="N10" i="100"/>
  <c r="M10" i="100"/>
  <c r="L10" i="100"/>
  <c r="K10" i="100"/>
  <c r="J10" i="100"/>
  <c r="I10" i="100"/>
  <c r="H10" i="100"/>
  <c r="G10" i="100"/>
  <c r="F10" i="100"/>
  <c r="E10" i="100"/>
  <c r="D10" i="100"/>
  <c r="C10" i="100"/>
  <c r="B10" i="100"/>
  <c r="Q9" i="100"/>
  <c r="P9" i="100"/>
  <c r="O9" i="100"/>
  <c r="N9" i="100"/>
  <c r="M9" i="100"/>
  <c r="L9" i="100"/>
  <c r="K9" i="100"/>
  <c r="J9" i="100"/>
  <c r="I9" i="100"/>
  <c r="H9" i="100"/>
  <c r="G9" i="100"/>
  <c r="F9" i="100"/>
  <c r="E9" i="100"/>
  <c r="D9" i="100"/>
  <c r="C9" i="100"/>
  <c r="B9" i="100"/>
  <c r="Q8" i="100"/>
  <c r="P8" i="100"/>
  <c r="O8" i="100"/>
  <c r="N8" i="100"/>
  <c r="M8" i="100"/>
  <c r="L8" i="100"/>
  <c r="K8" i="100"/>
  <c r="J8" i="100"/>
  <c r="I8" i="100"/>
  <c r="H8" i="100"/>
  <c r="G8" i="100"/>
  <c r="F8" i="100"/>
  <c r="E8" i="100"/>
  <c r="D8" i="100"/>
  <c r="C8" i="100"/>
  <c r="B8" i="100"/>
  <c r="Q7" i="100"/>
  <c r="P7" i="100"/>
  <c r="O7" i="100"/>
  <c r="N7" i="100"/>
  <c r="M7" i="100"/>
  <c r="L7" i="100"/>
  <c r="K7" i="100"/>
  <c r="J7" i="100"/>
  <c r="I7" i="100"/>
  <c r="H7" i="100"/>
  <c r="G7" i="100"/>
  <c r="F7" i="100"/>
  <c r="E7" i="100"/>
  <c r="D7" i="100"/>
  <c r="C7" i="100"/>
  <c r="B7" i="100"/>
  <c r="Q6" i="100"/>
  <c r="P6" i="100"/>
  <c r="O6" i="100"/>
  <c r="N6" i="100"/>
  <c r="M6" i="100"/>
  <c r="L6" i="100"/>
  <c r="K6" i="100"/>
  <c r="J6" i="100"/>
  <c r="I6" i="100"/>
  <c r="H6" i="100"/>
  <c r="G6" i="100"/>
  <c r="F6" i="100"/>
  <c r="E6" i="100"/>
  <c r="D6" i="100"/>
  <c r="C6" i="100"/>
  <c r="B6" i="100"/>
  <c r="Q5" i="100"/>
  <c r="P5" i="100"/>
  <c r="O5" i="100"/>
  <c r="N5" i="100"/>
  <c r="M5" i="100"/>
  <c r="L5" i="100"/>
  <c r="K5" i="100"/>
  <c r="J5" i="100"/>
  <c r="J20" i="89" s="1"/>
  <c r="I5" i="100"/>
  <c r="H5" i="100"/>
  <c r="G5" i="100"/>
  <c r="F5" i="100"/>
  <c r="E5" i="100"/>
  <c r="D5" i="100"/>
  <c r="C5" i="100"/>
  <c r="J19" i="101"/>
  <c r="J19" i="105"/>
  <c r="J19" i="104"/>
  <c r="J19" i="103"/>
  <c r="J19" i="102"/>
  <c r="J19" i="75"/>
  <c r="G44" i="65"/>
  <c r="G43" i="65"/>
  <c r="G42" i="65"/>
  <c r="G41" i="65"/>
  <c r="G40" i="65"/>
  <c r="G39" i="65"/>
  <c r="G38" i="65"/>
  <c r="G37" i="65"/>
  <c r="G36" i="65"/>
  <c r="G35" i="65"/>
  <c r="G34" i="65"/>
  <c r="F46" i="65"/>
  <c r="F45" i="65"/>
  <c r="F44" i="65"/>
  <c r="F43" i="65"/>
  <c r="F42" i="65"/>
  <c r="F41" i="65"/>
  <c r="F40" i="65"/>
  <c r="F39" i="65"/>
  <c r="F38" i="65"/>
  <c r="F37" i="65"/>
  <c r="F36" i="65"/>
  <c r="E46" i="65"/>
  <c r="E45" i="65"/>
  <c r="E44" i="65"/>
  <c r="E43" i="65"/>
  <c r="D46" i="65"/>
  <c r="D45" i="65"/>
  <c r="D44" i="65"/>
  <c r="D43" i="65"/>
  <c r="D42" i="65"/>
  <c r="D41" i="65"/>
  <c r="D40" i="65"/>
  <c r="D39" i="65"/>
  <c r="D38" i="65"/>
  <c r="D37" i="65"/>
  <c r="D36" i="65"/>
  <c r="D35" i="65"/>
  <c r="D34" i="65"/>
  <c r="C44" i="65"/>
  <c r="C46" i="65"/>
  <c r="M20" i="92"/>
  <c r="L20" i="92"/>
  <c r="K20" i="92"/>
  <c r="J20" i="92"/>
  <c r="I20" i="92"/>
  <c r="H20" i="92"/>
  <c r="G20" i="92"/>
  <c r="F20" i="92"/>
  <c r="E20" i="92"/>
  <c r="D20" i="92"/>
  <c r="C20" i="92"/>
  <c r="M19" i="92"/>
  <c r="L19" i="92"/>
  <c r="K19" i="92"/>
  <c r="J19" i="92"/>
  <c r="I19" i="92"/>
  <c r="H19" i="92"/>
  <c r="G19" i="92"/>
  <c r="F19" i="92"/>
  <c r="E19" i="92"/>
  <c r="D19" i="92"/>
  <c r="C19" i="92"/>
  <c r="M18" i="92"/>
  <c r="L18" i="92"/>
  <c r="K18" i="92"/>
  <c r="J18" i="92"/>
  <c r="I18" i="92"/>
  <c r="H18" i="92"/>
  <c r="G18" i="92"/>
  <c r="F18" i="92"/>
  <c r="E18" i="92"/>
  <c r="D18" i="92"/>
  <c r="C18" i="92"/>
  <c r="R19" i="89" l="1"/>
  <c r="R18" i="89"/>
  <c r="R7" i="89"/>
  <c r="R8" i="89"/>
  <c r="R9" i="89"/>
  <c r="R10" i="89"/>
  <c r="R11" i="89"/>
  <c r="R14" i="89"/>
  <c r="R11" i="100"/>
  <c r="R14" i="100"/>
  <c r="R16" i="100"/>
  <c r="J19" i="100"/>
  <c r="R15" i="89"/>
  <c r="R17" i="89"/>
  <c r="B18" i="92"/>
  <c r="N16" i="99"/>
  <c r="B20" i="92"/>
  <c r="N18" i="99"/>
  <c r="B19" i="92"/>
  <c r="N17" i="99"/>
  <c r="R15" i="100"/>
  <c r="R13" i="100"/>
  <c r="R17" i="100"/>
  <c r="R12" i="89"/>
  <c r="R16" i="89"/>
  <c r="R12" i="100"/>
  <c r="R13" i="89"/>
  <c r="H44" i="65"/>
  <c r="N19" i="147"/>
  <c r="I35" i="123"/>
  <c r="J34" i="123"/>
  <c r="J33" i="123"/>
  <c r="J32" i="123"/>
  <c r="J31" i="123"/>
  <c r="J30" i="123"/>
  <c r="J29" i="123"/>
  <c r="J28" i="123"/>
  <c r="J27" i="123"/>
  <c r="J26" i="123"/>
  <c r="J25" i="123"/>
  <c r="J24" i="123"/>
  <c r="J23" i="123"/>
  <c r="I35" i="47"/>
  <c r="J34" i="47"/>
  <c r="J33" i="47"/>
  <c r="J32" i="47"/>
  <c r="J31" i="47"/>
  <c r="J30" i="47"/>
  <c r="J29" i="47"/>
  <c r="J28" i="47"/>
  <c r="J27" i="47"/>
  <c r="J26" i="47"/>
  <c r="J25" i="47"/>
  <c r="J24" i="47"/>
  <c r="J23" i="47"/>
  <c r="I19" i="50"/>
  <c r="I18" i="123"/>
  <c r="J17" i="123"/>
  <c r="J16" i="123"/>
  <c r="J15" i="123"/>
  <c r="J14" i="123"/>
  <c r="J13" i="123"/>
  <c r="J12" i="123"/>
  <c r="J11" i="123"/>
  <c r="J10" i="123"/>
  <c r="J9" i="123"/>
  <c r="J8" i="123"/>
  <c r="J7" i="123"/>
  <c r="J6" i="123"/>
  <c r="I18" i="47"/>
  <c r="J17" i="47"/>
  <c r="J16" i="47"/>
  <c r="J15" i="47"/>
  <c r="J14" i="47"/>
  <c r="J13" i="47"/>
  <c r="J12" i="47"/>
  <c r="J11" i="47"/>
  <c r="J10" i="47"/>
  <c r="J9" i="47"/>
  <c r="J8" i="47"/>
  <c r="J7" i="47"/>
  <c r="J6" i="47"/>
  <c r="I35" i="54"/>
  <c r="J34" i="54"/>
  <c r="J33" i="54"/>
  <c r="J32" i="54"/>
  <c r="J31" i="54"/>
  <c r="J30" i="54"/>
  <c r="J29" i="54"/>
  <c r="J28" i="54"/>
  <c r="J27" i="54"/>
  <c r="J26" i="54"/>
  <c r="J25" i="54"/>
  <c r="J24" i="54"/>
  <c r="J23" i="54"/>
  <c r="J17" i="54"/>
  <c r="J16" i="54"/>
  <c r="J15" i="54"/>
  <c r="J14" i="54"/>
  <c r="J13" i="54"/>
  <c r="J12" i="54"/>
  <c r="J11" i="54"/>
  <c r="J10" i="54"/>
  <c r="J9" i="54"/>
  <c r="J8" i="54"/>
  <c r="J7" i="54"/>
  <c r="J6" i="54"/>
  <c r="I18" i="54"/>
  <c r="I17" i="44"/>
  <c r="H17" i="44"/>
  <c r="G17" i="44"/>
  <c r="F17" i="44"/>
  <c r="E17" i="44"/>
  <c r="J17" i="44" s="1"/>
  <c r="D17" i="44"/>
  <c r="C17" i="44"/>
  <c r="B17" i="44"/>
  <c r="J16" i="44"/>
  <c r="J15" i="44"/>
  <c r="J14" i="44"/>
  <c r="J13" i="44"/>
  <c r="J12" i="44"/>
  <c r="J11" i="44"/>
  <c r="J10" i="44"/>
  <c r="J9" i="44"/>
  <c r="J8" i="44"/>
  <c r="J7" i="44"/>
  <c r="J6" i="44"/>
  <c r="J5" i="44"/>
  <c r="N10" i="46" l="1"/>
  <c r="N18" i="46"/>
  <c r="N12" i="46"/>
  <c r="N13" i="46"/>
  <c r="N11" i="46"/>
  <c r="N15" i="46"/>
  <c r="N8" i="46"/>
  <c r="N9" i="46"/>
  <c r="N17" i="46"/>
  <c r="N16" i="46"/>
  <c r="N14" i="46"/>
  <c r="N19" i="46"/>
  <c r="J35" i="123"/>
  <c r="J18" i="123"/>
  <c r="J35" i="47"/>
  <c r="J18" i="47"/>
  <c r="J35" i="54"/>
  <c r="J18" i="54"/>
  <c r="F21" i="122" l="1"/>
  <c r="F20" i="122"/>
  <c r="B44" i="135"/>
  <c r="B97" i="135"/>
  <c r="B89" i="135"/>
  <c r="N71" i="135"/>
  <c r="N70" i="135" s="1"/>
  <c r="F72" i="122"/>
  <c r="F71" i="122"/>
  <c r="F70" i="122"/>
  <c r="N65" i="135"/>
  <c r="B64" i="135"/>
  <c r="F66" i="122"/>
  <c r="F64" i="122"/>
  <c r="F63" i="122"/>
  <c r="N55" i="135"/>
  <c r="B54" i="135"/>
  <c r="N45" i="135"/>
  <c r="N32" i="135"/>
  <c r="F19" i="122"/>
  <c r="F18" i="122"/>
  <c r="F17" i="122"/>
  <c r="F16" i="122"/>
  <c r="N12" i="135"/>
  <c r="B5" i="135"/>
  <c r="C21" i="58"/>
  <c r="C12" i="58"/>
  <c r="C68" i="122" l="1"/>
  <c r="F68" i="122" s="1"/>
  <c r="F67" i="122" s="1"/>
  <c r="N64" i="135"/>
  <c r="C58" i="122"/>
  <c r="F58" i="122" s="1"/>
  <c r="F57" i="122" s="1"/>
  <c r="N54" i="135"/>
  <c r="C48" i="122"/>
  <c r="F48" i="122" s="1"/>
  <c r="F47" i="122" s="1"/>
  <c r="N44" i="135"/>
  <c r="C35" i="122"/>
  <c r="C34" i="122" s="1"/>
  <c r="N31" i="135"/>
  <c r="C15" i="122"/>
  <c r="F15" i="122" s="1"/>
  <c r="F14" i="122" s="1"/>
  <c r="N11" i="135"/>
  <c r="F35" i="122"/>
  <c r="F34" i="122" s="1"/>
  <c r="C47" i="122"/>
  <c r="C74" i="122"/>
  <c r="B99" i="135"/>
  <c r="C67" i="122"/>
  <c r="C14" i="122" l="1"/>
  <c r="C57" i="122"/>
  <c r="C101" i="122"/>
  <c r="C100" i="122" s="1"/>
  <c r="N97" i="135"/>
  <c r="N89" i="135"/>
  <c r="N99" i="135" s="1"/>
  <c r="C59" i="122"/>
  <c r="F61" i="122"/>
  <c r="F59" i="122" s="1"/>
  <c r="D73" i="122"/>
  <c r="E73" i="122"/>
  <c r="E102" i="122" s="1"/>
  <c r="F74" i="122"/>
  <c r="F73" i="122" s="1"/>
  <c r="C73" i="122"/>
  <c r="F101" i="122"/>
  <c r="F100" i="122" s="1"/>
  <c r="C93" i="122"/>
  <c r="D102" i="122" l="1"/>
  <c r="C92" i="122"/>
  <c r="C102" i="122" s="1"/>
  <c r="F93" i="122"/>
  <c r="F92" i="122" s="1"/>
  <c r="F102" i="122" s="1"/>
  <c r="B29" i="1" s="1"/>
  <c r="D23" i="57"/>
  <c r="E21" i="65" l="1"/>
  <c r="N23" i="112"/>
  <c r="K20" i="46"/>
  <c r="B18" i="123"/>
  <c r="C18" i="123"/>
  <c r="D18" i="123"/>
  <c r="E18" i="123"/>
  <c r="F18" i="123"/>
  <c r="G18" i="123"/>
  <c r="H18" i="123"/>
  <c r="H20" i="46"/>
  <c r="B35" i="123"/>
  <c r="C35" i="123"/>
  <c r="D35" i="123"/>
  <c r="E35" i="123"/>
  <c r="F35" i="123"/>
  <c r="G35" i="123"/>
  <c r="H35" i="123"/>
  <c r="E20" i="46"/>
  <c r="B18" i="47"/>
  <c r="C18" i="47"/>
  <c r="D18" i="47"/>
  <c r="E18" i="47"/>
  <c r="F18" i="47"/>
  <c r="G18" i="47"/>
  <c r="H18" i="47"/>
  <c r="B35" i="47"/>
  <c r="C35" i="47"/>
  <c r="D35" i="47"/>
  <c r="E35" i="47"/>
  <c r="F35" i="47"/>
  <c r="G35" i="47"/>
  <c r="H35" i="47"/>
  <c r="B18" i="54"/>
  <c r="C18" i="54"/>
  <c r="D18" i="54"/>
  <c r="E18" i="54"/>
  <c r="F18" i="54"/>
  <c r="G18" i="54"/>
  <c r="H18" i="54"/>
  <c r="B35" i="54"/>
  <c r="C35" i="54"/>
  <c r="D35" i="54"/>
  <c r="E35" i="54"/>
  <c r="F35" i="54"/>
  <c r="G35" i="54"/>
  <c r="H35" i="54"/>
  <c r="L20" i="46"/>
  <c r="J20" i="46"/>
  <c r="B9" i="43"/>
  <c r="B15" i="43"/>
  <c r="C15" i="43" s="1"/>
  <c r="B17" i="43"/>
  <c r="C17" i="43" s="1"/>
  <c r="D6" i="125"/>
  <c r="E6" i="125" s="1"/>
  <c r="D7" i="125"/>
  <c r="D8" i="125"/>
  <c r="E8" i="125" s="1"/>
  <c r="D9" i="125"/>
  <c r="E9" i="125" s="1"/>
  <c r="D10" i="125"/>
  <c r="D11" i="125"/>
  <c r="E11" i="125" s="1"/>
  <c r="D12" i="125"/>
  <c r="E12" i="125" s="1"/>
  <c r="D13" i="125"/>
  <c r="D14" i="125"/>
  <c r="E14" i="125" s="1"/>
  <c r="D15" i="125"/>
  <c r="D16" i="125"/>
  <c r="E16" i="125" s="1"/>
  <c r="D17" i="125"/>
  <c r="E5" i="51"/>
  <c r="E6" i="51"/>
  <c r="E7" i="51"/>
  <c r="E8" i="51"/>
  <c r="E9" i="51"/>
  <c r="E10" i="51"/>
  <c r="E11" i="51"/>
  <c r="E12" i="51"/>
  <c r="E13" i="51"/>
  <c r="E14" i="51"/>
  <c r="E15" i="51"/>
  <c r="E16" i="51"/>
  <c r="B17" i="51"/>
  <c r="B22" i="35" s="1"/>
  <c r="C17" i="51"/>
  <c r="C22" i="35" s="1"/>
  <c r="D17" i="51"/>
  <c r="D22" i="35" s="1"/>
  <c r="E22" i="51"/>
  <c r="E23" i="51"/>
  <c r="E24" i="51"/>
  <c r="E25" i="51"/>
  <c r="E26" i="51"/>
  <c r="E27" i="51"/>
  <c r="E28" i="51"/>
  <c r="E29" i="51"/>
  <c r="E30" i="51"/>
  <c r="E31" i="51"/>
  <c r="E32" i="51"/>
  <c r="E33" i="51"/>
  <c r="B34" i="51"/>
  <c r="B23" i="35" s="1"/>
  <c r="C34" i="51"/>
  <c r="C23" i="35" s="1"/>
  <c r="D34" i="51"/>
  <c r="E5" i="42"/>
  <c r="E6" i="42"/>
  <c r="E7" i="42"/>
  <c r="E8" i="42"/>
  <c r="E9" i="42"/>
  <c r="E10" i="42"/>
  <c r="E11" i="42"/>
  <c r="E12" i="42"/>
  <c r="E13" i="42"/>
  <c r="E14" i="42"/>
  <c r="E15" i="42"/>
  <c r="E16" i="42"/>
  <c r="B17" i="42"/>
  <c r="B20" i="35" s="1"/>
  <c r="C17" i="42"/>
  <c r="C20" i="35" s="1"/>
  <c r="D17" i="42"/>
  <c r="E22" i="42"/>
  <c r="E23" i="42"/>
  <c r="E24" i="42"/>
  <c r="E25" i="42"/>
  <c r="E26" i="42"/>
  <c r="E27" i="42"/>
  <c r="E28" i="42"/>
  <c r="E29" i="42"/>
  <c r="E30" i="42"/>
  <c r="E31" i="42"/>
  <c r="E32" i="42"/>
  <c r="E33" i="42"/>
  <c r="B34" i="42"/>
  <c r="B21" i="35" s="1"/>
  <c r="C34" i="42"/>
  <c r="C21" i="35" s="1"/>
  <c r="D34" i="42"/>
  <c r="D21" i="35" s="1"/>
  <c r="E5" i="41"/>
  <c r="E6" i="41"/>
  <c r="E7" i="41"/>
  <c r="E8" i="41"/>
  <c r="E9" i="41"/>
  <c r="E10" i="41"/>
  <c r="E11" i="41"/>
  <c r="E12" i="41"/>
  <c r="E13" i="41"/>
  <c r="E14" i="41"/>
  <c r="E15" i="41"/>
  <c r="E16" i="41"/>
  <c r="B17" i="41"/>
  <c r="B18" i="35" s="1"/>
  <c r="C17" i="41"/>
  <c r="C18" i="35" s="1"/>
  <c r="D17" i="41"/>
  <c r="E22" i="41"/>
  <c r="E23" i="41"/>
  <c r="E24" i="41"/>
  <c r="E25" i="41"/>
  <c r="E26" i="41"/>
  <c r="E27" i="41"/>
  <c r="E28" i="41"/>
  <c r="E29" i="41"/>
  <c r="E30" i="41"/>
  <c r="E31" i="41"/>
  <c r="E32" i="41"/>
  <c r="E33" i="41"/>
  <c r="B34" i="41"/>
  <c r="C34" i="41"/>
  <c r="C19" i="35" s="1"/>
  <c r="D34" i="41"/>
  <c r="D19" i="35" s="1"/>
  <c r="E5" i="40"/>
  <c r="E6" i="40"/>
  <c r="E7" i="40"/>
  <c r="E8" i="40"/>
  <c r="E9" i="40"/>
  <c r="E10" i="40"/>
  <c r="E11" i="40"/>
  <c r="E12" i="40"/>
  <c r="E13" i="40"/>
  <c r="E14" i="40"/>
  <c r="E15" i="40"/>
  <c r="E16" i="40"/>
  <c r="B17" i="40"/>
  <c r="B16" i="35" s="1"/>
  <c r="C17" i="40"/>
  <c r="C16" i="35" s="1"/>
  <c r="D17" i="40"/>
  <c r="E22" i="40"/>
  <c r="E23" i="40"/>
  <c r="E24" i="40"/>
  <c r="E25" i="40"/>
  <c r="E26" i="40"/>
  <c r="E27" i="40"/>
  <c r="E28" i="40"/>
  <c r="E29" i="40"/>
  <c r="E30" i="40"/>
  <c r="E31" i="40"/>
  <c r="E32" i="40"/>
  <c r="E33" i="40"/>
  <c r="B17" i="35"/>
  <c r="D17" i="35"/>
  <c r="E5" i="39"/>
  <c r="E6" i="39"/>
  <c r="E7" i="39"/>
  <c r="E8" i="39"/>
  <c r="E9" i="39"/>
  <c r="E10" i="39"/>
  <c r="E11" i="39"/>
  <c r="E12" i="39"/>
  <c r="E13" i="39"/>
  <c r="E14" i="39"/>
  <c r="E15" i="39"/>
  <c r="E16" i="39"/>
  <c r="B17" i="39"/>
  <c r="C17" i="39"/>
  <c r="D17" i="39"/>
  <c r="D14" i="35" s="1"/>
  <c r="E22" i="39"/>
  <c r="E23" i="39"/>
  <c r="E24" i="39"/>
  <c r="E25" i="39"/>
  <c r="E26" i="39"/>
  <c r="E27" i="39"/>
  <c r="E28" i="39"/>
  <c r="E29" i="39"/>
  <c r="E30" i="39"/>
  <c r="E31" i="39"/>
  <c r="E32" i="39"/>
  <c r="E33" i="39"/>
  <c r="B34" i="39"/>
  <c r="B15" i="35" s="1"/>
  <c r="C34" i="39"/>
  <c r="C15" i="35" s="1"/>
  <c r="D34" i="39"/>
  <c r="E5" i="38"/>
  <c r="E6" i="38"/>
  <c r="E7" i="38"/>
  <c r="E8" i="38"/>
  <c r="E9" i="38"/>
  <c r="E10" i="38"/>
  <c r="E11" i="38"/>
  <c r="E12" i="38"/>
  <c r="E13" i="38"/>
  <c r="E14" i="38"/>
  <c r="E15" i="38"/>
  <c r="E16" i="38"/>
  <c r="B17" i="38"/>
  <c r="B12" i="35" s="1"/>
  <c r="C17" i="38"/>
  <c r="C12" i="35" s="1"/>
  <c r="D17" i="38"/>
  <c r="E22" i="38"/>
  <c r="E23" i="38"/>
  <c r="E24" i="38"/>
  <c r="E25" i="38"/>
  <c r="E26" i="38"/>
  <c r="E27" i="38"/>
  <c r="E28" i="38"/>
  <c r="E29" i="38"/>
  <c r="E30" i="38"/>
  <c r="E31" i="38"/>
  <c r="E32" i="38"/>
  <c r="E33" i="38"/>
  <c r="B34" i="38"/>
  <c r="B13" i="35" s="1"/>
  <c r="C34" i="38"/>
  <c r="C13" i="35" s="1"/>
  <c r="D34" i="38"/>
  <c r="E5" i="37"/>
  <c r="E6" i="37"/>
  <c r="E7" i="37"/>
  <c r="E8" i="37"/>
  <c r="E9" i="37"/>
  <c r="E10" i="37"/>
  <c r="E11" i="37"/>
  <c r="E12" i="37"/>
  <c r="E13" i="37"/>
  <c r="E14" i="37"/>
  <c r="E15" i="37"/>
  <c r="E16" i="37"/>
  <c r="B17" i="37"/>
  <c r="B10" i="35" s="1"/>
  <c r="C17" i="37"/>
  <c r="C10" i="35" s="1"/>
  <c r="D17" i="37"/>
  <c r="E22" i="37"/>
  <c r="E23" i="37"/>
  <c r="E24" i="37"/>
  <c r="E25" i="37"/>
  <c r="E26" i="37"/>
  <c r="E27" i="37"/>
  <c r="E28" i="37"/>
  <c r="E29" i="37"/>
  <c r="E30" i="37"/>
  <c r="E31" i="37"/>
  <c r="E32" i="37"/>
  <c r="E33" i="37"/>
  <c r="B34" i="37"/>
  <c r="B11" i="35" s="1"/>
  <c r="C34" i="37"/>
  <c r="C11" i="35" s="1"/>
  <c r="D34" i="37"/>
  <c r="E5" i="36"/>
  <c r="E6" i="36"/>
  <c r="E7" i="36"/>
  <c r="E8" i="36"/>
  <c r="E9" i="36"/>
  <c r="E10" i="36"/>
  <c r="E11" i="36"/>
  <c r="E12" i="36"/>
  <c r="E13" i="36"/>
  <c r="E14" i="36"/>
  <c r="E15" i="36"/>
  <c r="E16" i="36"/>
  <c r="B17" i="36"/>
  <c r="B8" i="35" s="1"/>
  <c r="C17" i="36"/>
  <c r="C8" i="35" s="1"/>
  <c r="D17" i="36"/>
  <c r="D8" i="35" s="1"/>
  <c r="E22" i="36"/>
  <c r="E23" i="36"/>
  <c r="E24" i="36"/>
  <c r="E25" i="36"/>
  <c r="E26" i="36"/>
  <c r="E27" i="36"/>
  <c r="E28" i="36"/>
  <c r="E29" i="36"/>
  <c r="E30" i="36"/>
  <c r="E31" i="36"/>
  <c r="E32" i="36"/>
  <c r="E33" i="36"/>
  <c r="B34" i="36"/>
  <c r="B9" i="35" s="1"/>
  <c r="C34" i="36"/>
  <c r="C9" i="35" s="1"/>
  <c r="D34" i="36"/>
  <c r="D9" i="35" s="1"/>
  <c r="D10" i="35"/>
  <c r="D11" i="35"/>
  <c r="D12" i="35"/>
  <c r="D13" i="35"/>
  <c r="B14" i="35"/>
  <c r="C14" i="35"/>
  <c r="D15" i="35"/>
  <c r="D16" i="35"/>
  <c r="C17" i="35"/>
  <c r="D18" i="35"/>
  <c r="B19" i="35"/>
  <c r="D20" i="35"/>
  <c r="D23" i="35"/>
  <c r="N5" i="113"/>
  <c r="B19" i="113"/>
  <c r="N5" i="112"/>
  <c r="B19" i="112"/>
  <c r="N19" i="112" s="1"/>
  <c r="B37" i="112"/>
  <c r="N37" i="112" s="1"/>
  <c r="N5" i="111"/>
  <c r="B19" i="111"/>
  <c r="C19" i="111"/>
  <c r="D19" i="111"/>
  <c r="E19" i="111"/>
  <c r="F19" i="111"/>
  <c r="G19" i="111"/>
  <c r="H19" i="111"/>
  <c r="I19" i="111"/>
  <c r="J19" i="111"/>
  <c r="K19" i="111"/>
  <c r="L19" i="111"/>
  <c r="M19" i="111"/>
  <c r="N23" i="111"/>
  <c r="B37" i="111"/>
  <c r="C37" i="111"/>
  <c r="D37" i="111"/>
  <c r="E37" i="111"/>
  <c r="F37" i="111"/>
  <c r="G37" i="111"/>
  <c r="H37" i="111"/>
  <c r="I37" i="111"/>
  <c r="J37" i="111"/>
  <c r="K37" i="111"/>
  <c r="L37" i="111"/>
  <c r="M37" i="111"/>
  <c r="N5" i="110"/>
  <c r="B19" i="110"/>
  <c r="N19" i="110" s="1"/>
  <c r="N24" i="110"/>
  <c r="B38" i="110"/>
  <c r="C38" i="110"/>
  <c r="D38" i="110"/>
  <c r="E38" i="110"/>
  <c r="F38" i="110"/>
  <c r="G38" i="110"/>
  <c r="H38" i="110"/>
  <c r="I38" i="110"/>
  <c r="J38" i="110"/>
  <c r="K38" i="110"/>
  <c r="L38" i="110"/>
  <c r="M38" i="110"/>
  <c r="N5" i="109"/>
  <c r="B19" i="109"/>
  <c r="N19" i="109" s="1"/>
  <c r="N23" i="109"/>
  <c r="B37" i="109"/>
  <c r="N37" i="109" s="1"/>
  <c r="N5" i="108"/>
  <c r="B19" i="108"/>
  <c r="N19" i="108" s="1"/>
  <c r="N24" i="108"/>
  <c r="B38" i="108"/>
  <c r="N38" i="108" s="1"/>
  <c r="N5" i="107"/>
  <c r="B19" i="107"/>
  <c r="N19" i="107" s="1"/>
  <c r="N25" i="107"/>
  <c r="B39" i="107"/>
  <c r="N39" i="107" s="1"/>
  <c r="N5" i="106"/>
  <c r="B19" i="106"/>
  <c r="N19" i="106" s="1"/>
  <c r="N23" i="106"/>
  <c r="B37" i="106"/>
  <c r="N37" i="106" s="1"/>
  <c r="B5" i="100"/>
  <c r="R5" i="101"/>
  <c r="R6" i="101"/>
  <c r="R7" i="101"/>
  <c r="R8" i="101"/>
  <c r="R9" i="101"/>
  <c r="R10" i="101"/>
  <c r="R18" i="101"/>
  <c r="B19" i="101"/>
  <c r="C19" i="101"/>
  <c r="D19" i="101"/>
  <c r="E19" i="101"/>
  <c r="F19" i="101"/>
  <c r="G19" i="101"/>
  <c r="H19" i="101"/>
  <c r="I19" i="101"/>
  <c r="K19" i="101"/>
  <c r="L19" i="101"/>
  <c r="M19" i="101"/>
  <c r="N19" i="101"/>
  <c r="O19" i="101"/>
  <c r="P19" i="101"/>
  <c r="Q19" i="101"/>
  <c r="R5" i="105"/>
  <c r="R6" i="105"/>
  <c r="R7" i="105"/>
  <c r="R8" i="105"/>
  <c r="R9" i="105"/>
  <c r="R10" i="105"/>
  <c r="R11" i="105"/>
  <c r="R12" i="105"/>
  <c r="R17" i="105"/>
  <c r="R18" i="105"/>
  <c r="B19" i="105"/>
  <c r="C19" i="105"/>
  <c r="D19" i="105"/>
  <c r="E19" i="105"/>
  <c r="F19" i="105"/>
  <c r="G19" i="105"/>
  <c r="H19" i="105"/>
  <c r="I19" i="105"/>
  <c r="K19" i="105"/>
  <c r="L19" i="105"/>
  <c r="M19" i="105"/>
  <c r="N19" i="105"/>
  <c r="O19" i="105"/>
  <c r="P19" i="105"/>
  <c r="Q19" i="105"/>
  <c r="R5" i="104"/>
  <c r="R6" i="104"/>
  <c r="R7" i="104"/>
  <c r="R8" i="104"/>
  <c r="R9" i="104"/>
  <c r="R10" i="104"/>
  <c r="R11" i="104"/>
  <c r="R12" i="104"/>
  <c r="R13" i="104"/>
  <c r="R14" i="104"/>
  <c r="R15" i="104"/>
  <c r="B19" i="104"/>
  <c r="C19" i="104"/>
  <c r="D19" i="104"/>
  <c r="E19" i="104"/>
  <c r="F19" i="104"/>
  <c r="G19" i="104"/>
  <c r="H19" i="104"/>
  <c r="I19" i="104"/>
  <c r="K19" i="104"/>
  <c r="L19" i="104"/>
  <c r="M19" i="104"/>
  <c r="N19" i="104"/>
  <c r="O19" i="104"/>
  <c r="P19" i="104"/>
  <c r="Q19" i="104"/>
  <c r="R5" i="103"/>
  <c r="R6" i="103"/>
  <c r="R7" i="103"/>
  <c r="R8" i="103"/>
  <c r="B19" i="103"/>
  <c r="C19" i="103"/>
  <c r="D19" i="103"/>
  <c r="E19" i="103"/>
  <c r="F19" i="103"/>
  <c r="G19" i="103"/>
  <c r="H19" i="103"/>
  <c r="I19" i="103"/>
  <c r="K19" i="103"/>
  <c r="L19" i="103"/>
  <c r="M19" i="103"/>
  <c r="N19" i="103"/>
  <c r="O19" i="103"/>
  <c r="P19" i="103"/>
  <c r="Q19" i="103"/>
  <c r="R5" i="75"/>
  <c r="R6" i="75"/>
  <c r="R7" i="75"/>
  <c r="R8" i="75"/>
  <c r="R9" i="75"/>
  <c r="R10" i="75"/>
  <c r="R11" i="75"/>
  <c r="R12" i="75"/>
  <c r="R13" i="75"/>
  <c r="B19" i="75"/>
  <c r="C19" i="75"/>
  <c r="D19" i="75"/>
  <c r="E19" i="75"/>
  <c r="F19" i="75"/>
  <c r="G19" i="75"/>
  <c r="H19" i="75"/>
  <c r="I19" i="75"/>
  <c r="K19" i="75"/>
  <c r="L19" i="75"/>
  <c r="M19" i="75"/>
  <c r="N19" i="75"/>
  <c r="O19" i="75"/>
  <c r="P19" i="75"/>
  <c r="Q19" i="75"/>
  <c r="R5" i="102"/>
  <c r="R6" i="102"/>
  <c r="R7" i="102"/>
  <c r="R8" i="102"/>
  <c r="R9" i="102"/>
  <c r="R10" i="102"/>
  <c r="R11" i="102"/>
  <c r="R12" i="102"/>
  <c r="R13" i="102"/>
  <c r="R14" i="102"/>
  <c r="R15" i="102"/>
  <c r="B19" i="102"/>
  <c r="C19" i="102"/>
  <c r="D19" i="102"/>
  <c r="E19" i="102"/>
  <c r="F19" i="102"/>
  <c r="G19" i="102"/>
  <c r="H19" i="102"/>
  <c r="I19" i="102"/>
  <c r="K19" i="102"/>
  <c r="L19" i="102"/>
  <c r="M19" i="102"/>
  <c r="N19" i="102"/>
  <c r="O19" i="102"/>
  <c r="P19" i="102"/>
  <c r="Q19" i="102"/>
  <c r="R4" i="89"/>
  <c r="B7" i="92"/>
  <c r="C7" i="92"/>
  <c r="D7" i="92"/>
  <c r="E7" i="92"/>
  <c r="F7" i="92"/>
  <c r="G7" i="92"/>
  <c r="H7" i="92"/>
  <c r="I7" i="92"/>
  <c r="J7" i="92"/>
  <c r="K7" i="92"/>
  <c r="L7" i="92"/>
  <c r="M7" i="92"/>
  <c r="C8" i="92"/>
  <c r="D8" i="92"/>
  <c r="E8" i="92"/>
  <c r="F8" i="92"/>
  <c r="G8" i="92"/>
  <c r="H8" i="92"/>
  <c r="I8" i="92"/>
  <c r="J8" i="92"/>
  <c r="K8" i="92"/>
  <c r="L8" i="92"/>
  <c r="M8" i="92"/>
  <c r="C9" i="92"/>
  <c r="D9" i="92"/>
  <c r="E9" i="92"/>
  <c r="F9" i="92"/>
  <c r="G9" i="92"/>
  <c r="H9" i="92"/>
  <c r="I9" i="92"/>
  <c r="J9" i="92"/>
  <c r="K9" i="92"/>
  <c r="L9" i="92"/>
  <c r="M9" i="92"/>
  <c r="C10" i="92"/>
  <c r="D10" i="92"/>
  <c r="E10" i="92"/>
  <c r="F10" i="92"/>
  <c r="G10" i="92"/>
  <c r="H10" i="92"/>
  <c r="I10" i="92"/>
  <c r="J10" i="92"/>
  <c r="K10" i="92"/>
  <c r="L10" i="92"/>
  <c r="M10" i="92"/>
  <c r="C11" i="92"/>
  <c r="D11" i="92"/>
  <c r="E11" i="92"/>
  <c r="F11" i="92"/>
  <c r="G11" i="92"/>
  <c r="H11" i="92"/>
  <c r="I11" i="92"/>
  <c r="J11" i="92"/>
  <c r="K11" i="92"/>
  <c r="L11" i="92"/>
  <c r="M11" i="92"/>
  <c r="C12" i="92"/>
  <c r="D12" i="92"/>
  <c r="E12" i="92"/>
  <c r="F12" i="92"/>
  <c r="G12" i="92"/>
  <c r="H12" i="92"/>
  <c r="I12" i="92"/>
  <c r="J12" i="92"/>
  <c r="K12" i="92"/>
  <c r="L12" i="92"/>
  <c r="M12" i="92"/>
  <c r="C13" i="92"/>
  <c r="D13" i="92"/>
  <c r="E13" i="92"/>
  <c r="F13" i="92"/>
  <c r="G13" i="92"/>
  <c r="H13" i="92"/>
  <c r="I13" i="92"/>
  <c r="J13" i="92"/>
  <c r="K13" i="92"/>
  <c r="L13" i="92"/>
  <c r="M13" i="92"/>
  <c r="C14" i="92"/>
  <c r="D14" i="92"/>
  <c r="E14" i="92"/>
  <c r="F14" i="92"/>
  <c r="G14" i="92"/>
  <c r="H14" i="92"/>
  <c r="I14" i="92"/>
  <c r="J14" i="92"/>
  <c r="K14" i="92"/>
  <c r="L14" i="92"/>
  <c r="M14" i="92"/>
  <c r="C15" i="92"/>
  <c r="D15" i="92"/>
  <c r="E15" i="92"/>
  <c r="F15" i="92"/>
  <c r="G15" i="92"/>
  <c r="H15" i="92"/>
  <c r="I15" i="92"/>
  <c r="J15" i="92"/>
  <c r="K15" i="92"/>
  <c r="L15" i="92"/>
  <c r="M15" i="92"/>
  <c r="C16" i="92"/>
  <c r="D16" i="92"/>
  <c r="E16" i="92"/>
  <c r="F16" i="92"/>
  <c r="G16" i="92"/>
  <c r="H16" i="92"/>
  <c r="I16" i="92"/>
  <c r="J16" i="92"/>
  <c r="K16" i="92"/>
  <c r="L16" i="92"/>
  <c r="M16" i="92"/>
  <c r="C17" i="92"/>
  <c r="D17" i="92"/>
  <c r="E17" i="92"/>
  <c r="F17" i="92"/>
  <c r="G17" i="92"/>
  <c r="H17" i="92"/>
  <c r="I17" i="92"/>
  <c r="J17" i="92"/>
  <c r="K17" i="92"/>
  <c r="L17" i="92"/>
  <c r="M17" i="92"/>
  <c r="E22" i="65"/>
  <c r="E23" i="65"/>
  <c r="N5" i="98"/>
  <c r="G33" i="65" s="1"/>
  <c r="G45" i="65"/>
  <c r="G46" i="65"/>
  <c r="H46" i="65" s="1"/>
  <c r="B19" i="98"/>
  <c r="C19" i="98"/>
  <c r="D19" i="98"/>
  <c r="E19" i="98"/>
  <c r="F19" i="98"/>
  <c r="G19" i="98"/>
  <c r="H19" i="98"/>
  <c r="I19" i="98"/>
  <c r="J19" i="98"/>
  <c r="K19" i="98"/>
  <c r="L19" i="98"/>
  <c r="M19" i="98"/>
  <c r="N5" i="97"/>
  <c r="N6" i="97"/>
  <c r="F34" i="65" s="1"/>
  <c r="N7" i="97"/>
  <c r="F35" i="65" s="1"/>
  <c r="B19" i="97"/>
  <c r="C19" i="97"/>
  <c r="D19" i="97"/>
  <c r="E19" i="97"/>
  <c r="F19" i="97"/>
  <c r="G19" i="97"/>
  <c r="H19" i="97"/>
  <c r="I19" i="97"/>
  <c r="J19" i="97"/>
  <c r="K19" i="97"/>
  <c r="L19" i="97"/>
  <c r="M19" i="97"/>
  <c r="N5" i="96"/>
  <c r="E33" i="65" s="1"/>
  <c r="N6" i="96"/>
  <c r="E34" i="65" s="1"/>
  <c r="N7" i="96"/>
  <c r="E35" i="65" s="1"/>
  <c r="N8" i="96"/>
  <c r="E36" i="65" s="1"/>
  <c r="N9" i="96"/>
  <c r="E37" i="65" s="1"/>
  <c r="N10" i="96"/>
  <c r="E38" i="65" s="1"/>
  <c r="N11" i="96"/>
  <c r="E39" i="65" s="1"/>
  <c r="N12" i="96"/>
  <c r="E40" i="65" s="1"/>
  <c r="N13" i="96"/>
  <c r="E41" i="65" s="1"/>
  <c r="N14" i="96"/>
  <c r="E42" i="65" s="1"/>
  <c r="B19" i="96"/>
  <c r="C19" i="96"/>
  <c r="D19" i="96"/>
  <c r="E19" i="96"/>
  <c r="F19" i="96"/>
  <c r="G19" i="96"/>
  <c r="H19" i="96"/>
  <c r="I19" i="96"/>
  <c r="J19" i="96"/>
  <c r="K19" i="96"/>
  <c r="L19" i="96"/>
  <c r="M19" i="96"/>
  <c r="N5" i="95"/>
  <c r="D33" i="65" s="1"/>
  <c r="B19" i="95"/>
  <c r="C19" i="95"/>
  <c r="D19" i="95"/>
  <c r="E19" i="95"/>
  <c r="F19" i="95"/>
  <c r="G19" i="95"/>
  <c r="H19" i="95"/>
  <c r="I19" i="95"/>
  <c r="J19" i="95"/>
  <c r="K19" i="95"/>
  <c r="L19" i="95"/>
  <c r="M19" i="95"/>
  <c r="N5" i="94"/>
  <c r="C33" i="65" s="1"/>
  <c r="N6" i="94"/>
  <c r="C34" i="65" s="1"/>
  <c r="N7" i="94"/>
  <c r="C35" i="65" s="1"/>
  <c r="N8" i="94"/>
  <c r="C36" i="65" s="1"/>
  <c r="N9" i="94"/>
  <c r="C37" i="65" s="1"/>
  <c r="N10" i="94"/>
  <c r="C38" i="65" s="1"/>
  <c r="H38" i="65" s="1"/>
  <c r="N11" i="94"/>
  <c r="C39" i="65" s="1"/>
  <c r="N12" i="94"/>
  <c r="C40" i="65" s="1"/>
  <c r="H40" i="65" s="1"/>
  <c r="N13" i="94"/>
  <c r="C41" i="65" s="1"/>
  <c r="N14" i="94"/>
  <c r="C42" i="65" s="1"/>
  <c r="N15" i="94"/>
  <c r="C43" i="65" s="1"/>
  <c r="H43" i="65" s="1"/>
  <c r="N17" i="94"/>
  <c r="C45" i="65" s="1"/>
  <c r="B19" i="94"/>
  <c r="C19" i="94"/>
  <c r="D19" i="94"/>
  <c r="E19" i="94"/>
  <c r="F19" i="94"/>
  <c r="G19" i="94"/>
  <c r="H19" i="94"/>
  <c r="I19" i="94"/>
  <c r="J19" i="94"/>
  <c r="K19" i="94"/>
  <c r="L19" i="94"/>
  <c r="M19" i="94"/>
  <c r="N5" i="93"/>
  <c r="D10" i="65" s="1"/>
  <c r="N6" i="93"/>
  <c r="D11" i="65" s="1"/>
  <c r="N7" i="93"/>
  <c r="D12" i="65" s="1"/>
  <c r="N8" i="93"/>
  <c r="D13" i="65" s="1"/>
  <c r="N9" i="93"/>
  <c r="D14" i="65" s="1"/>
  <c r="N10" i="93"/>
  <c r="D15" i="65" s="1"/>
  <c r="N11" i="93"/>
  <c r="N12" i="93"/>
  <c r="D17" i="65"/>
  <c r="N13" i="93"/>
  <c r="D18" i="65" s="1"/>
  <c r="N14" i="93"/>
  <c r="D19" i="65" s="1"/>
  <c r="N15" i="93"/>
  <c r="D20" i="65" s="1"/>
  <c r="N16" i="93"/>
  <c r="D21" i="65"/>
  <c r="N17" i="93"/>
  <c r="D22" i="65" s="1"/>
  <c r="N18" i="93"/>
  <c r="B19" i="93"/>
  <c r="C19" i="93"/>
  <c r="D19" i="93"/>
  <c r="E19" i="93"/>
  <c r="F19" i="93"/>
  <c r="G19" i="93"/>
  <c r="H19" i="93"/>
  <c r="I19" i="93"/>
  <c r="J19" i="93"/>
  <c r="K19" i="93"/>
  <c r="L19" i="93"/>
  <c r="M19" i="93"/>
  <c r="D16" i="65"/>
  <c r="D23" i="65"/>
  <c r="G11" i="60"/>
  <c r="H11" i="60"/>
  <c r="H19" i="60" s="1"/>
  <c r="G12" i="60"/>
  <c r="H12" i="60"/>
  <c r="G13" i="60"/>
  <c r="H13" i="60"/>
  <c r="G14" i="60"/>
  <c r="G19" i="60" s="1"/>
  <c r="H14" i="60"/>
  <c r="G15" i="60"/>
  <c r="H15" i="60"/>
  <c r="G16" i="60"/>
  <c r="H16" i="60"/>
  <c r="G17" i="60"/>
  <c r="H17" i="60"/>
  <c r="C19" i="60"/>
  <c r="D19" i="60"/>
  <c r="E19" i="60"/>
  <c r="F19" i="60"/>
  <c r="C30" i="60"/>
  <c r="E30" i="60"/>
  <c r="G30" i="60"/>
  <c r="D8" i="58"/>
  <c r="D9" i="58"/>
  <c r="D10" i="58"/>
  <c r="D11" i="58"/>
  <c r="B12" i="58"/>
  <c r="D12" i="58" s="1"/>
  <c r="D17" i="58"/>
  <c r="D18" i="58"/>
  <c r="D19" i="58"/>
  <c r="D20" i="58"/>
  <c r="B21" i="58"/>
  <c r="D21" i="58" s="1"/>
  <c r="B30" i="58"/>
  <c r="C30" i="58"/>
  <c r="E30" i="58"/>
  <c r="B23" i="57"/>
  <c r="B12" i="1" s="1"/>
  <c r="C23" i="57"/>
  <c r="C12" i="1" s="1"/>
  <c r="D28" i="57"/>
  <c r="D29" i="57"/>
  <c r="D30" i="57"/>
  <c r="B31" i="57"/>
  <c r="B22" i="1" s="1"/>
  <c r="C31" i="57"/>
  <c r="D22" i="1" s="1"/>
  <c r="E31" i="57"/>
  <c r="C22" i="1" s="1"/>
  <c r="D12" i="1"/>
  <c r="B14" i="43"/>
  <c r="C14" i="43" s="1"/>
  <c r="I20" i="46"/>
  <c r="B8" i="43"/>
  <c r="C8" i="43" s="1"/>
  <c r="F21" i="65" l="1"/>
  <c r="H39" i="65"/>
  <c r="R19" i="105"/>
  <c r="H41" i="65"/>
  <c r="D30" i="58"/>
  <c r="H34" i="65"/>
  <c r="H42" i="65"/>
  <c r="E34" i="39"/>
  <c r="H45" i="65"/>
  <c r="N15" i="99"/>
  <c r="E20" i="65" s="1"/>
  <c r="F20" i="65" s="1"/>
  <c r="B17" i="92"/>
  <c r="N17" i="92" s="1"/>
  <c r="R19" i="103"/>
  <c r="E34" i="36"/>
  <c r="E18" i="35"/>
  <c r="N7" i="99"/>
  <c r="E12" i="65" s="1"/>
  <c r="F12" i="65" s="1"/>
  <c r="B9" i="92"/>
  <c r="N9" i="92" s="1"/>
  <c r="F33" i="65"/>
  <c r="F47" i="65" s="1"/>
  <c r="F23" i="65"/>
  <c r="N19" i="98"/>
  <c r="N14" i="99"/>
  <c r="E19" i="65" s="1"/>
  <c r="F19" i="65" s="1"/>
  <c r="B16" i="92"/>
  <c r="N16" i="92" s="1"/>
  <c r="N12" i="99"/>
  <c r="E17" i="65" s="1"/>
  <c r="F17" i="65" s="1"/>
  <c r="B14" i="92"/>
  <c r="N14" i="92" s="1"/>
  <c r="N10" i="99"/>
  <c r="E15" i="65" s="1"/>
  <c r="F15" i="65" s="1"/>
  <c r="B12" i="92"/>
  <c r="N8" i="99"/>
  <c r="E13" i="65" s="1"/>
  <c r="F13" i="65" s="1"/>
  <c r="B10" i="92"/>
  <c r="N10" i="92" s="1"/>
  <c r="N6" i="99"/>
  <c r="E11" i="65" s="1"/>
  <c r="F11" i="65" s="1"/>
  <c r="B8" i="92"/>
  <c r="N8" i="92" s="1"/>
  <c r="E17" i="36"/>
  <c r="E17" i="38"/>
  <c r="E34" i="51"/>
  <c r="H37" i="65"/>
  <c r="R19" i="104"/>
  <c r="N19" i="113"/>
  <c r="B33" i="2" s="1"/>
  <c r="N11" i="99"/>
  <c r="E16" i="65" s="1"/>
  <c r="F16" i="65" s="1"/>
  <c r="B13" i="92"/>
  <c r="N13" i="92" s="1"/>
  <c r="N9" i="99"/>
  <c r="E14" i="65" s="1"/>
  <c r="F14" i="65" s="1"/>
  <c r="B11" i="92"/>
  <c r="N11" i="92" s="1"/>
  <c r="H36" i="65"/>
  <c r="N13" i="99"/>
  <c r="E18" i="65" s="1"/>
  <c r="F18" i="65" s="1"/>
  <c r="B15" i="92"/>
  <c r="N15" i="92" s="1"/>
  <c r="H35" i="65"/>
  <c r="R19" i="102"/>
  <c r="F22" i="65"/>
  <c r="N19" i="97"/>
  <c r="N19" i="96"/>
  <c r="N19" i="95"/>
  <c r="N19" i="94"/>
  <c r="N37" i="111"/>
  <c r="N19" i="111"/>
  <c r="N38" i="110"/>
  <c r="R19" i="101"/>
  <c r="M19" i="100"/>
  <c r="L20" i="89"/>
  <c r="M20" i="89"/>
  <c r="B20" i="89"/>
  <c r="Q19" i="100"/>
  <c r="D19" i="100"/>
  <c r="F19" i="100"/>
  <c r="C19" i="100"/>
  <c r="R6" i="100"/>
  <c r="C20" i="89"/>
  <c r="E20" i="89"/>
  <c r="H19" i="100"/>
  <c r="R10" i="100"/>
  <c r="F20" i="89"/>
  <c r="R18" i="100"/>
  <c r="O19" i="100"/>
  <c r="N19" i="100"/>
  <c r="G19" i="100"/>
  <c r="R9" i="100"/>
  <c r="R8" i="100"/>
  <c r="K19" i="100"/>
  <c r="R5" i="100"/>
  <c r="E19" i="100"/>
  <c r="L19" i="100"/>
  <c r="P19" i="100"/>
  <c r="R6" i="89"/>
  <c r="R7" i="100"/>
  <c r="Q20" i="89"/>
  <c r="N20" i="89"/>
  <c r="I19" i="100"/>
  <c r="B19" i="100"/>
  <c r="N19" i="92"/>
  <c r="N20" i="92"/>
  <c r="G47" i="65"/>
  <c r="E47" i="65"/>
  <c r="D47" i="65"/>
  <c r="F19" i="99"/>
  <c r="K19" i="99"/>
  <c r="N5" i="99"/>
  <c r="E10" i="65" s="1"/>
  <c r="F10" i="65" s="1"/>
  <c r="J19" i="99"/>
  <c r="G19" i="99"/>
  <c r="E19" i="99"/>
  <c r="H19" i="99"/>
  <c r="M19" i="99"/>
  <c r="L19" i="99"/>
  <c r="B19" i="99"/>
  <c r="C47" i="65"/>
  <c r="D19" i="99"/>
  <c r="G21" i="92"/>
  <c r="N7" i="92"/>
  <c r="M21" i="92"/>
  <c r="C19" i="99"/>
  <c r="I19" i="99"/>
  <c r="H21" i="92"/>
  <c r="I21" i="92"/>
  <c r="C19" i="50"/>
  <c r="H19" i="50"/>
  <c r="G19" i="50"/>
  <c r="F19" i="50"/>
  <c r="E19" i="50"/>
  <c r="D19" i="50"/>
  <c r="J16" i="50"/>
  <c r="J18" i="50"/>
  <c r="J9" i="50"/>
  <c r="J10" i="50"/>
  <c r="J11" i="50"/>
  <c r="J7" i="50"/>
  <c r="J12" i="50"/>
  <c r="B19" i="50"/>
  <c r="J13" i="50"/>
  <c r="J17" i="50"/>
  <c r="J8" i="50"/>
  <c r="J15" i="50"/>
  <c r="J14" i="50"/>
  <c r="F20" i="46"/>
  <c r="G20" i="46"/>
  <c r="D20" i="46"/>
  <c r="C20" i="46"/>
  <c r="B13" i="43"/>
  <c r="C13" i="43" s="1"/>
  <c r="B18" i="43"/>
  <c r="C18" i="43" s="1"/>
  <c r="B11" i="43"/>
  <c r="C11" i="43" s="1"/>
  <c r="B10" i="43"/>
  <c r="C10" i="43" s="1"/>
  <c r="B7" i="43"/>
  <c r="C7" i="43" s="1"/>
  <c r="C9" i="43"/>
  <c r="B16" i="43"/>
  <c r="C16" i="43" s="1"/>
  <c r="B12" i="43"/>
  <c r="C12" i="43" s="1"/>
  <c r="P20" i="89"/>
  <c r="K20" i="89"/>
  <c r="I20" i="89"/>
  <c r="H20" i="89"/>
  <c r="R19" i="75"/>
  <c r="G20" i="89"/>
  <c r="C21" i="92"/>
  <c r="J21" i="92"/>
  <c r="K21" i="92"/>
  <c r="L21" i="92"/>
  <c r="N19" i="93"/>
  <c r="D24" i="65"/>
  <c r="D31" i="57"/>
  <c r="O20" i="89"/>
  <c r="E17" i="51"/>
  <c r="E34" i="42"/>
  <c r="E17" i="42"/>
  <c r="E19" i="35"/>
  <c r="E34" i="41"/>
  <c r="E16" i="35"/>
  <c r="E17" i="35"/>
  <c r="D24" i="35"/>
  <c r="E13" i="35"/>
  <c r="E12" i="35"/>
  <c r="D18" i="125"/>
  <c r="E9" i="35"/>
  <c r="E23" i="35"/>
  <c r="E22" i="35"/>
  <c r="E21" i="35"/>
  <c r="E20" i="35"/>
  <c r="E17" i="41"/>
  <c r="E17" i="40"/>
  <c r="E15" i="35"/>
  <c r="E17" i="39"/>
  <c r="E14" i="35"/>
  <c r="E34" i="38"/>
  <c r="E10" i="125"/>
  <c r="B24" i="35"/>
  <c r="E34" i="37"/>
  <c r="E11" i="35"/>
  <c r="E17" i="125"/>
  <c r="E17" i="37"/>
  <c r="E10" i="35"/>
  <c r="C18" i="125"/>
  <c r="E15" i="125"/>
  <c r="E13" i="125"/>
  <c r="C24" i="35"/>
  <c r="E8" i="35"/>
  <c r="E7" i="125"/>
  <c r="B18" i="125"/>
  <c r="H33" i="65" l="1"/>
  <c r="H47" i="65" s="1"/>
  <c r="C14" i="2" s="1"/>
  <c r="D20" i="89"/>
  <c r="R20" i="89" s="1"/>
  <c r="R19" i="100"/>
  <c r="D21" i="92"/>
  <c r="N19" i="99"/>
  <c r="E21" i="92"/>
  <c r="N12" i="92"/>
  <c r="E24" i="65"/>
  <c r="F24" i="65" s="1"/>
  <c r="B21" i="92"/>
  <c r="F21" i="92"/>
  <c r="J19" i="50"/>
  <c r="C43" i="2" s="1"/>
  <c r="N20" i="46"/>
  <c r="C19" i="43"/>
  <c r="B43" i="2" s="1"/>
  <c r="B19" i="43"/>
  <c r="B14" i="2"/>
  <c r="C33" i="2"/>
  <c r="D33" i="2" s="1"/>
  <c r="E24" i="35"/>
  <c r="B23" i="2" s="1"/>
  <c r="D23" i="2" s="1"/>
  <c r="E18" i="125"/>
  <c r="D14" i="2" l="1"/>
  <c r="N21" i="92"/>
</calcChain>
</file>

<file path=xl/sharedStrings.xml><?xml version="1.0" encoding="utf-8"?>
<sst xmlns="http://schemas.openxmlformats.org/spreadsheetml/2006/main" count="2939" uniqueCount="546">
  <si>
    <t>Mes</t>
  </si>
  <si>
    <t>Envasado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</si>
  <si>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</si>
  <si>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</si>
  <si>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</si>
  <si>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</si>
  <si>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</si>
  <si>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</si>
  <si>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</si>
  <si>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</si>
  <si>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</si>
  <si>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</si>
  <si>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</si>
  <si>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</si>
  <si>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Granel (2)</t>
  </si>
  <si>
    <t>TOTAL</t>
  </si>
  <si>
    <t>Inyección Red</t>
  </si>
  <si>
    <t>(1) Gas Licuado vendido en cilindros</t>
  </si>
  <si>
    <t xml:space="preserve">(3) Gas Licuado inyectado en las fábricas de Gas de Ciudad </t>
  </si>
  <si>
    <t xml:space="preserve">     (Gas Manufacturado).</t>
  </si>
  <si>
    <t>(2) Gas Licuado distribuído a estanques de almacenamiento, el que es vendido</t>
  </si>
  <si>
    <t xml:space="preserve">     contra entrega o a través de  medidores</t>
  </si>
  <si>
    <t>Total</t>
  </si>
  <si>
    <t>Gas Licuado</t>
  </si>
  <si>
    <t>Kerosene</t>
  </si>
  <si>
    <t>Kerosene Aviación</t>
  </si>
  <si>
    <t>Petróleo Diesel</t>
  </si>
  <si>
    <t>Residencial</t>
  </si>
  <si>
    <t>Comercial</t>
  </si>
  <si>
    <t>Fiscal</t>
  </si>
  <si>
    <t>Industrial</t>
  </si>
  <si>
    <t xml:space="preserve">Notas: </t>
  </si>
  <si>
    <t>TOTALES</t>
  </si>
  <si>
    <t>(1)</t>
  </si>
  <si>
    <t>(2)</t>
  </si>
  <si>
    <t>Metropolitana</t>
  </si>
  <si>
    <t>Total Nacional (Mm3)</t>
  </si>
  <si>
    <t>TOTAL NACIONAL (Mm3)</t>
  </si>
  <si>
    <t>1.- VENTAS MENSUALES POR REGIONES (Mm3).</t>
  </si>
  <si>
    <t>REGIONES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</si>
  <si>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</si>
  <si>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</si>
  <si>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</si>
  <si>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</si>
  <si>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</si>
  <si>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</si>
  <si>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</si>
  <si>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</si>
  <si>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</si>
  <si>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</si>
  <si>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</si>
  <si>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</si>
  <si>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(1) No incluye el GL distribuido por redes y suministrado</t>
  </si>
  <si>
    <t>II.- PRODUCCION, IMPORTACION Y PROCESAMIENTO DEL PETROLEO CRUDO Y</t>
  </si>
  <si>
    <t>1.- PRODUCCION DE PETROLEO CRUDO Y GAS NATURAL, E IMPORTACIONES</t>
  </si>
  <si>
    <t xml:space="preserve">    DE PETROLEO CRUDO.</t>
  </si>
  <si>
    <t xml:space="preserve">PETROLEO </t>
  </si>
  <si>
    <t>GAS</t>
  </si>
  <si>
    <t>NATURAL</t>
  </si>
  <si>
    <t>IMPORTADO</t>
  </si>
  <si>
    <t>MES</t>
  </si>
  <si>
    <t>(m3)</t>
  </si>
  <si>
    <t>(Mm3)</t>
  </si>
  <si>
    <t>2.- PETROLEO CRUDO Y GAS NATURAL PROCESADO EN EL PAIS.</t>
  </si>
  <si>
    <t>REFINERIA</t>
  </si>
  <si>
    <t>PETROLEO CRUDO</t>
  </si>
  <si>
    <t>GAS NATURAL</t>
  </si>
  <si>
    <t>(3)</t>
  </si>
  <si>
    <t>Nacional</t>
  </si>
  <si>
    <t>Importado</t>
  </si>
  <si>
    <t>(1) Incluye gasolina natural extraída del gas natural.</t>
  </si>
  <si>
    <t>PETROLEO CRUDO (m3)</t>
  </si>
  <si>
    <t>NATURAL (Mm3)</t>
  </si>
  <si>
    <t>Primer Trimestre</t>
  </si>
  <si>
    <t>Segundo Trimestre</t>
  </si>
  <si>
    <t>Tercer Trimestre</t>
  </si>
  <si>
    <t>Cuarto Trimestre</t>
  </si>
  <si>
    <t>1.- PRODUCCION NACIONAL NETA ANUAL (m3) (1).</t>
  </si>
  <si>
    <t>TIPO</t>
  </si>
  <si>
    <t xml:space="preserve">              REFINERIAS</t>
  </si>
  <si>
    <t>COMBUSTIBLE</t>
  </si>
  <si>
    <t>4.- VENTA NACIONAL DE DERIVADOS DEL PETROLEO.</t>
  </si>
  <si>
    <t xml:space="preserve"> a) TOTAL DE VENTAS DE COMBUSTIBLES LIQUIDOS (m3).</t>
  </si>
  <si>
    <t xml:space="preserve">VENTAS DIRECTAS </t>
  </si>
  <si>
    <t xml:space="preserve"> VENTAS COMPAÑIAS </t>
  </si>
  <si>
    <t>ENAP</t>
  </si>
  <si>
    <t xml:space="preserve"> DISTRIBUIDORAS</t>
  </si>
  <si>
    <t>INYECCION A LA RED</t>
  </si>
  <si>
    <t>c) TOTAL NACIONAL DE VENTAS DE DERIVADOS DEL PETROLEO (m3).</t>
  </si>
  <si>
    <t xml:space="preserve">  VENTAS DE C.L.</t>
  </si>
  <si>
    <t>TOTAL DE VENTAS</t>
  </si>
  <si>
    <t>I.- RESUMEN  DE  LA  PRODUCCION,  IMPORTACION  Y  VENTA  DE PETROLEO  CRUDO,</t>
  </si>
  <si>
    <t>1.- PRODUCCION E IMPORTACION DE PETROLEO CRUDO Y GAS NATURAL.</t>
  </si>
  <si>
    <t xml:space="preserve">                                PRODUCCION NACIONAL</t>
  </si>
  <si>
    <t>IMPORTACION</t>
  </si>
  <si>
    <t>(2) Crudo recepcionado en refinerías.</t>
  </si>
  <si>
    <t xml:space="preserve">PETROLEO CRUDO </t>
  </si>
  <si>
    <t>3.- PRODUCCION E IMPORTACION DE DERIVADOS DEL PETROLEO.</t>
  </si>
  <si>
    <t>(3) Incluye derivados de uso no energético.</t>
  </si>
  <si>
    <t xml:space="preserve">    en fase gaseosa a través de medidores, ya incluido en</t>
  </si>
  <si>
    <t xml:space="preserve">    el GL granel del Título V anterior.</t>
  </si>
  <si>
    <t>Nombre Combustible</t>
  </si>
  <si>
    <t>(1) USUARIOS: Ventas a Industrias, Comercio o Particulares.</t>
  </si>
  <si>
    <t>(1) EMPRESAS DE TRANSPORTE: Ventas a empresas de transporte por calle y caminos.</t>
  </si>
  <si>
    <t>(1) RANCHOS: Ventas a barcos y aviones.</t>
  </si>
  <si>
    <t>(1) CANAL MINORISTA: Ventas a Estaciones de Servicio y locales de venta al público en general.</t>
  </si>
  <si>
    <t xml:space="preserve">     c.1.1. Ventas Directas a Usuarios (1), ordenadas por producto y por mes (m3)</t>
  </si>
  <si>
    <t xml:space="preserve">     c.1.2. Ventas Directas a Empresas de Transporte (1), ordenadas por producto y por mes (m3)</t>
  </si>
  <si>
    <t xml:space="preserve">     c.1.3. Ventas Directas a Ranchos (1), ordenadas por producto y por mes (m3).</t>
  </si>
  <si>
    <t xml:space="preserve">     c.2. Ventas Canal Minorista (1), ordenadas por producto y por mes (m3).</t>
  </si>
  <si>
    <t xml:space="preserve">     c.3. Consumo Interno (1), ordenadas por producto y por mes (m3).</t>
  </si>
  <si>
    <t xml:space="preserve">     c.4. Total de Ventas, ordenadas por producto y por mes (m3).</t>
  </si>
  <si>
    <t>Región Metropolitana</t>
  </si>
  <si>
    <t xml:space="preserve">     c.1.1. Ventas Directas a Usuarios (1), ordenadas por producto y por región (m3).</t>
  </si>
  <si>
    <t xml:space="preserve">     c.1.2. Ventas Directas a Empresas de Transporte (1), ordenadas por producto y por región (m3).</t>
  </si>
  <si>
    <t xml:space="preserve">     c.1.3 Ventas Directas a Ranchos (1), ordenadas por producto y por región (m3).</t>
  </si>
  <si>
    <t xml:space="preserve">     c.3. Consumo Interno (1), ordenadas por producto y por región (m3).</t>
  </si>
  <si>
    <t xml:space="preserve">     c.4. Total de Ventas (1), ordenadas por producto y por región (m3).</t>
  </si>
  <si>
    <t xml:space="preserve">     Ordenadas por mes y por producto (m3).</t>
  </si>
  <si>
    <t xml:space="preserve">     Ordenadas por Mes y por Producto.</t>
  </si>
  <si>
    <t xml:space="preserve">     Ordenadas por producto y por región (m3).</t>
  </si>
  <si>
    <t>Granel</t>
  </si>
  <si>
    <t>REGIÓN</t>
  </si>
  <si>
    <t>TOTAL PAÍS</t>
  </si>
  <si>
    <t>Fuente: Informe Estadístico Mensual Enap.</t>
  </si>
  <si>
    <t>(1) CONSUMO INTERNO: Consumos de los vehículos de las Empresas Distribuidoras.</t>
  </si>
  <si>
    <t>1.- DISTRIBUCION MENSUAL POR REGIONES (Mm3).</t>
  </si>
  <si>
    <t>a) VENTAS ANUALES POR CANALES DE DISTRIBUCION (m3).</t>
  </si>
  <si>
    <t xml:space="preserve">VENTAS </t>
  </si>
  <si>
    <t xml:space="preserve">TIPO DE </t>
  </si>
  <si>
    <t xml:space="preserve">DIRECTAS </t>
  </si>
  <si>
    <t>COMPAÑIAS</t>
  </si>
  <si>
    <t>DISTRIBUIDORAS</t>
  </si>
  <si>
    <t>b) VENTAS ANUALES POR PRODUCTOS DE LAS COMPAÑIAS DISTRIBUIDORAS (m3).</t>
  </si>
  <si>
    <t>USUARIOS: Ventas a Industriales, Comercio o Particulares.</t>
  </si>
  <si>
    <t>EMPRESAS DE TRANSPORTE: Ventas a empresas de transporte por calles y caminos.</t>
  </si>
  <si>
    <t>RANCHOS: Ventas a barcos y aviones.</t>
  </si>
  <si>
    <t>CANAL MINORISTA: Ventas a estaciones de servicio y locales de venta al público en general.</t>
  </si>
  <si>
    <t>CONSUMO INTERNO: Consumos propios de las Empresas Distribuidoras.</t>
  </si>
  <si>
    <t>Combustibles</t>
  </si>
  <si>
    <t>Transporte</t>
  </si>
  <si>
    <t>Ranchos</t>
  </si>
  <si>
    <t>Canal</t>
  </si>
  <si>
    <t>Minorista</t>
  </si>
  <si>
    <t>Interno</t>
  </si>
  <si>
    <t>Consumo</t>
  </si>
  <si>
    <t>Ventas</t>
  </si>
  <si>
    <t>Gasolinas</t>
  </si>
  <si>
    <t>Petróleo Combustible</t>
  </si>
  <si>
    <t>IMP.</t>
  </si>
  <si>
    <t>EXP.</t>
  </si>
  <si>
    <t xml:space="preserve">Total </t>
  </si>
  <si>
    <t>2.- IMPORTACION-EXPORTACION</t>
  </si>
  <si>
    <t>5.- DISTRIBUCION DE GAS DE CIUDAD  Y GAS NATURAL. (Mm3).</t>
  </si>
  <si>
    <t>GAS DE CIUDAD</t>
  </si>
  <si>
    <t>Propileno</t>
  </si>
  <si>
    <t>CRUDO</t>
  </si>
  <si>
    <t>Gas Natural (uso energético)</t>
  </si>
  <si>
    <t>Gas Natural (uso petroquímico)</t>
  </si>
  <si>
    <t>Combustibles Líquidos (Miles de m3).</t>
  </si>
  <si>
    <t>y Directas de Usuarios</t>
  </si>
  <si>
    <t>Cias. Distribuidoras</t>
  </si>
  <si>
    <t>GASOLINA_93_SP</t>
  </si>
  <si>
    <t>GASOLINA_95_SP</t>
  </si>
  <si>
    <t>GASOLINA_97_SP</t>
  </si>
  <si>
    <t>KEROSENE_AVIACION</t>
  </si>
  <si>
    <t>KEROSENE_DOMESTICO</t>
  </si>
  <si>
    <t>P_COMBUSTIBLE_180</t>
  </si>
  <si>
    <t>P_COMBUSTIBLE_5</t>
  </si>
  <si>
    <t>P_COMBUSTIBLE_6</t>
  </si>
  <si>
    <t>P_DIESEL_A1</t>
  </si>
  <si>
    <t>diciembre</t>
  </si>
  <si>
    <t>3.- PRODUCCION MENSUAL NETA POR REFINERIA.</t>
  </si>
  <si>
    <t>3.- VENTAS NACIONALES POR PRODUCTOS Y POR REGION.</t>
  </si>
  <si>
    <t>2.- VENTAS NACIONALES POR PRODUCTOS Y POR MES.</t>
  </si>
  <si>
    <t>1.- VENTAS NACIONALES POR PRODUCTOS Y CANAL DE DISTRIBUCION.</t>
  </si>
  <si>
    <t>Gas Natural (Millones m3)</t>
  </si>
  <si>
    <t>P_DIESEL_INVERNAL</t>
  </si>
  <si>
    <t>julio</t>
  </si>
  <si>
    <t>agosto</t>
  </si>
  <si>
    <t>septiembre</t>
  </si>
  <si>
    <t>octubre</t>
  </si>
  <si>
    <t>noviembre</t>
  </si>
  <si>
    <t>Componente Asfáltico</t>
  </si>
  <si>
    <t>Aguarrás Mineral</t>
  </si>
  <si>
    <t>Crudo Reducido</t>
  </si>
  <si>
    <t>GASOLINA_AVIACION_100-130</t>
  </si>
  <si>
    <t>Bío-Bío</t>
  </si>
  <si>
    <t>Aconcagua</t>
  </si>
  <si>
    <t>Gregorio</t>
  </si>
  <si>
    <t>DE ENAP</t>
  </si>
  <si>
    <t>Arica y Parinacota</t>
  </si>
  <si>
    <t>Tarapaca</t>
  </si>
  <si>
    <t>Antofagasta</t>
  </si>
  <si>
    <t>Atacama</t>
  </si>
  <si>
    <t>Coquimbo</t>
  </si>
  <si>
    <t>Valparaíso</t>
  </si>
  <si>
    <t>Libertador Bernardo OHiggins</t>
  </si>
  <si>
    <t>Maule</t>
  </si>
  <si>
    <t>Biobío</t>
  </si>
  <si>
    <t>La Araucanía</t>
  </si>
  <si>
    <t>Region de los Rios</t>
  </si>
  <si>
    <t>Los Lagos</t>
  </si>
  <si>
    <t>Aisén del General Carlos Ibáñez del Campo</t>
  </si>
  <si>
    <t>Magallanes y de la Antártica Chilena</t>
  </si>
  <si>
    <t>Libertador Bernardo Ohiggins</t>
  </si>
  <si>
    <t>REGION DEL BIOBIO (Mm3)</t>
  </si>
  <si>
    <t>Antofagasta (Mm3)</t>
  </si>
  <si>
    <t>Valparaíso (Mm3)</t>
  </si>
  <si>
    <t>Magallanes y de la Antártica Chilena (Mm3)</t>
  </si>
  <si>
    <t>Usuarios</t>
  </si>
  <si>
    <t>Empresas de</t>
  </si>
  <si>
    <t xml:space="preserve">Valparaíso </t>
  </si>
  <si>
    <t>BioBío</t>
  </si>
  <si>
    <t>BIOBIO</t>
  </si>
  <si>
    <r>
      <t xml:space="preserve">     c.2. Ventas Canal Minorista  (1), ordenadas por producto y por región (m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>).</t>
    </r>
  </si>
  <si>
    <t>PETROLEO CRUDO NACIONAL</t>
  </si>
  <si>
    <t>hoja 1</t>
  </si>
  <si>
    <t>hoja 2</t>
  </si>
  <si>
    <t>hoja 3</t>
  </si>
  <si>
    <t>hoja 4</t>
  </si>
  <si>
    <t>hoja 5</t>
  </si>
  <si>
    <t>hoja 6</t>
  </si>
  <si>
    <t>hoja 7</t>
  </si>
  <si>
    <t>hoja 8</t>
  </si>
  <si>
    <t>hoja 9</t>
  </si>
  <si>
    <t>hoja 10</t>
  </si>
  <si>
    <t>hoja 11</t>
  </si>
  <si>
    <t>hoja 12</t>
  </si>
  <si>
    <t>hoja 13</t>
  </si>
  <si>
    <t>hoja 14</t>
  </si>
  <si>
    <t>hoja 15</t>
  </si>
  <si>
    <t>hoja 16</t>
  </si>
  <si>
    <t>hoja 17</t>
  </si>
  <si>
    <t>hoja 18</t>
  </si>
  <si>
    <t>hoja 19</t>
  </si>
  <si>
    <t>hoja 20</t>
  </si>
  <si>
    <t>hoja 21</t>
  </si>
  <si>
    <t>hoja 22</t>
  </si>
  <si>
    <t>hoja 23</t>
  </si>
  <si>
    <t>hoja 24</t>
  </si>
  <si>
    <t>hoja 25</t>
  </si>
  <si>
    <t>hoja 26</t>
  </si>
  <si>
    <t>hoja 27</t>
  </si>
  <si>
    <t>hoja 28</t>
  </si>
  <si>
    <t>hoja 29</t>
  </si>
  <si>
    <t>hoja 30</t>
  </si>
  <si>
    <t>hoja 31</t>
  </si>
  <si>
    <t>hoja 32</t>
  </si>
  <si>
    <t>hoja 33</t>
  </si>
  <si>
    <t>1.- PRODUCCION DE PETROLEO CRUDO Y GAS NATURAL, E IMPORTACIONES DE PETROLEO CRUDO</t>
  </si>
  <si>
    <t>a) Ventas de Combustibles Líquidos de Enap y Compañías  Distribuidoras (m3).</t>
  </si>
  <si>
    <t>b) Ventas Mensuales Directas de ENAP(m3).</t>
  </si>
  <si>
    <t>hoja 35</t>
  </si>
  <si>
    <t>hoja 36</t>
  </si>
  <si>
    <t>hoja 37</t>
  </si>
  <si>
    <t>hoja 38</t>
  </si>
  <si>
    <t>hoja 39</t>
  </si>
  <si>
    <t>hoja 40</t>
  </si>
  <si>
    <t>hoja 41</t>
  </si>
  <si>
    <t>hoja 43</t>
  </si>
  <si>
    <t>hoja 44</t>
  </si>
  <si>
    <t>hoja 45</t>
  </si>
  <si>
    <t>hoja 46</t>
  </si>
  <si>
    <t>hoja 48</t>
  </si>
  <si>
    <t>4.-  VENTAS TOTALES DE ENAP Y COMPAÑIAS DISTRIBUIDORAS, ORDENADAS POR MES Y POR PRODUCTOS PARA CADA REGIÓN (M3).</t>
  </si>
  <si>
    <t>hoja 47_1</t>
  </si>
  <si>
    <t>hoja 47_2</t>
  </si>
  <si>
    <t xml:space="preserve">2. VENTAS MENSUALES DE GAS DE CIUDAD POR REGIONES Y TIPO DE CONSUMIDOR (Mm3). </t>
  </si>
  <si>
    <t>3.-VENTAS MENSUALES DE GAS DE CIUDAD POR REGIONES Y TIPO DE CONSUMIDOR (Mm3).</t>
  </si>
  <si>
    <t>c) Ventas de Combustibles Líquidos de las Compañias Distribuidoras.</t>
  </si>
  <si>
    <t>b) Ventas Mensuales Directas de ENAP. ordenadas por producto y por región (m3).</t>
  </si>
  <si>
    <t>a) Total de Ventas de Combustibles Líquidos(m3).</t>
  </si>
  <si>
    <t>c) Total Nacional de Ventas de Derivados del Petroleo(m3).</t>
  </si>
  <si>
    <t>a) Combustibles Líquidos (Miles de m3).</t>
  </si>
  <si>
    <t>b) Gas Natural (Millones m3)</t>
  </si>
  <si>
    <t xml:space="preserve">2. GAS NATURAL DISTRIBUIDO POR REGIONES Y TIPO DE CONSUMIDOR (Mm3). </t>
  </si>
  <si>
    <t>a) Producción Mensual Neta Derivados del Petroleo (m3) Refinería Aconcagua.</t>
  </si>
  <si>
    <t>b) Producción Mensual Neta Derivados del Petroleo (m3) Refinería BioBio.</t>
  </si>
  <si>
    <t>c) Producción Mensual Neta Derivados del Petroleo (m3) Refinería Gregorio.</t>
  </si>
  <si>
    <t>d) Producción Mensual Neta Derivados del Petroleo (m3) Totales refinerías.</t>
  </si>
  <si>
    <t>hoja 34_1</t>
  </si>
  <si>
    <t>hoja 34_2</t>
  </si>
  <si>
    <t>hoja 42_2</t>
  </si>
  <si>
    <t>hoja 42_1</t>
  </si>
  <si>
    <t>a) Ventas Anuales por Canales de Distribución (m3).</t>
  </si>
  <si>
    <t>b) Ventas Anuales por Productos de la Compañias Distribuidoras (m3).</t>
  </si>
  <si>
    <t>VENTAS DE</t>
  </si>
  <si>
    <r>
      <t xml:space="preserve">     c.2. Ventas Canal Minorista  (1), ordenadas por producto y por región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).</t>
    </r>
  </si>
  <si>
    <t>Región de Arica y Parinacota</t>
  </si>
  <si>
    <t>Región de Tarapacá</t>
  </si>
  <si>
    <t>Región de Antofagasta</t>
  </si>
  <si>
    <t>Región de Atacama</t>
  </si>
  <si>
    <t>Región de Coquimbo</t>
  </si>
  <si>
    <t>Región de Valparaiso</t>
  </si>
  <si>
    <t>Región de Ohiggins</t>
  </si>
  <si>
    <t>Región del Maule</t>
  </si>
  <si>
    <t>Región de Bio Bio</t>
  </si>
  <si>
    <t>Región de La Araucanía</t>
  </si>
  <si>
    <t>Región de los Rios</t>
  </si>
  <si>
    <t>Región de Los Lagos</t>
  </si>
  <si>
    <t>Totales Nacionales</t>
  </si>
  <si>
    <t>Región de Magallanes y la Antartica</t>
  </si>
  <si>
    <t>Región de Aisén</t>
  </si>
  <si>
    <t>Nota: Cuadros a completar proximamente.</t>
  </si>
  <si>
    <t>PRODUCCION NACIONAL</t>
  </si>
  <si>
    <t>P_DIESEL_B1</t>
  </si>
  <si>
    <t>P_DIESEL_B2</t>
  </si>
  <si>
    <t>Diesel ULSD</t>
  </si>
  <si>
    <t>Diesel B-1</t>
  </si>
  <si>
    <t>Decantado</t>
  </si>
  <si>
    <r>
      <t>PETROLEO CRUDO (m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>) (1)</t>
    </r>
  </si>
  <si>
    <r>
      <t xml:space="preserve">      GAS NATURAL (Mm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>)</t>
    </r>
  </si>
  <si>
    <r>
      <t>PETROLEO CRUDO (m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>)  (2)</t>
    </r>
  </si>
  <si>
    <r>
      <t>(m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 xml:space="preserve">) </t>
    </r>
  </si>
  <si>
    <r>
      <t>IMPORTADO (m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 xml:space="preserve">) </t>
    </r>
  </si>
  <si>
    <r>
      <t xml:space="preserve">         PRODUCCION NACIONAL NETA (m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>) (3)</t>
    </r>
  </si>
  <si>
    <r>
      <t xml:space="preserve">      IMPORTACION NACIONAL NETA (m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>)</t>
    </r>
  </si>
  <si>
    <t>1. VENTA NACIONAL POR REGIONES (ton).</t>
  </si>
  <si>
    <t xml:space="preserve"> b) TOTAL DE VENTAS DE GAS LICUADO (1) (ton).</t>
  </si>
  <si>
    <t>(1) No Incluye Inyección a la Red</t>
  </si>
  <si>
    <t xml:space="preserve">       la densidad de 0,55 ton/m3  de Enero a Julio y de  0,508  ton/m3 de Agosto a Diciembre.</t>
  </si>
  <si>
    <t>Fuente: Informe mensual ENAP.</t>
  </si>
  <si>
    <t>Fuente: Informe  mensual ENAP.</t>
  </si>
  <si>
    <t xml:space="preserve">Arica y Parinacota </t>
  </si>
  <si>
    <t>Envasado (1)</t>
  </si>
  <si>
    <t>VENTAS DE GLP (2)</t>
  </si>
  <si>
    <t>(2) Valor obtenido de las ventas nacionales de GLP (en ton) transformadas a m3 utilizando</t>
  </si>
  <si>
    <t>b) Total de Ventas de Gas Licuado(ton).</t>
  </si>
  <si>
    <t>3. VENTAS TOTALES DE GLP POR MES Y PARA CADA REGION (ton)</t>
  </si>
  <si>
    <t>Los Rios</t>
  </si>
  <si>
    <t>hoja 47_3</t>
  </si>
  <si>
    <t>Región de la Araucania</t>
  </si>
  <si>
    <t>Total General</t>
  </si>
  <si>
    <t>Total general</t>
  </si>
  <si>
    <t>Isobutano</t>
  </si>
  <si>
    <t>Propano Comercial</t>
  </si>
  <si>
    <t>Propano Especial</t>
  </si>
  <si>
    <t>Gasolina Automóvil</t>
  </si>
  <si>
    <t>Gasolina 91 NOR</t>
  </si>
  <si>
    <t>Gasolina 93 NOR RM</t>
  </si>
  <si>
    <t>Gasolina 93 NOR RP</t>
  </si>
  <si>
    <t>Gasolina 97 NOR RM</t>
  </si>
  <si>
    <t>Gasolina 97 NOR RP</t>
  </si>
  <si>
    <t>Kerosene Aviación ASTM A1</t>
  </si>
  <si>
    <t>Kerosene Doméstico</t>
  </si>
  <si>
    <t>Diesel</t>
  </si>
  <si>
    <t>Diesel C</t>
  </si>
  <si>
    <t>Diesel Marino MGO or DMA</t>
  </si>
  <si>
    <t>Petróleo Diesel Grado A-1 (RM)</t>
  </si>
  <si>
    <t>Pet. Combustibles</t>
  </si>
  <si>
    <t>Petróleo Comb Especial Max. 1% Azufre</t>
  </si>
  <si>
    <t>Petróleo Comb Uso Marino RMF35 (IFO-380)</t>
  </si>
  <si>
    <t>Petróleo Combustible N° 6</t>
  </si>
  <si>
    <t>Gasolina Aviación</t>
  </si>
  <si>
    <t>Gasolina 100 ll</t>
  </si>
  <si>
    <t>Gasolinas Bases</t>
  </si>
  <si>
    <t>Gasolina de Topping</t>
  </si>
  <si>
    <t>Gasolina Natural</t>
  </si>
  <si>
    <t>Nafta</t>
  </si>
  <si>
    <t>Alquilato</t>
  </si>
  <si>
    <t>Nafta Desulfurizada</t>
  </si>
  <si>
    <t>Reformato</t>
  </si>
  <si>
    <t>Prod. Industriales</t>
  </si>
  <si>
    <t>Asfalto CA14</t>
  </si>
  <si>
    <t>Asfalto CA24</t>
  </si>
  <si>
    <t>Gas Oil</t>
  </si>
  <si>
    <t>Pitch Especial</t>
  </si>
  <si>
    <t>SLOP de Crudo</t>
  </si>
  <si>
    <t>SLOP Liviano</t>
  </si>
  <si>
    <t>SLOP Pesado</t>
  </si>
  <si>
    <t>Propileno Baja Pureza</t>
  </si>
  <si>
    <t>Solventes</t>
  </si>
  <si>
    <t>Xileno Industrial</t>
  </si>
  <si>
    <t>REFINERIA ACONCAGUA</t>
  </si>
  <si>
    <t>Butano Comercial</t>
  </si>
  <si>
    <t>COL</t>
  </si>
  <si>
    <t>Gasolina de Cracking</t>
  </si>
  <si>
    <t>Gasolina HCN</t>
  </si>
  <si>
    <t>REFINERIA BÍO BÍO</t>
  </si>
  <si>
    <t>Butano Especial</t>
  </si>
  <si>
    <t>REFINERIA GREGORIO</t>
  </si>
  <si>
    <t>Coquimbo (Mm3)</t>
  </si>
  <si>
    <t>Maule (Mm3)</t>
  </si>
  <si>
    <t>hoja 47_4</t>
  </si>
  <si>
    <t>Región de Valparaíso</t>
  </si>
  <si>
    <t>Región de Maule</t>
  </si>
  <si>
    <t>Región de la Bío-Bío</t>
  </si>
  <si>
    <t>Región de la Los Lagos</t>
  </si>
  <si>
    <t>Gasolina 88 NOR</t>
  </si>
  <si>
    <t>DIESEL MARINO</t>
  </si>
  <si>
    <t xml:space="preserve"> Metropolitana (Mm3)</t>
  </si>
  <si>
    <t>Los Lagos (Mm3)</t>
  </si>
  <si>
    <t>Araucania (Mm3)</t>
  </si>
  <si>
    <t>Libertador Bernardo O'Higgins (Mm3)</t>
  </si>
  <si>
    <t>MTBE</t>
  </si>
  <si>
    <t>Isomerato</t>
  </si>
  <si>
    <t>Ñuble</t>
  </si>
  <si>
    <t>Magallanes y Antartíca Chilena</t>
  </si>
  <si>
    <t>TOTAL PAIS</t>
  </si>
  <si>
    <t>Bío-Bío  (Mm3)</t>
  </si>
  <si>
    <t>Región del Ñuble</t>
  </si>
  <si>
    <t>hoja 42_3</t>
  </si>
  <si>
    <t>Cat. (Catalítico)</t>
  </si>
  <si>
    <t>Veh. (Vehicular)</t>
  </si>
  <si>
    <t>Fecha</t>
  </si>
  <si>
    <t>Tipo Consumidor</t>
  </si>
  <si>
    <t>2KG</t>
  </si>
  <si>
    <t>2KG C</t>
  </si>
  <si>
    <t>5KG</t>
  </si>
  <si>
    <t>5KG C</t>
  </si>
  <si>
    <t>11KG</t>
  </si>
  <si>
    <t>11KG C</t>
  </si>
  <si>
    <t>15KG</t>
  </si>
  <si>
    <t>15KG C</t>
  </si>
  <si>
    <t>45KG</t>
  </si>
  <si>
    <t>45KG C</t>
  </si>
  <si>
    <t>Granel Veh.</t>
  </si>
  <si>
    <t>Total Envasado</t>
  </si>
  <si>
    <t>Total Granel</t>
  </si>
  <si>
    <t>Servicio Público</t>
  </si>
  <si>
    <t>2. VENTA NACIONAL ANUAL POR TIPO DE CONSUMIDOR (ton).</t>
  </si>
  <si>
    <t>CIL. Vehicular</t>
  </si>
  <si>
    <t xml:space="preserve">Granel </t>
  </si>
  <si>
    <t>hoja 35_1</t>
  </si>
  <si>
    <t>hoja 35_2</t>
  </si>
  <si>
    <t xml:space="preserve"> VENTA NACIONAL MENSUAL POR TIPO DE CONSUMIDOR (ton).</t>
  </si>
  <si>
    <t xml:space="preserve"> VENTA NACIONAL ANUAL POR TIPO DE CONSUMIDOR (ton).</t>
  </si>
  <si>
    <t>VENTA NACIONAL MENSUAL POR TIPO DE CONSUMIDOR (ton).</t>
  </si>
  <si>
    <t xml:space="preserve"> Granel</t>
  </si>
  <si>
    <t xml:space="preserve"> Total Envasado</t>
  </si>
  <si>
    <t xml:space="preserve"> Total Granel</t>
  </si>
  <si>
    <t xml:space="preserve"> Total General</t>
  </si>
  <si>
    <t>Tarapacá</t>
  </si>
  <si>
    <t>IFO 2020 VLSFO (IFO 180 RME)</t>
  </si>
  <si>
    <t>Reconstituido</t>
  </si>
  <si>
    <t>Vehicular</t>
  </si>
  <si>
    <t>Consumo Propio</t>
  </si>
  <si>
    <t>Generadoras Centrales</t>
  </si>
  <si>
    <t>Otras Distribuidoras</t>
  </si>
  <si>
    <t>Región de Ñuble</t>
  </si>
  <si>
    <t>hoja 34</t>
  </si>
  <si>
    <t>hoja 47_5</t>
  </si>
  <si>
    <t>hoja 47_6</t>
  </si>
  <si>
    <t>Ñuble  (Mm3)</t>
  </si>
  <si>
    <t xml:space="preserve"> 2 KG</t>
  </si>
  <si>
    <t xml:space="preserve"> 2 KG C</t>
  </si>
  <si>
    <t xml:space="preserve"> 5 KG</t>
  </si>
  <si>
    <t xml:space="preserve"> 5 KG C</t>
  </si>
  <si>
    <t xml:space="preserve"> 11 KG</t>
  </si>
  <si>
    <t xml:space="preserve"> 11 KG C</t>
  </si>
  <si>
    <t xml:space="preserve"> 15 KG</t>
  </si>
  <si>
    <t xml:space="preserve"> 15 KG C</t>
  </si>
  <si>
    <t xml:space="preserve"> 45 KG</t>
  </si>
  <si>
    <t xml:space="preserve"> 45 KG C</t>
  </si>
  <si>
    <t xml:space="preserve">  Cil. Vehicular</t>
  </si>
  <si>
    <t xml:space="preserve"> Granel Vehicular</t>
  </si>
  <si>
    <t>Gasolina 93 RM</t>
  </si>
  <si>
    <t>Gasolina 97 RM</t>
  </si>
  <si>
    <t>Gasolina 93 NOR</t>
  </si>
  <si>
    <t>Gasolina 97 RP</t>
  </si>
  <si>
    <t>Gasolina 88</t>
  </si>
  <si>
    <t>Diesel A1</t>
  </si>
  <si>
    <t>Diesel B1</t>
  </si>
  <si>
    <t>Diesel Marino MGO</t>
  </si>
  <si>
    <t>Kerosene Aviacion</t>
  </si>
  <si>
    <t>Pet. Combustible N° 6 RM</t>
  </si>
  <si>
    <t>Pet. Combustible IFO-380</t>
  </si>
  <si>
    <t>Pet. Combustible N° 6 RP</t>
  </si>
  <si>
    <t>Gasolina Topping</t>
  </si>
  <si>
    <t>Slop Planta</t>
  </si>
  <si>
    <t>Picth Especial</t>
  </si>
  <si>
    <t>Cemento Asfaltico CA-14</t>
  </si>
  <si>
    <t>Picth Asfaltico</t>
  </si>
  <si>
    <t xml:space="preserve">Gas Oil                                           </t>
  </si>
  <si>
    <t>Gas Refinería    (m3 FOE)</t>
  </si>
  <si>
    <t>Slop Crudo</t>
  </si>
  <si>
    <t>Gasolina Blanca</t>
  </si>
  <si>
    <t>Aguarras Mineral</t>
  </si>
  <si>
    <t>Xileno</t>
  </si>
  <si>
    <t>Solvente N° 4</t>
  </si>
  <si>
    <t>Solvente Escaid 100</t>
  </si>
  <si>
    <t>Gasolina 86</t>
  </si>
  <si>
    <t>Gasolina Cracking</t>
  </si>
  <si>
    <t>Comp. Asfaltico</t>
  </si>
  <si>
    <t>Gasolina 93 s/p</t>
  </si>
  <si>
    <t>Gasolina 97 s/p</t>
  </si>
  <si>
    <t>Diesel B</t>
  </si>
  <si>
    <t>Diesel Bajo Escurrimiento</t>
  </si>
  <si>
    <t>Diesel Marino</t>
  </si>
  <si>
    <t>I.- RESUMEN  DE  LA  PRODUCCION,  IMPORTACION  Y  VENTA  DE PETROLEO  CRUDO, GAS NATURAL Y DERIVADOS Año 2022</t>
  </si>
  <si>
    <t>II.- PRODUCCION, IMPORTACION Y PROCESAMIENTO DEL PETROLEO CRUDO Y GAS NATURAL Año 2022.</t>
  </si>
  <si>
    <t>3.- PETROLEO CRUDO PROCESADO EN Aconcagua Año 2022.</t>
  </si>
  <si>
    <t>4.- PETROLEO CRUDO PROCESADO EN Bío-Bío Año 2022.</t>
  </si>
  <si>
    <t>5.- PETROLEO CRUDO Y GAS NATURAL PROCESADO EN Gregorio. Año 2022.</t>
  </si>
  <si>
    <t>III.- PRODUCCION NACIONAL E IMPORTACION DE DERIVADOS DEL PETROLEO. Año 2022.</t>
  </si>
  <si>
    <t>IV.- DISTRIBUCION Y VENTAS DE COMBUSTIBLES LIQUIDOS. Año 2022.</t>
  </si>
  <si>
    <t>c) Ventas de Combustibles Líquidos de las Compañias Distribuidoras, Año 2022.</t>
  </si>
  <si>
    <t>V.- DISTRIBUCION Y VENTAS DE GAS LICUADO, Año 2022.</t>
  </si>
  <si>
    <t>VI. DISTRIBUCION Y VENTA DE GAS DE CIUDAD (1). Año 2022.</t>
  </si>
  <si>
    <t>VII. DISTRIBUCION  DE GAS DE NATURAL. Año 2022.</t>
  </si>
  <si>
    <t xml:space="preserve">     GAS  NATURAL  Y  DERIVADOS. Año 2022.</t>
  </si>
  <si>
    <t xml:space="preserve">   GAS NATURAL. Año 2022.</t>
  </si>
  <si>
    <t>Año 2022</t>
  </si>
  <si>
    <t>a) Producción mensual neta de derivados del Petróleo (m3). Refinería Aconcagua Año 2022.</t>
  </si>
  <si>
    <t>a) Producción mensual neta de derivados del Petróleo (m3). Refinería Bío Bío Año 2022.</t>
  </si>
  <si>
    <t>a) Producción mensual neta de derivados del Petróleo (m3). Refinería Gregorio Año 2022.</t>
  </si>
  <si>
    <t>d) Producción mensual neta de derivados del Petróleo (m3). Totales Refinerías. Año 2022.</t>
  </si>
  <si>
    <t>a) Ventas de Combustibles Líquidos de Enap y Compañías  Distribuidoras (m3), Año 2022.</t>
  </si>
  <si>
    <t>b) Ventas Mensuales Directas de ENAP. Año 2022.</t>
  </si>
  <si>
    <t>b) Ventas Directas de ENAP. Año 2022.</t>
  </si>
  <si>
    <t>4.-  VENTAS TOTALES DE ENAP Y COMPAÑIAS DISTRIBUIDORAS, ORDENADAS POR MES Y POR PRODUCTOS PARA CADA REGIÓN (M3), Año 2022.</t>
  </si>
  <si>
    <t>VENTAS TOTALES DE ENAP Y COMPAÑIAS DISTRIBUIDORAS, ORDENADAS POR MES Y POR PRODUCTOS PARA CADA REGIÓN (M3), Año 2022.</t>
  </si>
  <si>
    <t>VENTAS DE GAS LICUADO,  Enero - Diciembre 2022</t>
  </si>
  <si>
    <t>3. VENTAS TOTALES DE GLP POR MES Y PARA CADA REGION (ton), Año 2022.</t>
  </si>
  <si>
    <t>VENTAS TOTALES DE GLP POR MES Y PARA CADA REGION (ton), Año 2022.</t>
  </si>
  <si>
    <t>VENTAS TOTALES DE GLP POR MES (ton), Año 2022.</t>
  </si>
  <si>
    <t>2. VENTAS MENSUALES DE GAS DE CIUDAD POR REGIONES Y TIPO DE CONSUMIDOR (Mm3). Año 2022.</t>
  </si>
  <si>
    <t>VENTAS MENSUALES DE GAS DE CIUDAD POR REGIONES Y TIPO DE CONSUMIDOR (Mm3). Año 2022.</t>
  </si>
  <si>
    <t>2. Gas Natural Distribuído por regiones y tipo de consumidor (Mm3). Año 2022.</t>
  </si>
  <si>
    <t>Gas Natural Distribuído por regiones y tipo de consumidor (Mm3). Año 2022.</t>
  </si>
  <si>
    <t>Gas Natural Distribuído totales nacionales y tipo de consumidor (Mm3). Año 2022,</t>
  </si>
  <si>
    <t>ene-22</t>
  </si>
  <si>
    <t>Total ene-22</t>
  </si>
  <si>
    <t>feb-22</t>
  </si>
  <si>
    <t>Total feb-22</t>
  </si>
  <si>
    <t>mar-22</t>
  </si>
  <si>
    <t>Total mar-22</t>
  </si>
  <si>
    <t>abr-22</t>
  </si>
  <si>
    <t>Total abr-22</t>
  </si>
  <si>
    <t>may-22</t>
  </si>
  <si>
    <t>Total may-22</t>
  </si>
  <si>
    <t>jun-22</t>
  </si>
  <si>
    <t>Total jun-22</t>
  </si>
  <si>
    <t>jul-22</t>
  </si>
  <si>
    <t>Total jul-22</t>
  </si>
  <si>
    <t>ago-22</t>
  </si>
  <si>
    <t>Total ago-22</t>
  </si>
  <si>
    <t>sep-22</t>
  </si>
  <si>
    <t>Total sep-22</t>
  </si>
  <si>
    <t>oct-22</t>
  </si>
  <si>
    <t>Total oct-22</t>
  </si>
  <si>
    <t>nov-22</t>
  </si>
  <si>
    <t>Total nov-22</t>
  </si>
  <si>
    <t>dic-22</t>
  </si>
  <si>
    <t>Total dic-22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</si>
</sst>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6">
    <numFmt numFmtId="42" formatCode="_ &quot;$&quot;* #,##0_ ;_ &quot;$&quot;* \-#,##0_ ;_ &quot;$&quot;* &quot;-&quot;_ ;_ @_ "/>
    <numFmt numFmtId="41" formatCode="_ * #,##0_ ;_ * \-#,##0_ ;_ * &quot;-&quot;_ ;_ @_ "/>
    <numFmt numFmtId="43" formatCode="_ * #,##0.00_ ;_ * \-#,##0.00_ ;_ * &quot;-&quot;??_ ;_ @_ "/>
    <numFmt numFmtId="164" formatCode="_-* #,##0_-;\-* #,##0_-;_-* &quot;-&quot;_-;_-@_-"/>
    <numFmt numFmtId="165" formatCode="_-* #,##0.00_-;\-* #,##0.00_-;_-* &quot;-&quot;??_-;_-@_-"/>
    <numFmt numFmtId="166" formatCode="_-* #,##0.00\ _€_-;\-* #,##0.00\ _€_-;_-* &quot;-&quot;??\ _€_-;_-@_-"/>
    <numFmt numFmtId="167" formatCode="_(* #,##0_);_(* \(#,##0\);_(* &quot;-&quot;_);_(@_)"/>
    <numFmt numFmtId="168" formatCode="_(* #,##0.00_);_(* \(#,##0.00\);_(* &quot;-&quot;??_);_(@_)"/>
    <numFmt numFmtId="169" formatCode="_(* #,##0_);_(* \(#,##0\);_(* &quot;-&quot;??_);_(@_)"/>
    <numFmt numFmtId="170" formatCode="_(* #,##0.00_);_(* \(#,##0.00\);_(* &quot;-&quot;_);_(@_)"/>
    <numFmt numFmtId="171" formatCode="#,##0_ ;\-#,##0\ "/>
    <numFmt numFmtId="172" formatCode="_([$€]* #,##0.00_);_([$€]* \(#,##0.00\);_([$€]* &quot;-&quot;??_);_(@_)"/>
    <numFmt numFmtId="173" formatCode="_-* #,##0_-;\-* #,##0_-;_-* &quot;-&quot;??_-;_-@_-"/>
    <numFmt numFmtId="174" formatCode="#,##0.00_ ;\-#,##0.00\ "/>
    <numFmt numFmtId="175" formatCode="#,##0.0"/>
    <numFmt numFmtId="176" formatCode="#,##0;\(#,##0\)"/>
  </numFmts>
  <fonts count="1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0"/>
      <name val="Century Gothic"/>
      <family val="2"/>
    </font>
    <font>
      <u/>
      <sz val="10"/>
      <name val="Century Gothic"/>
      <family val="2"/>
    </font>
    <font>
      <b/>
      <sz val="10"/>
      <name val="Century Gothic"/>
      <family val="2"/>
    </font>
    <font>
      <sz val="10"/>
      <color indexed="8"/>
      <name val="Arial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10"/>
      <name val="Century Gothic"/>
      <family val="2"/>
    </font>
    <font>
      <b/>
      <vertAlign val="superscript"/>
      <sz val="10"/>
      <name val="Century Gothic"/>
      <family val="2"/>
    </font>
    <font>
      <sz val="11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indexed="8"/>
      <name val="Calibri"/>
      <family val="2"/>
    </font>
    <font>
      <sz val="10"/>
      <color indexed="10"/>
      <name val="Century Gothic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MS Sans Serif"/>
      <family val="2"/>
    </font>
    <font>
      <sz val="12"/>
      <name val="MS Sans Serif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17"/>
      <name val="Arial"/>
      <family val="2"/>
    </font>
    <font>
      <b/>
      <sz val="10"/>
      <color indexed="53"/>
      <name val="Arial"/>
      <family val="2"/>
    </font>
    <font>
      <b/>
      <sz val="10"/>
      <color indexed="9"/>
      <name val="Arial"/>
      <family val="2"/>
    </font>
    <font>
      <sz val="10"/>
      <color indexed="53"/>
      <name val="Arial"/>
      <family val="2"/>
    </font>
    <font>
      <b/>
      <sz val="11"/>
      <color indexed="62"/>
      <name val="Arial"/>
      <family val="2"/>
    </font>
    <font>
      <sz val="10"/>
      <color indexed="9"/>
      <name val="Arial"/>
      <family val="2"/>
    </font>
    <font>
      <sz val="10"/>
      <color indexed="62"/>
      <name val="Arial"/>
      <family val="2"/>
    </font>
    <font>
      <sz val="10"/>
      <color indexed="16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b/>
      <sz val="11"/>
      <color indexed="10"/>
      <name val="Calibri"/>
      <family val="2"/>
    </font>
    <font>
      <sz val="12"/>
      <name val="MS Sans Serif"/>
      <family val="2"/>
    </font>
    <font>
      <sz val="10"/>
      <name val="Arial"/>
      <family val="2"/>
    </font>
    <font>
      <b/>
      <sz val="8"/>
      <name val="Arial"/>
      <family val="2"/>
    </font>
    <font>
      <b/>
      <sz val="11"/>
      <name val="Century Gothic"/>
      <family val="2"/>
    </font>
    <font>
      <b/>
      <sz val="12"/>
      <name val="Century Gothic"/>
      <family val="2"/>
    </font>
    <font>
      <sz val="11"/>
      <color indexed="8"/>
      <name val="Arial"/>
      <family val="2"/>
    </font>
    <font>
      <b/>
      <sz val="11"/>
      <color indexed="8"/>
      <name val="Century Gothic"/>
      <family val="2"/>
    </font>
    <font>
      <sz val="11"/>
      <color indexed="8"/>
      <name val="Century Gothic"/>
      <family val="2"/>
    </font>
    <font>
      <b/>
      <sz val="12"/>
      <color indexed="8"/>
      <name val="Century Gothic"/>
      <family val="2"/>
    </font>
    <font>
      <sz val="12"/>
      <color indexed="8"/>
      <name val="Century Gothic"/>
      <family val="2"/>
    </font>
    <font>
      <b/>
      <sz val="11"/>
      <name val="Arial"/>
      <family val="2"/>
    </font>
    <font>
      <sz val="11"/>
      <name val="Century Gothic"/>
      <family val="2"/>
    </font>
    <font>
      <b/>
      <sz val="11"/>
      <color indexed="8"/>
      <name val="Arial"/>
      <family val="2"/>
    </font>
    <font>
      <b/>
      <sz val="8"/>
      <name val="Century Gothic"/>
      <family val="2"/>
    </font>
    <font>
      <sz val="12"/>
      <name val="Century Gothic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8"/>
      <color rgb="FF000000"/>
      <name val="Verdana"/>
      <family val="2"/>
    </font>
    <font>
      <sz val="10"/>
      <color rgb="FF000000"/>
      <name val="Arial"/>
      <family val="2"/>
    </font>
    <font>
      <b/>
      <sz val="8"/>
      <color rgb="FFFFFFFF"/>
      <name val="Verdana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12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</fonts>
  <fills count="8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25"/>
        <bgColor indexed="25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FF99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1D641C"/>
        <bgColor rgb="FFFFFFFF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theme="6" tint="0.79998168889431442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10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02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78" fillId="43" borderId="0" applyNumberFormat="0" applyBorder="0" applyAlignment="0" applyProtection="0"/>
    <xf numFmtId="0" fontId="13" fillId="2" borderId="0" applyNumberFormat="0" applyBorder="0" applyAlignment="0" applyProtection="0"/>
    <xf numFmtId="0" fontId="78" fillId="43" borderId="0" applyNumberFormat="0" applyBorder="0" applyAlignment="0" applyProtection="0"/>
    <xf numFmtId="0" fontId="78" fillId="44" borderId="0" applyNumberFormat="0" applyBorder="0" applyAlignment="0" applyProtection="0"/>
    <xf numFmtId="0" fontId="13" fillId="3" borderId="0" applyNumberFormat="0" applyBorder="0" applyAlignment="0" applyProtection="0"/>
    <xf numFmtId="0" fontId="78" fillId="44" borderId="0" applyNumberFormat="0" applyBorder="0" applyAlignment="0" applyProtection="0"/>
    <xf numFmtId="0" fontId="78" fillId="45" borderId="0" applyNumberFormat="0" applyBorder="0" applyAlignment="0" applyProtection="0"/>
    <xf numFmtId="0" fontId="13" fillId="4" borderId="0" applyNumberFormat="0" applyBorder="0" applyAlignment="0" applyProtection="0"/>
    <xf numFmtId="0" fontId="78" fillId="45" borderId="0" applyNumberFormat="0" applyBorder="0" applyAlignment="0" applyProtection="0"/>
    <xf numFmtId="0" fontId="78" fillId="46" borderId="0" applyNumberFormat="0" applyBorder="0" applyAlignment="0" applyProtection="0"/>
    <xf numFmtId="0" fontId="13" fillId="5" borderId="0" applyNumberFormat="0" applyBorder="0" applyAlignment="0" applyProtection="0"/>
    <xf numFmtId="0" fontId="78" fillId="46" borderId="0" applyNumberFormat="0" applyBorder="0" applyAlignment="0" applyProtection="0"/>
    <xf numFmtId="0" fontId="78" fillId="47" borderId="0" applyNumberFormat="0" applyBorder="0" applyAlignment="0" applyProtection="0"/>
    <xf numFmtId="0" fontId="13" fillId="6" borderId="0" applyNumberFormat="0" applyBorder="0" applyAlignment="0" applyProtection="0"/>
    <xf numFmtId="0" fontId="78" fillId="47" borderId="0" applyNumberFormat="0" applyBorder="0" applyAlignment="0" applyProtection="0"/>
    <xf numFmtId="0" fontId="78" fillId="48" borderId="0" applyNumberFormat="0" applyBorder="0" applyAlignment="0" applyProtection="0"/>
    <xf numFmtId="0" fontId="13" fillId="4" borderId="0" applyNumberFormat="0" applyBorder="0" applyAlignment="0" applyProtection="0"/>
    <xf numFmtId="0" fontId="78" fillId="48" borderId="0" applyNumberFormat="0" applyBorder="0" applyAlignment="0" applyProtection="0"/>
    <xf numFmtId="0" fontId="13" fillId="6" borderId="0" applyNumberFormat="0" applyBorder="0" applyAlignment="0" applyProtection="0"/>
    <xf numFmtId="0" fontId="13" fillId="3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78" fillId="49" borderId="0" applyNumberFormat="0" applyBorder="0" applyAlignment="0" applyProtection="0"/>
    <xf numFmtId="0" fontId="13" fillId="6" borderId="0" applyNumberFormat="0" applyBorder="0" applyAlignment="0" applyProtection="0"/>
    <xf numFmtId="0" fontId="78" fillId="49" borderId="0" applyNumberFormat="0" applyBorder="0" applyAlignment="0" applyProtection="0"/>
    <xf numFmtId="0" fontId="78" fillId="50" borderId="0" applyNumberFormat="0" applyBorder="0" applyAlignment="0" applyProtection="0"/>
    <xf numFmtId="0" fontId="13" fillId="3" borderId="0" applyNumberFormat="0" applyBorder="0" applyAlignment="0" applyProtection="0"/>
    <xf numFmtId="0" fontId="78" fillId="50" borderId="0" applyNumberFormat="0" applyBorder="0" applyAlignment="0" applyProtection="0"/>
    <xf numFmtId="0" fontId="78" fillId="51" borderId="0" applyNumberFormat="0" applyBorder="0" applyAlignment="0" applyProtection="0"/>
    <xf numFmtId="0" fontId="13" fillId="8" borderId="0" applyNumberFormat="0" applyBorder="0" applyAlignment="0" applyProtection="0"/>
    <xf numFmtId="0" fontId="78" fillId="51" borderId="0" applyNumberFormat="0" applyBorder="0" applyAlignment="0" applyProtection="0"/>
    <xf numFmtId="0" fontId="78" fillId="52" borderId="0" applyNumberFormat="0" applyBorder="0" applyAlignment="0" applyProtection="0"/>
    <xf numFmtId="0" fontId="13" fillId="9" borderId="0" applyNumberFormat="0" applyBorder="0" applyAlignment="0" applyProtection="0"/>
    <xf numFmtId="0" fontId="78" fillId="52" borderId="0" applyNumberFormat="0" applyBorder="0" applyAlignment="0" applyProtection="0"/>
    <xf numFmtId="0" fontId="78" fillId="53" borderId="0" applyNumberFormat="0" applyBorder="0" applyAlignment="0" applyProtection="0"/>
    <xf numFmtId="0" fontId="13" fillId="6" borderId="0" applyNumberFormat="0" applyBorder="0" applyAlignment="0" applyProtection="0"/>
    <xf numFmtId="0" fontId="78" fillId="53" borderId="0" applyNumberFormat="0" applyBorder="0" applyAlignment="0" applyProtection="0"/>
    <xf numFmtId="0" fontId="78" fillId="54" borderId="0" applyNumberFormat="0" applyBorder="0" applyAlignment="0" applyProtection="0"/>
    <xf numFmtId="0" fontId="13" fillId="4" borderId="0" applyNumberFormat="0" applyBorder="0" applyAlignment="0" applyProtection="0"/>
    <xf numFmtId="0" fontId="78" fillId="54" borderId="0" applyNumberFormat="0" applyBorder="0" applyAlignment="0" applyProtection="0"/>
    <xf numFmtId="0" fontId="32" fillId="6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9" borderId="0" applyNumberFormat="0" applyBorder="0" applyAlignment="0" applyProtection="0"/>
    <xf numFmtId="0" fontId="32" fillId="6" borderId="0" applyNumberFormat="0" applyBorder="0" applyAlignment="0" applyProtection="0"/>
    <xf numFmtId="0" fontId="32" fillId="3" borderId="0" applyNumberFormat="0" applyBorder="0" applyAlignment="0" applyProtection="0"/>
    <xf numFmtId="0" fontId="79" fillId="55" borderId="0" applyNumberFormat="0" applyBorder="0" applyAlignment="0" applyProtection="0"/>
    <xf numFmtId="0" fontId="32" fillId="6" borderId="0" applyNumberFormat="0" applyBorder="0" applyAlignment="0" applyProtection="0"/>
    <xf numFmtId="0" fontId="79" fillId="56" borderId="0" applyNumberFormat="0" applyBorder="0" applyAlignment="0" applyProtection="0"/>
    <xf numFmtId="0" fontId="32" fillId="10" borderId="0" applyNumberFormat="0" applyBorder="0" applyAlignment="0" applyProtection="0"/>
    <xf numFmtId="0" fontId="79" fillId="57" borderId="0" applyNumberFormat="0" applyBorder="0" applyAlignment="0" applyProtection="0"/>
    <xf numFmtId="0" fontId="32" fillId="11" borderId="0" applyNumberFormat="0" applyBorder="0" applyAlignment="0" applyProtection="0"/>
    <xf numFmtId="0" fontId="79" fillId="58" borderId="0" applyNumberFormat="0" applyBorder="0" applyAlignment="0" applyProtection="0"/>
    <xf numFmtId="0" fontId="32" fillId="9" borderId="0" applyNumberFormat="0" applyBorder="0" applyAlignment="0" applyProtection="0"/>
    <xf numFmtId="0" fontId="79" fillId="59" borderId="0" applyNumberFormat="0" applyBorder="0" applyAlignment="0" applyProtection="0"/>
    <xf numFmtId="0" fontId="32" fillId="6" borderId="0" applyNumberFormat="0" applyBorder="0" applyAlignment="0" applyProtection="0"/>
    <xf numFmtId="0" fontId="79" fillId="60" borderId="0" applyNumberFormat="0" applyBorder="0" applyAlignment="0" applyProtection="0"/>
    <xf numFmtId="0" fontId="32" fillId="3" borderId="0" applyNumberFormat="0" applyBorder="0" applyAlignment="0" applyProtection="0"/>
    <xf numFmtId="0" fontId="32" fillId="13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6" fillId="17" borderId="0" applyNumberFormat="0" applyBorder="0" applyAlignment="0" applyProtection="0"/>
    <xf numFmtId="0" fontId="43" fillId="18" borderId="0" applyNumberFormat="0" applyBorder="0" applyAlignment="0" applyProtection="0"/>
    <xf numFmtId="0" fontId="33" fillId="6" borderId="0" applyNumberFormat="0" applyBorder="0" applyAlignment="0" applyProtection="0"/>
    <xf numFmtId="0" fontId="80" fillId="61" borderId="0" applyNumberFormat="0" applyBorder="0" applyAlignment="0" applyProtection="0"/>
    <xf numFmtId="0" fontId="11" fillId="0" borderId="0"/>
    <xf numFmtId="0" fontId="42" fillId="0" borderId="0"/>
    <xf numFmtId="0" fontId="11" fillId="0" borderId="0"/>
    <xf numFmtId="0" fontId="61" fillId="7" borderId="1" applyNumberFormat="0" applyAlignment="0" applyProtection="0"/>
    <xf numFmtId="0" fontId="81" fillId="62" borderId="85" applyNumberFormat="0" applyAlignment="0" applyProtection="0"/>
    <xf numFmtId="0" fontId="44" fillId="19" borderId="1" applyNumberFormat="0" applyAlignment="0" applyProtection="0"/>
    <xf numFmtId="0" fontId="61" fillId="7" borderId="1" applyNumberFormat="0" applyAlignment="0" applyProtection="0"/>
    <xf numFmtId="0" fontId="82" fillId="63" borderId="86" applyNumberFormat="0" applyAlignment="0" applyProtection="0"/>
    <xf numFmtId="0" fontId="45" fillId="20" borderId="2" applyNumberFormat="0" applyAlignment="0" applyProtection="0"/>
    <xf numFmtId="0" fontId="34" fillId="12" borderId="2" applyNumberFormat="0" applyAlignment="0" applyProtection="0"/>
    <xf numFmtId="0" fontId="83" fillId="0" borderId="87" applyNumberFormat="0" applyFill="0" applyAlignment="0" applyProtection="0"/>
    <xf numFmtId="0" fontId="46" fillId="0" borderId="3" applyNumberFormat="0" applyFill="0" applyAlignment="0" applyProtection="0"/>
    <xf numFmtId="0" fontId="38" fillId="0" borderId="4" applyNumberFormat="0" applyFill="0" applyAlignment="0" applyProtection="0"/>
    <xf numFmtId="0" fontId="34" fillId="12" borderId="2" applyNumberFormat="0" applyAlignment="0" applyProtection="0"/>
    <xf numFmtId="0" fontId="84" fillId="0" borderId="88" applyNumberFormat="0" applyFill="0" applyAlignment="0" applyProtection="0"/>
    <xf numFmtId="0" fontId="8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79" fillId="6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32" fillId="13" borderId="0" applyNumberFormat="0" applyBorder="0" applyAlignment="0" applyProtection="0"/>
    <xf numFmtId="0" fontId="48" fillId="26" borderId="0" applyNumberFormat="0" applyBorder="0" applyAlignment="0" applyProtection="0"/>
    <xf numFmtId="0" fontId="48" fillId="26" borderId="0" applyNumberFormat="0" applyBorder="0" applyAlignment="0" applyProtection="0"/>
    <xf numFmtId="0" fontId="48" fillId="26" borderId="0" applyNumberFormat="0" applyBorder="0" applyAlignment="0" applyProtection="0"/>
    <xf numFmtId="0" fontId="79" fillId="6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48" fillId="20" borderId="0" applyNumberFormat="0" applyBorder="0" applyAlignment="0" applyProtection="0"/>
    <xf numFmtId="0" fontId="48" fillId="29" borderId="0" applyNumberFormat="0" applyBorder="0" applyAlignment="0" applyProtection="0"/>
    <xf numFmtId="0" fontId="32" fillId="10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79" fillId="66" borderId="0" applyNumberFormat="0" applyBorder="0" applyAlignment="0" applyProtection="0"/>
    <xf numFmtId="0" fontId="3" fillId="27" borderId="0" applyNumberFormat="0" applyBorder="0" applyAlignment="0" applyProtection="0"/>
    <xf numFmtId="0" fontId="3" fillId="18" borderId="0" applyNumberFormat="0" applyBorder="0" applyAlignment="0" applyProtection="0"/>
    <xf numFmtId="0" fontId="48" fillId="28" borderId="0" applyNumberFormat="0" applyBorder="0" applyAlignment="0" applyProtection="0"/>
    <xf numFmtId="0" fontId="48" fillId="20" borderId="0" applyNumberFormat="0" applyBorder="0" applyAlignment="0" applyProtection="0"/>
    <xf numFmtId="0" fontId="32" fillId="11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79" fillId="67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6" borderId="0" applyNumberFormat="0" applyBorder="0" applyAlignment="0" applyProtection="0"/>
    <xf numFmtId="0" fontId="32" fillId="14" borderId="0" applyNumberFormat="0" applyBorder="0" applyAlignment="0" applyProtection="0"/>
    <xf numFmtId="0" fontId="48" fillId="26" borderId="0" applyNumberFormat="0" applyBorder="0" applyAlignment="0" applyProtection="0"/>
    <xf numFmtId="0" fontId="48" fillId="26" borderId="0" applyNumberFormat="0" applyBorder="0" applyAlignment="0" applyProtection="0"/>
    <xf numFmtId="0" fontId="48" fillId="26" borderId="0" applyNumberFormat="0" applyBorder="0" applyAlignment="0" applyProtection="0"/>
    <xf numFmtId="0" fontId="79" fillId="68" borderId="0" applyNumberFormat="0" applyBorder="0" applyAlignment="0" applyProtection="0"/>
    <xf numFmtId="0" fontId="3" fillId="30" borderId="0" applyNumberFormat="0" applyBorder="0" applyAlignment="0" applyProtection="0"/>
    <xf numFmtId="0" fontId="3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1" borderId="0" applyNumberFormat="0" applyBorder="0" applyAlignment="0" applyProtection="0"/>
    <xf numFmtId="0" fontId="32" fillId="15" borderId="0" applyNumberFormat="0" applyBorder="0" applyAlignment="0" applyProtection="0"/>
    <xf numFmtId="0" fontId="48" fillId="31" borderId="0" applyNumberFormat="0" applyBorder="0" applyAlignment="0" applyProtection="0"/>
    <xf numFmtId="0" fontId="48" fillId="31" borderId="0" applyNumberFormat="0" applyBorder="0" applyAlignment="0" applyProtection="0"/>
    <xf numFmtId="0" fontId="48" fillId="31" borderId="0" applyNumberFormat="0" applyBorder="0" applyAlignment="0" applyProtection="0"/>
    <xf numFmtId="0" fontId="79" fillId="69" borderId="0" applyNumberFormat="0" applyBorder="0" applyAlignment="0" applyProtection="0"/>
    <xf numFmtId="0" fontId="3" fillId="27" borderId="0" applyNumberFormat="0" applyBorder="0" applyAlignment="0" applyProtection="0"/>
    <xf numFmtId="0" fontId="3" fillId="32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32" fillId="16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86" fillId="70" borderId="85" applyNumberFormat="0" applyAlignment="0" applyProtection="0"/>
    <xf numFmtId="0" fontId="49" fillId="32" borderId="1" applyNumberFormat="0" applyAlignment="0" applyProtection="0"/>
    <xf numFmtId="0" fontId="35" fillId="8" borderId="1" applyNumberFormat="0" applyAlignment="0" applyProtection="0"/>
    <xf numFmtId="172" fontId="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0" fontId="39" fillId="0" borderId="0" applyNumberFormat="0" applyFill="0" applyBorder="0" applyAlignment="0" applyProtection="0"/>
    <xf numFmtId="2" fontId="11" fillId="0" borderId="0" applyFill="0" applyBorder="0" applyAlignment="0" applyProtection="0"/>
    <xf numFmtId="0" fontId="33" fillId="6" borderId="0" applyNumberFormat="0" applyBorder="0" applyAlignment="0" applyProtection="0"/>
    <xf numFmtId="0" fontId="57" fillId="0" borderId="6" applyNumberFormat="0" applyFill="0" applyAlignment="0" applyProtection="0"/>
    <xf numFmtId="0" fontId="58" fillId="0" borderId="7" applyNumberFormat="0" applyFill="0" applyAlignment="0" applyProtection="0"/>
    <xf numFmtId="0" fontId="59" fillId="0" borderId="8" applyNumberFormat="0" applyFill="0" applyAlignment="0" applyProtection="0"/>
    <xf numFmtId="0" fontId="59" fillId="0" borderId="0" applyNumberFormat="0" applyFill="0" applyBorder="0" applyAlignment="0" applyProtection="0"/>
    <xf numFmtId="0" fontId="87" fillId="71" borderId="0" applyNumberFormat="0" applyBorder="0" applyAlignment="0" applyProtection="0"/>
    <xf numFmtId="0" fontId="50" fillId="34" borderId="0" applyNumberFormat="0" applyBorder="0" applyAlignment="0" applyProtection="0"/>
    <xf numFmtId="0" fontId="36" fillId="17" borderId="0" applyNumberFormat="0" applyBorder="0" applyAlignment="0" applyProtection="0"/>
    <xf numFmtId="0" fontId="35" fillId="8" borderId="1" applyNumberFormat="0" applyAlignment="0" applyProtection="0"/>
    <xf numFmtId="0" fontId="38" fillId="0" borderId="4" applyNumberFormat="0" applyFill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78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41" fontId="11" fillId="0" borderId="0" applyFont="0" applyFill="0" applyBorder="0" applyAlignment="0" applyProtection="0"/>
    <xf numFmtId="164" fontId="78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8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28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42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88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42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6" fontId="42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6" fontId="89" fillId="72" borderId="89">
      <alignment horizontal="right" vertical="center"/>
    </xf>
    <xf numFmtId="0" fontId="89" fillId="73" borderId="89">
      <alignment horizontal="left" vertical="top" wrapText="1"/>
    </xf>
    <xf numFmtId="176" fontId="89" fillId="73" borderId="89">
      <alignment horizontal="right" vertical="center"/>
    </xf>
    <xf numFmtId="0" fontId="90" fillId="74" borderId="90"/>
    <xf numFmtId="0" fontId="89" fillId="75" borderId="89">
      <alignment horizontal="left" vertical="top" wrapText="1"/>
    </xf>
    <xf numFmtId="0" fontId="91" fillId="76" borderId="91">
      <alignment vertical="top" wrapText="1"/>
    </xf>
    <xf numFmtId="0" fontId="91" fillId="76" borderId="91">
      <alignment horizontal="center" wrapText="1"/>
    </xf>
    <xf numFmtId="0" fontId="92" fillId="77" borderId="0" applyNumberFormat="0" applyBorder="0" applyAlignment="0" applyProtection="0"/>
    <xf numFmtId="0" fontId="51" fillId="35" borderId="0" applyNumberFormat="0" applyBorder="0" applyAlignment="0" applyProtection="0"/>
    <xf numFmtId="0" fontId="60" fillId="8" borderId="0" applyNumberFormat="0" applyBorder="0" applyAlignment="0" applyProtection="0"/>
    <xf numFmtId="0" fontId="22" fillId="0" borderId="0"/>
    <xf numFmtId="0" fontId="11" fillId="0" borderId="0"/>
    <xf numFmtId="0" fontId="78" fillId="0" borderId="0"/>
    <xf numFmtId="0" fontId="24" fillId="0" borderId="0"/>
    <xf numFmtId="0" fontId="11" fillId="0" borderId="0"/>
    <xf numFmtId="0" fontId="42" fillId="0" borderId="0"/>
    <xf numFmtId="0" fontId="11" fillId="0" borderId="0"/>
    <xf numFmtId="0" fontId="63" fillId="0" borderId="0"/>
    <xf numFmtId="0" fontId="11" fillId="0" borderId="0"/>
    <xf numFmtId="0" fontId="11" fillId="0" borderId="0"/>
    <xf numFmtId="0" fontId="31" fillId="0" borderId="0"/>
    <xf numFmtId="0" fontId="30" fillId="0" borderId="0"/>
    <xf numFmtId="0" fontId="62" fillId="0" borderId="0"/>
    <xf numFmtId="0" fontId="30" fillId="0" borderId="0"/>
    <xf numFmtId="0" fontId="24" fillId="0" borderId="0"/>
    <xf numFmtId="0" fontId="11" fillId="0" borderId="0"/>
    <xf numFmtId="0" fontId="42" fillId="0" borderId="0"/>
    <xf numFmtId="0" fontId="11" fillId="0" borderId="0"/>
    <xf numFmtId="0" fontId="11" fillId="0" borderId="0"/>
    <xf numFmtId="0" fontId="42" fillId="0" borderId="0"/>
    <xf numFmtId="0" fontId="11" fillId="0" borderId="0"/>
    <xf numFmtId="0" fontId="30" fillId="0" borderId="0"/>
    <xf numFmtId="0" fontId="78" fillId="0" borderId="0"/>
    <xf numFmtId="0" fontId="88" fillId="0" borderId="0"/>
    <xf numFmtId="0" fontId="1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11" fillId="27" borderId="9" applyNumberFormat="0" applyFont="0" applyAlignment="0" applyProtection="0"/>
    <xf numFmtId="0" fontId="11" fillId="4" borderId="9" applyNumberFormat="0" applyFont="0" applyAlignment="0" applyProtection="0"/>
    <xf numFmtId="0" fontId="78" fillId="78" borderId="92" applyNumberFormat="0" applyFont="0" applyAlignment="0" applyProtection="0"/>
    <xf numFmtId="0" fontId="78" fillId="78" borderId="92" applyNumberFormat="0" applyFont="0" applyAlignment="0" applyProtection="0"/>
    <xf numFmtId="0" fontId="11" fillId="4" borderId="9" applyNumberFormat="0" applyFont="0" applyAlignment="0" applyProtection="0"/>
    <xf numFmtId="0" fontId="37" fillId="7" borderId="10" applyNumberFormat="0" applyAlignment="0" applyProtection="0"/>
    <xf numFmtId="9" fontId="11" fillId="0" borderId="0" applyFont="0" applyFill="0" applyBorder="0" applyAlignment="0" applyProtection="0"/>
    <xf numFmtId="175" fontId="11" fillId="0" borderId="0" applyFill="0" applyBorder="0" applyAlignment="0" applyProtection="0"/>
    <xf numFmtId="3" fontId="11" fillId="0" borderId="0" applyFill="0" applyBorder="0" applyAlignment="0" applyProtection="0"/>
    <xf numFmtId="0" fontId="93" fillId="62" borderId="93" applyNumberFormat="0" applyAlignment="0" applyProtection="0"/>
    <xf numFmtId="0" fontId="52" fillId="19" borderId="10" applyNumberFormat="0" applyAlignment="0" applyProtection="0"/>
    <xf numFmtId="0" fontId="37" fillId="7" borderId="10" applyNumberFormat="0" applyAlignment="0" applyProtection="0"/>
    <xf numFmtId="4" fontId="29" fillId="36" borderId="11" applyNumberFormat="0" applyProtection="0">
      <alignment horizontal="left" vertical="center" indent="1"/>
    </xf>
    <xf numFmtId="4" fontId="29" fillId="37" borderId="0" applyNumberFormat="0" applyProtection="0">
      <alignment horizontal="left" vertical="center" indent="1"/>
    </xf>
    <xf numFmtId="4" fontId="3" fillId="38" borderId="11" applyNumberFormat="0" applyProtection="0">
      <alignment horizontal="right" vertical="center"/>
    </xf>
    <xf numFmtId="4" fontId="3" fillId="39" borderId="11" applyNumberFormat="0" applyProtection="0">
      <alignment horizontal="left" vertical="center" indent="1"/>
    </xf>
    <xf numFmtId="0" fontId="3" fillId="37" borderId="11" applyNumberFormat="0" applyProtection="0">
      <alignment horizontal="left" vertical="top" indent="1"/>
    </xf>
    <xf numFmtId="0" fontId="94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54" fillId="0" borderId="12" applyNumberFormat="0" applyFill="0" applyAlignment="0" applyProtection="0"/>
    <xf numFmtId="0" fontId="57" fillId="0" borderId="6" applyNumberFormat="0" applyFill="0" applyAlignment="0" applyProtection="0"/>
    <xf numFmtId="0" fontId="97" fillId="0" borderId="94" applyNumberFormat="0" applyFill="0" applyAlignment="0" applyProtection="0"/>
    <xf numFmtId="0" fontId="55" fillId="0" borderId="5" applyNumberFormat="0" applyFill="0" applyAlignment="0" applyProtection="0"/>
    <xf numFmtId="0" fontId="58" fillId="0" borderId="7" applyNumberFormat="0" applyFill="0" applyAlignment="0" applyProtection="0"/>
    <xf numFmtId="0" fontId="85" fillId="0" borderId="95" applyNumberFormat="0" applyFill="0" applyAlignment="0" applyProtection="0"/>
    <xf numFmtId="0" fontId="47" fillId="0" borderId="13" applyNumberFormat="0" applyFill="0" applyAlignment="0" applyProtection="0"/>
    <xf numFmtId="0" fontId="59" fillId="0" borderId="8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98" fillId="0" borderId="96" applyNumberFormat="0" applyFill="0" applyAlignment="0" applyProtection="0"/>
    <xf numFmtId="0" fontId="29" fillId="0" borderId="14" applyNumberFormat="0" applyFill="0" applyAlignment="0" applyProtection="0"/>
    <xf numFmtId="0" fontId="23" fillId="0" borderId="15" applyNumberFormat="0" applyFill="0" applyAlignment="0" applyProtection="0"/>
    <xf numFmtId="0" fontId="38" fillId="0" borderId="0" applyNumberFormat="0" applyFill="0" applyBorder="0" applyAlignment="0" applyProtection="0"/>
    <xf numFmtId="167" fontId="111" fillId="0" borderId="0" applyFont="0" applyFill="0" applyBorder="0" applyAlignment="0" applyProtection="0"/>
    <xf numFmtId="0" fontId="2" fillId="0" borderId="0"/>
    <xf numFmtId="42" fontId="111" fillId="0" borderId="0" applyFont="0" applyFill="0" applyBorder="0" applyAlignment="0" applyProtection="0"/>
  </cellStyleXfs>
  <cellXfs count="591">
    <xf numFmtId="0" fontId="0" fillId="0" borderId="0" xfId="0"/>
    <xf numFmtId="37" fontId="5" fillId="0" borderId="0" xfId="0" applyNumberFormat="1" applyFont="1" applyAlignment="1">
      <alignment horizontal="left" vertical="center"/>
    </xf>
    <xf numFmtId="37" fontId="5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37" fontId="7" fillId="0" borderId="0" xfId="0" applyNumberFormat="1" applyFont="1" applyAlignment="1">
      <alignment horizontal="left" vertical="center"/>
    </xf>
    <xf numFmtId="0" fontId="7" fillId="0" borderId="16" xfId="0" applyFont="1" applyBorder="1" applyAlignment="1">
      <alignment vertical="center"/>
    </xf>
    <xf numFmtId="0" fontId="5" fillId="0" borderId="0" xfId="0" applyFont="1"/>
    <xf numFmtId="167" fontId="5" fillId="0" borderId="0" xfId="177" applyFont="1" applyAlignment="1" applyProtection="1">
      <alignment vertical="center"/>
    </xf>
    <xf numFmtId="167" fontId="5" fillId="0" borderId="16" xfId="177" applyFont="1" applyBorder="1"/>
    <xf numFmtId="167" fontId="5" fillId="0" borderId="0" xfId="177" applyFont="1" applyAlignment="1" applyProtection="1">
      <alignment horizontal="left" vertical="center"/>
    </xf>
    <xf numFmtId="167" fontId="5" fillId="0" borderId="0" xfId="177" applyFont="1"/>
    <xf numFmtId="167" fontId="6" fillId="0" borderId="0" xfId="177" applyFont="1" applyAlignment="1" applyProtection="1">
      <alignment horizontal="left" vertical="center"/>
    </xf>
    <xf numFmtId="37" fontId="5" fillId="0" borderId="0" xfId="0" applyNumberFormat="1" applyFont="1"/>
    <xf numFmtId="37" fontId="5" fillId="0" borderId="0" xfId="0" applyNumberFormat="1" applyFont="1" applyAlignment="1">
      <alignment horizontal="left"/>
    </xf>
    <xf numFmtId="37" fontId="9" fillId="0" borderId="17" xfId="0" applyNumberFormat="1" applyFont="1" applyBorder="1"/>
    <xf numFmtId="37" fontId="9" fillId="0" borderId="0" xfId="0" applyNumberFormat="1" applyFont="1" applyAlignment="1">
      <alignment horizontal="center"/>
    </xf>
    <xf numFmtId="37" fontId="9" fillId="0" borderId="0" xfId="0" applyNumberFormat="1" applyFont="1" applyAlignment="1">
      <alignment horizontal="left"/>
    </xf>
    <xf numFmtId="37" fontId="9" fillId="0" borderId="18" xfId="0" applyNumberFormat="1" applyFont="1" applyBorder="1"/>
    <xf numFmtId="169" fontId="5" fillId="0" borderId="0" xfId="176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7" fontId="9" fillId="0" borderId="18" xfId="177" applyFont="1" applyFill="1" applyBorder="1" applyProtection="1"/>
    <xf numFmtId="167" fontId="9" fillId="0" borderId="0" xfId="177" applyFont="1" applyFill="1" applyBorder="1" applyProtection="1"/>
    <xf numFmtId="167" fontId="5" fillId="0" borderId="0" xfId="177" applyFont="1" applyProtection="1"/>
    <xf numFmtId="167" fontId="5" fillId="0" borderId="0" xfId="177" applyFont="1" applyBorder="1" applyAlignment="1">
      <alignment horizontal="center"/>
    </xf>
    <xf numFmtId="169" fontId="5" fillId="0" borderId="0" xfId="0" applyNumberFormat="1" applyFont="1"/>
    <xf numFmtId="169" fontId="5" fillId="0" borderId="0" xfId="0" applyNumberFormat="1" applyFont="1" applyAlignment="1">
      <alignment vertical="center"/>
    </xf>
    <xf numFmtId="167" fontId="5" fillId="0" borderId="0" xfId="0" applyNumberFormat="1" applyFont="1"/>
    <xf numFmtId="169" fontId="10" fillId="40" borderId="16" xfId="176" applyNumberFormat="1" applyFont="1" applyFill="1" applyBorder="1" applyAlignment="1">
      <alignment horizontal="center" vertical="center" wrapText="1"/>
    </xf>
    <xf numFmtId="167" fontId="6" fillId="0" borderId="0" xfId="177" applyFont="1"/>
    <xf numFmtId="169" fontId="5" fillId="0" borderId="0" xfId="176" applyNumberFormat="1" applyFont="1" applyBorder="1" applyAlignment="1">
      <alignment vertical="center"/>
    </xf>
    <xf numFmtId="167" fontId="5" fillId="0" borderId="0" xfId="177" applyFont="1" applyAlignment="1">
      <alignment horizontal="left"/>
    </xf>
    <xf numFmtId="169" fontId="10" fillId="40" borderId="16" xfId="176" applyNumberFormat="1" applyFont="1" applyFill="1" applyBorder="1" applyAlignment="1">
      <alignment horizontal="center" vertical="center"/>
    </xf>
    <xf numFmtId="169" fontId="10" fillId="40" borderId="16" xfId="176" applyNumberFormat="1" applyFont="1" applyFill="1" applyBorder="1" applyAlignment="1">
      <alignment horizontal="centerContinuous" vertical="center"/>
    </xf>
    <xf numFmtId="169" fontId="5" fillId="0" borderId="0" xfId="176" applyNumberFormat="1" applyFont="1" applyAlignment="1" applyProtection="1">
      <alignment horizontal="left"/>
    </xf>
    <xf numFmtId="167" fontId="10" fillId="40" borderId="16" xfId="177" applyFont="1" applyFill="1" applyBorder="1" applyAlignment="1">
      <alignment horizontal="center" vertical="center"/>
    </xf>
    <xf numFmtId="167" fontId="5" fillId="0" borderId="0" xfId="177" applyFont="1" applyBorder="1"/>
    <xf numFmtId="167" fontId="5" fillId="0" borderId="0" xfId="177" applyFont="1" applyAlignment="1">
      <alignment vertical="center"/>
    </xf>
    <xf numFmtId="167" fontId="5" fillId="0" borderId="0" xfId="177" quotePrefix="1" applyFont="1"/>
    <xf numFmtId="167" fontId="10" fillId="40" borderId="16" xfId="177" applyFont="1" applyFill="1" applyBorder="1" applyAlignment="1">
      <alignment horizontal="center"/>
    </xf>
    <xf numFmtId="167" fontId="5" fillId="0" borderId="0" xfId="177" quotePrefix="1" applyFont="1" applyBorder="1"/>
    <xf numFmtId="37" fontId="6" fillId="0" borderId="0" xfId="0" applyNumberFormat="1" applyFont="1" applyAlignment="1">
      <alignment horizontal="left" vertical="center"/>
    </xf>
    <xf numFmtId="37" fontId="5" fillId="0" borderId="16" xfId="0" applyNumberFormat="1" applyFont="1" applyBorder="1" applyAlignment="1">
      <alignment horizontal="left" vertical="center"/>
    </xf>
    <xf numFmtId="169" fontId="10" fillId="40" borderId="16" xfId="176" applyNumberFormat="1" applyFont="1" applyFill="1" applyBorder="1" applyAlignment="1">
      <alignment horizontal="center"/>
    </xf>
    <xf numFmtId="169" fontId="9" fillId="0" borderId="16" xfId="176" applyNumberFormat="1" applyFont="1" applyFill="1" applyBorder="1" applyAlignment="1">
      <alignment horizontal="right" wrapText="1"/>
    </xf>
    <xf numFmtId="167" fontId="9" fillId="0" borderId="0" xfId="177" applyFont="1" applyFill="1" applyBorder="1" applyAlignment="1" applyProtection="1">
      <alignment horizontal="left" vertical="center"/>
    </xf>
    <xf numFmtId="169" fontId="10" fillId="0" borderId="0" xfId="176" applyNumberFormat="1" applyFont="1" applyAlignment="1">
      <alignment vertical="center"/>
    </xf>
    <xf numFmtId="169" fontId="9" fillId="0" borderId="0" xfId="176" applyNumberFormat="1" applyFont="1" applyAlignment="1">
      <alignment vertical="center"/>
    </xf>
    <xf numFmtId="169" fontId="9" fillId="0" borderId="0" xfId="176" applyNumberFormat="1" applyFont="1"/>
    <xf numFmtId="169" fontId="10" fillId="0" borderId="16" xfId="176" applyNumberFormat="1" applyFont="1" applyFill="1" applyBorder="1" applyAlignment="1">
      <alignment horizontal="left" vertical="center" wrapText="1"/>
    </xf>
    <xf numFmtId="169" fontId="9" fillId="0" borderId="0" xfId="176" applyNumberFormat="1" applyFont="1" applyFill="1" applyBorder="1" applyAlignment="1">
      <alignment vertical="center"/>
    </xf>
    <xf numFmtId="169" fontId="5" fillId="0" borderId="0" xfId="176" applyNumberFormat="1" applyFont="1" applyAlignment="1">
      <alignment vertical="center"/>
    </xf>
    <xf numFmtId="169" fontId="10" fillId="0" borderId="16" xfId="176" applyNumberFormat="1" applyFont="1" applyFill="1" applyBorder="1" applyAlignment="1">
      <alignment horizontal="left" wrapText="1"/>
    </xf>
    <xf numFmtId="169" fontId="9" fillId="0" borderId="0" xfId="176" applyNumberFormat="1" applyFont="1" applyFill="1" applyBorder="1" applyAlignment="1">
      <alignment horizontal="center" vertical="center"/>
    </xf>
    <xf numFmtId="169" fontId="5" fillId="0" borderId="16" xfId="176" applyNumberFormat="1" applyFont="1" applyFill="1" applyBorder="1"/>
    <xf numFmtId="167" fontId="7" fillId="0" borderId="0" xfId="177" applyFont="1"/>
    <xf numFmtId="169" fontId="7" fillId="0" borderId="19" xfId="176" applyNumberFormat="1" applyFont="1" applyFill="1" applyBorder="1" applyAlignment="1">
      <alignment horizontal="left" vertical="center" wrapText="1"/>
    </xf>
    <xf numFmtId="169" fontId="7" fillId="0" borderId="16" xfId="176" applyNumberFormat="1" applyFont="1" applyFill="1" applyBorder="1" applyAlignment="1">
      <alignment horizontal="left" vertical="center" wrapText="1"/>
    </xf>
    <xf numFmtId="169" fontId="7" fillId="0" borderId="16" xfId="176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169" fontId="7" fillId="0" borderId="0" xfId="176" applyNumberFormat="1" applyFont="1" applyAlignment="1">
      <alignment vertical="center"/>
    </xf>
    <xf numFmtId="169" fontId="7" fillId="0" borderId="0" xfId="176" applyNumberFormat="1" applyFont="1" applyBorder="1" applyAlignment="1">
      <alignment vertical="center"/>
    </xf>
    <xf numFmtId="169" fontId="7" fillId="0" borderId="0" xfId="176" applyNumberFormat="1" applyFont="1" applyFill="1" applyBorder="1"/>
    <xf numFmtId="169" fontId="7" fillId="0" borderId="0" xfId="176" applyNumberFormat="1" applyFont="1"/>
    <xf numFmtId="169" fontId="7" fillId="0" borderId="20" xfId="176" applyNumberFormat="1" applyFont="1" applyFill="1" applyBorder="1" applyAlignment="1">
      <alignment horizontal="left" vertical="center" wrapText="1"/>
    </xf>
    <xf numFmtId="169" fontId="5" fillId="0" borderId="20" xfId="176" applyNumberFormat="1" applyFont="1" applyFill="1" applyBorder="1" applyAlignment="1">
      <alignment horizontal="right" vertical="center" wrapText="1"/>
    </xf>
    <xf numFmtId="169" fontId="7" fillId="0" borderId="9" xfId="176" applyNumberFormat="1" applyFont="1" applyFill="1" applyBorder="1" applyAlignment="1">
      <alignment horizontal="left" vertical="center" wrapText="1"/>
    </xf>
    <xf numFmtId="169" fontId="5" fillId="0" borderId="21" xfId="176" applyNumberFormat="1" applyFont="1" applyFill="1" applyBorder="1" applyAlignment="1">
      <alignment horizontal="right" vertical="center" wrapText="1"/>
    </xf>
    <xf numFmtId="0" fontId="7" fillId="0" borderId="16" xfId="0" applyFont="1" applyBorder="1" applyAlignment="1">
      <alignment horizontal="center"/>
    </xf>
    <xf numFmtId="0" fontId="5" fillId="0" borderId="16" xfId="0" applyFont="1" applyBorder="1" applyAlignment="1">
      <alignment vertical="center"/>
    </xf>
    <xf numFmtId="169" fontId="5" fillId="0" borderId="16" xfId="176" applyNumberFormat="1" applyFont="1" applyFill="1" applyBorder="1" applyAlignment="1">
      <alignment horizontal="right" wrapText="1"/>
    </xf>
    <xf numFmtId="169" fontId="5" fillId="0" borderId="0" xfId="176" applyNumberFormat="1" applyFont="1" applyBorder="1"/>
    <xf numFmtId="169" fontId="5" fillId="0" borderId="0" xfId="176" applyNumberFormat="1" applyFont="1" applyFill="1" applyBorder="1" applyAlignment="1">
      <alignment horizontal="center"/>
    </xf>
    <xf numFmtId="0" fontId="7" fillId="0" borderId="0" xfId="0" applyFont="1"/>
    <xf numFmtId="169" fontId="7" fillId="0" borderId="0" xfId="176" applyNumberFormat="1" applyFont="1" applyFill="1" applyBorder="1" applyAlignment="1">
      <alignment horizontal="left" vertical="center" wrapText="1"/>
    </xf>
    <xf numFmtId="0" fontId="7" fillId="0" borderId="17" xfId="0" applyFont="1" applyBorder="1" applyAlignment="1">
      <alignment horizontal="centerContinuous"/>
    </xf>
    <xf numFmtId="0" fontId="7" fillId="0" borderId="22" xfId="0" applyFont="1" applyBorder="1" applyAlignment="1">
      <alignment horizontal="center"/>
    </xf>
    <xf numFmtId="167" fontId="10" fillId="0" borderId="0" xfId="177" applyFont="1" applyFill="1" applyBorder="1" applyAlignment="1">
      <alignment horizontal="left" vertical="center" wrapText="1"/>
    </xf>
    <xf numFmtId="167" fontId="5" fillId="0" borderId="0" xfId="177" applyFont="1" applyBorder="1" applyAlignment="1">
      <alignment horizontal="right" vertical="center"/>
    </xf>
    <xf numFmtId="167" fontId="5" fillId="0" borderId="0" xfId="177" applyFont="1" applyBorder="1" applyAlignment="1">
      <alignment vertical="center"/>
    </xf>
    <xf numFmtId="167" fontId="10" fillId="0" borderId="0" xfId="177" quotePrefix="1" applyFont="1" applyFill="1" applyBorder="1" applyAlignment="1">
      <alignment horizontal="left"/>
    </xf>
    <xf numFmtId="167" fontId="10" fillId="0" borderId="0" xfId="177" applyFont="1" applyFill="1" applyBorder="1" applyAlignment="1">
      <alignment horizontal="left"/>
    </xf>
    <xf numFmtId="167" fontId="7" fillId="0" borderId="0" xfId="177" applyFont="1" applyBorder="1" applyAlignment="1"/>
    <xf numFmtId="0" fontId="9" fillId="0" borderId="0" xfId="758" applyFont="1" applyAlignment="1">
      <alignment horizontal="right" wrapText="1"/>
    </xf>
    <xf numFmtId="0" fontId="9" fillId="0" borderId="0" xfId="758" applyFont="1" applyAlignment="1">
      <alignment wrapText="1"/>
    </xf>
    <xf numFmtId="169" fontId="5" fillId="0" borderId="0" xfId="176" applyNumberFormat="1" applyFont="1" applyAlignment="1"/>
    <xf numFmtId="0" fontId="10" fillId="0" borderId="0" xfId="757" applyFont="1" applyAlignment="1">
      <alignment horizontal="left" wrapText="1"/>
    </xf>
    <xf numFmtId="169" fontId="5" fillId="0" borderId="0" xfId="176" applyNumberFormat="1" applyFont="1" applyBorder="1" applyAlignment="1">
      <alignment horizontal="right"/>
    </xf>
    <xf numFmtId="0" fontId="5" fillId="0" borderId="0" xfId="176" applyNumberFormat="1" applyFont="1" applyAlignment="1"/>
    <xf numFmtId="0" fontId="10" fillId="0" borderId="0" xfId="757" quotePrefix="1" applyFont="1" applyAlignment="1">
      <alignment horizontal="left"/>
    </xf>
    <xf numFmtId="0" fontId="10" fillId="0" borderId="0" xfId="757" applyFont="1" applyAlignment="1">
      <alignment horizontal="left"/>
    </xf>
    <xf numFmtId="169" fontId="5" fillId="0" borderId="0" xfId="176" applyNumberFormat="1" applyFont="1" applyAlignment="1">
      <alignment horizontal="right"/>
    </xf>
    <xf numFmtId="0" fontId="9" fillId="0" borderId="0" xfId="176" applyNumberFormat="1" applyFont="1" applyFill="1" applyBorder="1" applyAlignment="1">
      <alignment horizontal="right" wrapText="1"/>
    </xf>
    <xf numFmtId="0" fontId="9" fillId="0" borderId="0" xfId="176" applyNumberFormat="1" applyFont="1" applyFill="1" applyBorder="1" applyAlignment="1">
      <alignment horizontal="center" wrapText="1"/>
    </xf>
    <xf numFmtId="0" fontId="9" fillId="0" borderId="20" xfId="758" applyFont="1" applyBorder="1" applyAlignment="1">
      <alignment horizontal="right" wrapText="1"/>
    </xf>
    <xf numFmtId="0" fontId="9" fillId="0" borderId="20" xfId="758" applyFont="1" applyBorder="1" applyAlignment="1">
      <alignment wrapText="1"/>
    </xf>
    <xf numFmtId="167" fontId="10" fillId="0" borderId="0" xfId="177" applyFont="1" applyFill="1" applyBorder="1" applyAlignment="1">
      <alignment horizontal="left" wrapText="1"/>
    </xf>
    <xf numFmtId="167" fontId="5" fillId="0" borderId="0" xfId="177" applyFont="1" applyBorder="1" applyAlignment="1">
      <alignment horizontal="right"/>
    </xf>
    <xf numFmtId="167" fontId="9" fillId="0" borderId="0" xfId="177" applyFont="1" applyFill="1" applyBorder="1" applyAlignment="1">
      <alignment horizontal="right" wrapText="1"/>
    </xf>
    <xf numFmtId="169" fontId="5" fillId="0" borderId="19" xfId="176" applyNumberFormat="1" applyFont="1" applyBorder="1"/>
    <xf numFmtId="169" fontId="10" fillId="0" borderId="0" xfId="176" applyNumberFormat="1" applyFont="1" applyFill="1" applyBorder="1" applyAlignment="1">
      <alignment horizontal="left" wrapText="1"/>
    </xf>
    <xf numFmtId="169" fontId="9" fillId="0" borderId="0" xfId="176" applyNumberFormat="1" applyFont="1" applyFill="1" applyBorder="1" applyAlignment="1">
      <alignment horizontal="center" wrapText="1"/>
    </xf>
    <xf numFmtId="169" fontId="10" fillId="0" borderId="0" xfId="176" quotePrefix="1" applyNumberFormat="1" applyFont="1" applyFill="1" applyBorder="1" applyAlignment="1">
      <alignment horizontal="left"/>
    </xf>
    <xf numFmtId="169" fontId="10" fillId="0" borderId="0" xfId="176" applyNumberFormat="1" applyFont="1" applyFill="1" applyBorder="1" applyAlignment="1">
      <alignment horizontal="left"/>
    </xf>
    <xf numFmtId="0" fontId="5" fillId="0" borderId="23" xfId="0" applyFont="1" applyBorder="1"/>
    <xf numFmtId="0" fontId="9" fillId="0" borderId="16" xfId="756" applyFont="1" applyBorder="1" applyAlignment="1">
      <alignment wrapText="1"/>
    </xf>
    <xf numFmtId="169" fontId="9" fillId="0" borderId="21" xfId="176" applyNumberFormat="1" applyFont="1" applyFill="1" applyBorder="1" applyAlignment="1">
      <alignment horizontal="left" vertical="center" wrapText="1"/>
    </xf>
    <xf numFmtId="169" fontId="7" fillId="40" borderId="16" xfId="176" applyNumberFormat="1" applyFont="1" applyFill="1" applyBorder="1" applyAlignment="1">
      <alignment horizontal="centerContinuous" vertical="center"/>
    </xf>
    <xf numFmtId="169" fontId="9" fillId="0" borderId="0" xfId="176" applyNumberFormat="1" applyFont="1" applyFill="1" applyBorder="1" applyAlignment="1">
      <alignment horizontal="left" wrapText="1"/>
    </xf>
    <xf numFmtId="167" fontId="5" fillId="0" borderId="0" xfId="177" applyFont="1" applyFill="1"/>
    <xf numFmtId="167" fontId="9" fillId="0" borderId="21" xfId="177" applyFont="1" applyFill="1" applyBorder="1" applyAlignment="1">
      <alignment horizontal="left" vertical="center" wrapText="1"/>
    </xf>
    <xf numFmtId="167" fontId="7" fillId="40" borderId="16" xfId="177" applyFont="1" applyFill="1" applyBorder="1" applyAlignment="1">
      <alignment horizontal="centerContinuous" vertical="center"/>
    </xf>
    <xf numFmtId="167" fontId="5" fillId="0" borderId="0" xfId="177" applyFont="1" applyAlignment="1">
      <alignment horizontal="left" vertical="center"/>
    </xf>
    <xf numFmtId="169" fontId="9" fillId="0" borderId="16" xfId="176" applyNumberFormat="1" applyFont="1" applyFill="1" applyBorder="1" applyAlignment="1">
      <alignment wrapText="1"/>
    </xf>
    <xf numFmtId="169" fontId="9" fillId="0" borderId="0" xfId="176" applyNumberFormat="1" applyFont="1" applyFill="1" applyBorder="1" applyAlignment="1">
      <alignment wrapText="1"/>
    </xf>
    <xf numFmtId="169" fontId="7" fillId="40" borderId="22" xfId="176" applyNumberFormat="1" applyFont="1" applyFill="1" applyBorder="1" applyAlignment="1">
      <alignment horizontal="centerContinuous" vertical="center"/>
    </xf>
    <xf numFmtId="169" fontId="9" fillId="0" borderId="0" xfId="176" applyNumberFormat="1" applyFont="1" applyFill="1" applyBorder="1" applyAlignment="1">
      <alignment horizontal="right" wrapText="1"/>
    </xf>
    <xf numFmtId="0" fontId="5" fillId="0" borderId="16" xfId="0" applyFont="1" applyBorder="1"/>
    <xf numFmtId="169" fontId="7" fillId="0" borderId="0" xfId="176" applyNumberFormat="1" applyFont="1" applyAlignment="1">
      <alignment horizontal="left"/>
    </xf>
    <xf numFmtId="169" fontId="5" fillId="0" borderId="0" xfId="176" applyNumberFormat="1" applyFont="1" applyAlignment="1">
      <alignment horizontal="left"/>
    </xf>
    <xf numFmtId="169" fontId="5" fillId="0" borderId="0" xfId="176" quotePrefix="1" applyNumberFormat="1" applyFont="1"/>
    <xf numFmtId="169" fontId="7" fillId="0" borderId="0" xfId="176" applyNumberFormat="1" applyFont="1" applyBorder="1"/>
    <xf numFmtId="0" fontId="7" fillId="0" borderId="0" xfId="0" applyFont="1" applyAlignment="1">
      <alignment horizontal="center" vertical="center" wrapText="1"/>
    </xf>
    <xf numFmtId="167" fontId="9" fillId="40" borderId="16" xfId="177" applyFont="1" applyFill="1" applyBorder="1" applyAlignment="1">
      <alignment horizontal="center"/>
    </xf>
    <xf numFmtId="169" fontId="9" fillId="40" borderId="16" xfId="176" applyNumberFormat="1" applyFont="1" applyFill="1" applyBorder="1" applyAlignment="1">
      <alignment horizontal="center"/>
    </xf>
    <xf numFmtId="0" fontId="9" fillId="0" borderId="0" xfId="745" applyFont="1" applyAlignment="1">
      <alignment wrapText="1"/>
    </xf>
    <xf numFmtId="0" fontId="9" fillId="0" borderId="0" xfId="743" applyFont="1" applyAlignment="1">
      <alignment wrapText="1"/>
    </xf>
    <xf numFmtId="167" fontId="7" fillId="0" borderId="0" xfId="177" applyFont="1" applyBorder="1"/>
    <xf numFmtId="167" fontId="5" fillId="0" borderId="0" xfId="177" applyFont="1" applyFill="1" applyAlignment="1" applyProtection="1">
      <alignment vertical="center"/>
    </xf>
    <xf numFmtId="167" fontId="7" fillId="0" borderId="0" xfId="177" applyFont="1" applyAlignment="1" applyProtection="1">
      <alignment horizontal="left" vertical="center"/>
    </xf>
    <xf numFmtId="37" fontId="7" fillId="0" borderId="22" xfId="0" applyNumberFormat="1" applyFont="1" applyBorder="1" applyAlignment="1">
      <alignment horizontal="left" vertical="center"/>
    </xf>
    <xf numFmtId="0" fontId="7" fillId="0" borderId="24" xfId="0" applyFont="1" applyBorder="1" applyAlignment="1">
      <alignment horizontal="centerContinuous" vertical="justify"/>
    </xf>
    <xf numFmtId="0" fontId="7" fillId="0" borderId="17" xfId="0" applyFont="1" applyBorder="1" applyAlignment="1">
      <alignment horizontal="centerContinuous" vertical="justify"/>
    </xf>
    <xf numFmtId="0" fontId="7" fillId="0" borderId="24" xfId="0" applyFont="1" applyBorder="1" applyAlignment="1">
      <alignment horizontal="left"/>
    </xf>
    <xf numFmtId="0" fontId="7" fillId="0" borderId="25" xfId="0" applyFont="1" applyBorder="1" applyAlignment="1">
      <alignment horizontal="centerContinuous"/>
    </xf>
    <xf numFmtId="37" fontId="7" fillId="0" borderId="26" xfId="0" applyNumberFormat="1" applyFont="1" applyBorder="1" applyAlignment="1">
      <alignment horizontal="left" vertical="center"/>
    </xf>
    <xf numFmtId="0" fontId="7" fillId="0" borderId="27" xfId="0" applyFont="1" applyBorder="1" applyAlignment="1">
      <alignment horizontal="centerContinuous" vertical="justify"/>
    </xf>
    <xf numFmtId="0" fontId="7" fillId="0" borderId="28" xfId="0" applyFont="1" applyBorder="1" applyAlignment="1">
      <alignment horizontal="centerContinuous" vertical="justify"/>
    </xf>
    <xf numFmtId="0" fontId="7" fillId="0" borderId="27" xfId="0" applyFont="1" applyBorder="1" applyAlignment="1">
      <alignment horizontal="left" vertical="top"/>
    </xf>
    <xf numFmtId="0" fontId="7" fillId="0" borderId="29" xfId="0" applyFont="1" applyBorder="1" applyAlignment="1">
      <alignment horizontal="centerContinuous" vertical="top"/>
    </xf>
    <xf numFmtId="0" fontId="7" fillId="0" borderId="28" xfId="0" applyFont="1" applyBorder="1" applyAlignment="1">
      <alignment horizontal="centerContinuous"/>
    </xf>
    <xf numFmtId="0" fontId="7" fillId="0" borderId="29" xfId="0" applyFont="1" applyBorder="1" applyAlignment="1">
      <alignment horizontal="centerContinuous"/>
    </xf>
    <xf numFmtId="37" fontId="7" fillId="0" borderId="19" xfId="0" applyNumberFormat="1" applyFont="1" applyBorder="1" applyAlignment="1">
      <alignment vertical="center"/>
    </xf>
    <xf numFmtId="167" fontId="7" fillId="0" borderId="16" xfId="177" applyFont="1" applyBorder="1" applyAlignment="1">
      <alignment horizontal="center"/>
    </xf>
    <xf numFmtId="0" fontId="7" fillId="0" borderId="29" xfId="0" applyFont="1" applyBorder="1" applyAlignment="1">
      <alignment horizontal="left" vertical="top"/>
    </xf>
    <xf numFmtId="37" fontId="7" fillId="0" borderId="27" xfId="0" applyNumberFormat="1" applyFont="1" applyBorder="1" applyAlignment="1">
      <alignment vertical="center"/>
    </xf>
    <xf numFmtId="167" fontId="5" fillId="0" borderId="16" xfId="177" applyFont="1" applyBorder="1" applyAlignment="1">
      <alignment horizontal="center"/>
    </xf>
    <xf numFmtId="167" fontId="5" fillId="0" borderId="30" xfId="177" applyFont="1" applyBorder="1" applyAlignment="1">
      <alignment horizontal="center"/>
    </xf>
    <xf numFmtId="167" fontId="7" fillId="0" borderId="30" xfId="177" applyFont="1" applyBorder="1" applyAlignment="1">
      <alignment horizontal="center"/>
    </xf>
    <xf numFmtId="167" fontId="7" fillId="0" borderId="31" xfId="177" applyFont="1" applyBorder="1" applyAlignment="1">
      <alignment horizontal="center"/>
    </xf>
    <xf numFmtId="169" fontId="7" fillId="0" borderId="0" xfId="0" applyNumberFormat="1" applyFont="1"/>
    <xf numFmtId="0" fontId="10" fillId="41" borderId="16" xfId="754" applyFont="1" applyFill="1" applyBorder="1" applyAlignment="1">
      <alignment horizontal="center" vertical="center" wrapText="1"/>
    </xf>
    <xf numFmtId="0" fontId="10" fillId="41" borderId="16" xfId="748" applyFont="1" applyFill="1" applyBorder="1" applyAlignment="1">
      <alignment horizontal="center" vertical="center" wrapText="1"/>
    </xf>
    <xf numFmtId="0" fontId="10" fillId="41" borderId="16" xfId="753" applyFont="1" applyFill="1" applyBorder="1" applyAlignment="1">
      <alignment horizontal="center" vertical="center" wrapText="1"/>
    </xf>
    <xf numFmtId="0" fontId="10" fillId="41" borderId="16" xfId="751" applyFont="1" applyFill="1" applyBorder="1" applyAlignment="1">
      <alignment horizontal="center" vertical="center" wrapText="1"/>
    </xf>
    <xf numFmtId="0" fontId="10" fillId="41" borderId="16" xfId="750" applyFont="1" applyFill="1" applyBorder="1" applyAlignment="1">
      <alignment horizontal="center" vertical="center" wrapText="1"/>
    </xf>
    <xf numFmtId="0" fontId="10" fillId="41" borderId="16" xfId="749" applyFont="1" applyFill="1" applyBorder="1" applyAlignment="1">
      <alignment horizontal="center" vertical="center" wrapText="1"/>
    </xf>
    <xf numFmtId="0" fontId="9" fillId="0" borderId="16" xfId="759" applyFont="1" applyBorder="1" applyAlignment="1">
      <alignment wrapText="1"/>
    </xf>
    <xf numFmtId="0" fontId="10" fillId="41" borderId="16" xfId="747" applyFont="1" applyFill="1" applyBorder="1" applyAlignment="1">
      <alignment horizontal="center" vertical="center" wrapText="1"/>
    </xf>
    <xf numFmtId="169" fontId="10" fillId="40" borderId="32" xfId="176" applyNumberFormat="1" applyFont="1" applyFill="1" applyBorder="1" applyAlignment="1">
      <alignment horizontal="center"/>
    </xf>
    <xf numFmtId="167" fontId="16" fillId="0" borderId="0" xfId="177" applyFont="1"/>
    <xf numFmtId="0" fontId="16" fillId="0" borderId="0" xfId="0" applyFont="1"/>
    <xf numFmtId="0" fontId="5" fillId="0" borderId="16" xfId="756" applyFont="1" applyBorder="1" applyAlignment="1">
      <alignment wrapText="1"/>
    </xf>
    <xf numFmtId="0" fontId="13" fillId="0" borderId="16" xfId="746" applyFont="1" applyBorder="1" applyAlignment="1">
      <alignment wrapText="1"/>
    </xf>
    <xf numFmtId="169" fontId="10" fillId="41" borderId="16" xfId="176" applyNumberFormat="1" applyFont="1" applyFill="1" applyBorder="1" applyAlignment="1">
      <alignment horizontal="center" vertical="center" wrapText="1"/>
    </xf>
    <xf numFmtId="0" fontId="9" fillId="0" borderId="0" xfId="759" applyFont="1" applyAlignment="1">
      <alignment wrapText="1"/>
    </xf>
    <xf numFmtId="169" fontId="7" fillId="40" borderId="23" xfId="176" applyNumberFormat="1" applyFont="1" applyFill="1" applyBorder="1" applyAlignment="1">
      <alignment horizontal="centerContinuous" vertical="center"/>
    </xf>
    <xf numFmtId="0" fontId="9" fillId="0" borderId="0" xfId="755" applyFont="1" applyAlignment="1">
      <alignment horizontal="right" wrapText="1"/>
    </xf>
    <xf numFmtId="3" fontId="5" fillId="0" borderId="0" xfId="0" applyNumberFormat="1" applyFont="1"/>
    <xf numFmtId="3" fontId="5" fillId="0" borderId="0" xfId="0" applyNumberFormat="1" applyFont="1" applyAlignment="1">
      <alignment horizontal="center"/>
    </xf>
    <xf numFmtId="3" fontId="10" fillId="40" borderId="16" xfId="176" applyNumberFormat="1" applyFont="1" applyFill="1" applyBorder="1" applyAlignment="1">
      <alignment horizontal="center" vertical="center" wrapText="1"/>
    </xf>
    <xf numFmtId="169" fontId="18" fillId="0" borderId="0" xfId="176" quotePrefix="1" applyNumberFormat="1" applyFont="1"/>
    <xf numFmtId="169" fontId="18" fillId="0" borderId="0" xfId="176" applyNumberFormat="1" applyFont="1"/>
    <xf numFmtId="0" fontId="5" fillId="0" borderId="16" xfId="0" applyFont="1" applyBorder="1" applyAlignment="1">
      <alignment horizontal="left" vertical="center"/>
    </xf>
    <xf numFmtId="169" fontId="9" fillId="42" borderId="16" xfId="176" applyNumberFormat="1" applyFont="1" applyFill="1" applyBorder="1" applyAlignment="1">
      <alignment wrapText="1"/>
    </xf>
    <xf numFmtId="169" fontId="5" fillId="42" borderId="0" xfId="176" applyNumberFormat="1" applyFont="1" applyFill="1"/>
    <xf numFmtId="169" fontId="5" fillId="42" borderId="16" xfId="176" applyNumberFormat="1" applyFont="1" applyFill="1" applyBorder="1" applyAlignment="1"/>
    <xf numFmtId="3" fontId="5" fillId="42" borderId="0" xfId="0" applyNumberFormat="1" applyFont="1" applyFill="1"/>
    <xf numFmtId="169" fontId="10" fillId="0" borderId="16" xfId="176" applyNumberFormat="1" applyFont="1" applyFill="1" applyBorder="1" applyAlignment="1">
      <alignment horizontal="right" wrapText="1"/>
    </xf>
    <xf numFmtId="169" fontId="10" fillId="0" borderId="16" xfId="176" applyNumberFormat="1" applyFont="1" applyFill="1" applyBorder="1" applyAlignment="1">
      <alignment horizontal="right" vertical="center" wrapText="1"/>
    </xf>
    <xf numFmtId="167" fontId="9" fillId="0" borderId="16" xfId="177" applyFont="1" applyBorder="1" applyAlignment="1">
      <alignment horizontal="center"/>
    </xf>
    <xf numFmtId="0" fontId="19" fillId="0" borderId="0" xfId="0" applyFont="1" applyAlignment="1">
      <alignment horizontal="left" vertical="center"/>
    </xf>
    <xf numFmtId="169" fontId="10" fillId="0" borderId="16" xfId="176" applyNumberFormat="1" applyFont="1" applyFill="1" applyBorder="1" applyAlignment="1" applyProtection="1">
      <alignment horizontal="left" vertical="center"/>
    </xf>
    <xf numFmtId="167" fontId="5" fillId="0" borderId="16" xfId="177" applyFont="1" applyFill="1" applyBorder="1" applyAlignment="1" applyProtection="1">
      <alignment horizontal="left" vertical="center"/>
    </xf>
    <xf numFmtId="0" fontId="11" fillId="0" borderId="0" xfId="0" applyFont="1" applyAlignment="1">
      <alignment horizontal="left" vertical="center" indent="1"/>
    </xf>
    <xf numFmtId="0" fontId="11" fillId="0" borderId="0" xfId="0" applyFont="1"/>
    <xf numFmtId="0" fontId="11" fillId="0" borderId="0" xfId="0" applyFont="1" applyAlignment="1">
      <alignment horizontal="left" vertical="center" indent="2"/>
    </xf>
    <xf numFmtId="37" fontId="20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vertical="center" indent="3"/>
    </xf>
    <xf numFmtId="0" fontId="11" fillId="0" borderId="0" xfId="0" applyFont="1" applyAlignment="1">
      <alignment horizontal="left" indent="4"/>
    </xf>
    <xf numFmtId="169" fontId="9" fillId="0" borderId="0" xfId="176" applyNumberFormat="1" applyFont="1" applyBorder="1"/>
    <xf numFmtId="173" fontId="0" fillId="0" borderId="0" xfId="333" applyNumberFormat="1" applyFont="1"/>
    <xf numFmtId="173" fontId="0" fillId="0" borderId="0" xfId="0" applyNumberFormat="1"/>
    <xf numFmtId="169" fontId="5" fillId="0" borderId="16" xfId="176" applyNumberFormat="1" applyFont="1" applyBorder="1" applyAlignment="1">
      <alignment horizontal="center"/>
    </xf>
    <xf numFmtId="168" fontId="5" fillId="0" borderId="19" xfId="176" applyFont="1" applyBorder="1"/>
    <xf numFmtId="0" fontId="27" fillId="0" borderId="0" xfId="0" applyFont="1"/>
    <xf numFmtId="0" fontId="13" fillId="0" borderId="0" xfId="760" applyFont="1" applyAlignment="1">
      <alignment horizontal="right" wrapText="1"/>
    </xf>
    <xf numFmtId="0" fontId="5" fillId="0" borderId="23" xfId="0" applyFont="1" applyBorder="1" applyAlignment="1">
      <alignment vertical="center"/>
    </xf>
    <xf numFmtId="169" fontId="5" fillId="0" borderId="16" xfId="393" applyNumberFormat="1" applyFont="1" applyBorder="1" applyAlignment="1">
      <alignment vertical="center"/>
    </xf>
    <xf numFmtId="169" fontId="23" fillId="0" borderId="16" xfId="176" applyNumberFormat="1" applyFont="1" applyFill="1" applyBorder="1" applyAlignment="1">
      <alignment horizontal="right" wrapText="1"/>
    </xf>
    <xf numFmtId="169" fontId="7" fillId="79" borderId="16" xfId="176" applyNumberFormat="1" applyFont="1" applyFill="1" applyBorder="1"/>
    <xf numFmtId="169" fontId="10" fillId="79" borderId="16" xfId="176" applyNumberFormat="1" applyFont="1" applyFill="1" applyBorder="1" applyAlignment="1">
      <alignment wrapText="1"/>
    </xf>
    <xf numFmtId="169" fontId="9" fillId="79" borderId="16" xfId="176" applyNumberFormat="1" applyFont="1" applyFill="1" applyBorder="1" applyAlignment="1">
      <alignment wrapText="1"/>
    </xf>
    <xf numFmtId="169" fontId="9" fillId="79" borderId="16" xfId="176" applyNumberFormat="1" applyFont="1" applyFill="1" applyBorder="1" applyAlignment="1">
      <alignment horizontal="left" vertical="center" wrapText="1"/>
    </xf>
    <xf numFmtId="169" fontId="9" fillId="79" borderId="16" xfId="176" applyNumberFormat="1" applyFont="1" applyFill="1" applyBorder="1" applyAlignment="1">
      <alignment horizontal="left" wrapText="1"/>
    </xf>
    <xf numFmtId="169" fontId="10" fillId="79" borderId="16" xfId="176" applyNumberFormat="1" applyFont="1" applyFill="1" applyBorder="1" applyAlignment="1">
      <alignment horizontal="left" wrapText="1"/>
    </xf>
    <xf numFmtId="167" fontId="7" fillId="79" borderId="22" xfId="177" applyFont="1" applyFill="1" applyBorder="1" applyAlignment="1">
      <alignment horizontal="center"/>
    </xf>
    <xf numFmtId="167" fontId="7" fillId="79" borderId="25" xfId="177" applyFont="1" applyFill="1" applyBorder="1" applyAlignment="1">
      <alignment horizontal="center"/>
    </xf>
    <xf numFmtId="167" fontId="7" fillId="79" borderId="19" xfId="177" applyFont="1" applyFill="1" applyBorder="1"/>
    <xf numFmtId="167" fontId="7" fillId="79" borderId="29" xfId="177" quotePrefix="1" applyFont="1" applyFill="1" applyBorder="1" applyAlignment="1">
      <alignment horizontal="center"/>
    </xf>
    <xf numFmtId="167" fontId="7" fillId="79" borderId="19" xfId="177" quotePrefix="1" applyFont="1" applyFill="1" applyBorder="1" applyAlignment="1">
      <alignment horizontal="center"/>
    </xf>
    <xf numFmtId="167" fontId="7" fillId="79" borderId="19" xfId="177" applyFont="1" applyFill="1" applyBorder="1" applyAlignment="1">
      <alignment horizontal="center"/>
    </xf>
    <xf numFmtId="167" fontId="7" fillId="79" borderId="16" xfId="177" applyFont="1" applyFill="1" applyBorder="1"/>
    <xf numFmtId="169" fontId="7" fillId="0" borderId="16" xfId="176" applyNumberFormat="1" applyFont="1" applyBorder="1" applyAlignment="1">
      <alignment horizontal="right"/>
    </xf>
    <xf numFmtId="169" fontId="10" fillId="79" borderId="16" xfId="176" applyNumberFormat="1" applyFont="1" applyFill="1" applyBorder="1" applyAlignment="1">
      <alignment horizontal="center" vertical="center"/>
    </xf>
    <xf numFmtId="169" fontId="10" fillId="79" borderId="16" xfId="176" applyNumberFormat="1" applyFont="1" applyFill="1" applyBorder="1" applyAlignment="1">
      <alignment horizontal="center" vertical="center" wrapText="1" shrinkToFit="1"/>
    </xf>
    <xf numFmtId="169" fontId="10" fillId="79" borderId="16" xfId="176" applyNumberFormat="1" applyFont="1" applyFill="1" applyBorder="1" applyAlignment="1">
      <alignment horizontal="left" vertical="center" wrapText="1"/>
    </xf>
    <xf numFmtId="0" fontId="7" fillId="79" borderId="23" xfId="0" applyFont="1" applyFill="1" applyBorder="1"/>
    <xf numFmtId="0" fontId="5" fillId="79" borderId="22" xfId="0" applyFont="1" applyFill="1" applyBorder="1" applyAlignment="1">
      <alignment horizontal="centerContinuous"/>
    </xf>
    <xf numFmtId="0" fontId="7" fillId="79" borderId="17" xfId="0" applyFont="1" applyFill="1" applyBorder="1" applyAlignment="1">
      <alignment horizontal="centerContinuous"/>
    </xf>
    <xf numFmtId="0" fontId="5" fillId="79" borderId="25" xfId="0" applyFont="1" applyFill="1" applyBorder="1" applyAlignment="1">
      <alignment horizontal="centerContinuous"/>
    </xf>
    <xf numFmtId="0" fontId="7" fillId="79" borderId="16" xfId="0" applyFont="1" applyFill="1" applyBorder="1" applyAlignment="1">
      <alignment horizontal="center"/>
    </xf>
    <xf numFmtId="0" fontId="7" fillId="79" borderId="22" xfId="0" applyFont="1" applyFill="1" applyBorder="1" applyAlignment="1">
      <alignment horizontal="center"/>
    </xf>
    <xf numFmtId="169" fontId="9" fillId="79" borderId="23" xfId="176" applyNumberFormat="1" applyFont="1" applyFill="1" applyBorder="1" applyAlignment="1">
      <alignment vertical="center"/>
    </xf>
    <xf numFmtId="169" fontId="9" fillId="79" borderId="30" xfId="176" applyNumberFormat="1" applyFont="1" applyFill="1" applyBorder="1" applyAlignment="1">
      <alignment vertical="center"/>
    </xf>
    <xf numFmtId="169" fontId="10" fillId="79" borderId="30" xfId="176" applyNumberFormat="1" applyFont="1" applyFill="1" applyBorder="1" applyAlignment="1">
      <alignment horizontal="center" vertical="center"/>
    </xf>
    <xf numFmtId="169" fontId="9" fillId="79" borderId="31" xfId="176" applyNumberFormat="1" applyFont="1" applyFill="1" applyBorder="1" applyAlignment="1">
      <alignment vertical="center"/>
    </xf>
    <xf numFmtId="0" fontId="5" fillId="79" borderId="23" xfId="0" applyFont="1" applyFill="1" applyBorder="1" applyAlignment="1">
      <alignment horizontal="centerContinuous"/>
    </xf>
    <xf numFmtId="169" fontId="7" fillId="79" borderId="22" xfId="176" applyNumberFormat="1" applyFont="1" applyFill="1" applyBorder="1" applyAlignment="1">
      <alignment vertical="center"/>
    </xf>
    <xf numFmtId="169" fontId="7" fillId="79" borderId="19" xfId="176" applyNumberFormat="1" applyFont="1" applyFill="1" applyBorder="1" applyAlignment="1">
      <alignment horizontal="center" vertical="center" wrapText="1"/>
    </xf>
    <xf numFmtId="169" fontId="7" fillId="79" borderId="16" xfId="176" applyNumberFormat="1" applyFont="1" applyFill="1" applyBorder="1" applyAlignment="1">
      <alignment vertical="center"/>
    </xf>
    <xf numFmtId="169" fontId="7" fillId="79" borderId="24" xfId="176" applyNumberFormat="1" applyFont="1" applyFill="1" applyBorder="1" applyAlignment="1">
      <alignment vertical="center"/>
    </xf>
    <xf numFmtId="37" fontId="5" fillId="79" borderId="33" xfId="0" applyNumberFormat="1" applyFont="1" applyFill="1" applyBorder="1" applyAlignment="1">
      <alignment horizontal="center" vertical="center"/>
    </xf>
    <xf numFmtId="37" fontId="5" fillId="79" borderId="34" xfId="0" applyNumberFormat="1" applyFont="1" applyFill="1" applyBorder="1" applyAlignment="1">
      <alignment horizontal="center" vertical="center"/>
    </xf>
    <xf numFmtId="167" fontId="5" fillId="79" borderId="22" xfId="177" applyFont="1" applyFill="1" applyBorder="1" applyAlignment="1" applyProtection="1">
      <alignment vertical="center"/>
    </xf>
    <xf numFmtId="167" fontId="5" fillId="79" borderId="23" xfId="177" applyFont="1" applyFill="1" applyBorder="1" applyAlignment="1" applyProtection="1">
      <alignment horizontal="centerContinuous" vertical="center"/>
    </xf>
    <xf numFmtId="167" fontId="5" fillId="79" borderId="30" xfId="177" applyFont="1" applyFill="1" applyBorder="1" applyAlignment="1" applyProtection="1">
      <alignment horizontal="centerContinuous" vertical="center"/>
    </xf>
    <xf numFmtId="167" fontId="5" fillId="79" borderId="31" xfId="177" applyFont="1" applyFill="1" applyBorder="1" applyAlignment="1" applyProtection="1">
      <alignment horizontal="centerContinuous" vertical="center"/>
    </xf>
    <xf numFmtId="167" fontId="5" fillId="79" borderId="22" xfId="177" applyFont="1" applyFill="1" applyBorder="1" applyAlignment="1" applyProtection="1">
      <alignment horizontal="center" vertical="center"/>
    </xf>
    <xf numFmtId="167" fontId="5" fillId="79" borderId="19" xfId="177" applyFont="1" applyFill="1" applyBorder="1" applyAlignment="1" applyProtection="1">
      <alignment vertical="center"/>
    </xf>
    <xf numFmtId="167" fontId="5" fillId="79" borderId="19" xfId="177" applyFont="1" applyFill="1" applyBorder="1" applyAlignment="1" applyProtection="1">
      <alignment horizontal="center" vertical="center"/>
    </xf>
    <xf numFmtId="167" fontId="5" fillId="79" borderId="27" xfId="177" applyFont="1" applyFill="1" applyBorder="1" applyAlignment="1" applyProtection="1">
      <alignment vertical="center"/>
    </xf>
    <xf numFmtId="167" fontId="5" fillId="79" borderId="16" xfId="177" applyFont="1" applyFill="1" applyBorder="1" applyAlignment="1" applyProtection="1">
      <alignment horizontal="center" vertical="center"/>
    </xf>
    <xf numFmtId="167" fontId="5" fillId="79" borderId="25" xfId="177" applyFont="1" applyFill="1" applyBorder="1" applyAlignment="1" applyProtection="1">
      <alignment horizontal="center" vertical="center"/>
    </xf>
    <xf numFmtId="167" fontId="5" fillId="79" borderId="16" xfId="177" applyFont="1" applyFill="1" applyBorder="1" applyAlignment="1" applyProtection="1">
      <alignment horizontal="left" vertical="center"/>
    </xf>
    <xf numFmtId="167" fontId="5" fillId="79" borderId="23" xfId="177" applyFont="1" applyFill="1" applyBorder="1" applyAlignment="1" applyProtection="1">
      <alignment horizontal="center" vertical="center"/>
    </xf>
    <xf numFmtId="174" fontId="5" fillId="0" borderId="0" xfId="0" applyNumberFormat="1" applyFont="1"/>
    <xf numFmtId="168" fontId="5" fillId="42" borderId="0" xfId="176" applyFont="1" applyFill="1"/>
    <xf numFmtId="168" fontId="5" fillId="0" borderId="0" xfId="0" applyNumberFormat="1" applyFont="1"/>
    <xf numFmtId="169" fontId="10" fillId="0" borderId="0" xfId="176" applyNumberFormat="1" applyFont="1" applyFill="1" applyBorder="1" applyAlignment="1">
      <alignment horizontal="center" vertic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left" vertical="center"/>
    </xf>
    <xf numFmtId="0" fontId="7" fillId="0" borderId="43" xfId="0" applyFont="1" applyBorder="1" applyAlignment="1">
      <alignment vertical="center"/>
    </xf>
    <xf numFmtId="0" fontId="7" fillId="0" borderId="44" xfId="0" applyFont="1" applyBorder="1" applyAlignment="1">
      <alignment horizontal="left" vertical="center"/>
    </xf>
    <xf numFmtId="0" fontId="7" fillId="0" borderId="45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4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9" xfId="0" applyFont="1" applyBorder="1" applyAlignment="1">
      <alignment vertical="center"/>
    </xf>
    <xf numFmtId="3" fontId="7" fillId="0" borderId="26" xfId="176" applyNumberFormat="1" applyFont="1" applyFill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3" fontId="7" fillId="0" borderId="47" xfId="0" applyNumberFormat="1" applyFont="1" applyBorder="1" applyAlignment="1">
      <alignment vertical="center"/>
    </xf>
    <xf numFmtId="3" fontId="7" fillId="0" borderId="22" xfId="0" applyNumberFormat="1" applyFont="1" applyBorder="1" applyAlignment="1">
      <alignment vertical="center"/>
    </xf>
    <xf numFmtId="3" fontId="7" fillId="0" borderId="48" xfId="0" applyNumberFormat="1" applyFont="1" applyBorder="1" applyAlignment="1">
      <alignment vertical="center"/>
    </xf>
    <xf numFmtId="37" fontId="7" fillId="0" borderId="49" xfId="0" applyNumberFormat="1" applyFont="1" applyBorder="1" applyAlignment="1">
      <alignment horizontal="center" vertical="center"/>
    </xf>
    <xf numFmtId="37" fontId="7" fillId="0" borderId="26" xfId="0" applyNumberFormat="1" applyFont="1" applyBorder="1" applyAlignment="1">
      <alignment vertical="center"/>
    </xf>
    <xf numFmtId="37" fontId="7" fillId="0" borderId="50" xfId="0" applyNumberFormat="1" applyFont="1" applyBorder="1" applyAlignment="1">
      <alignment horizontal="center" vertical="center"/>
    </xf>
    <xf numFmtId="0" fontId="7" fillId="0" borderId="51" xfId="0" applyFont="1" applyBorder="1" applyAlignment="1">
      <alignment vertical="center"/>
    </xf>
    <xf numFmtId="0" fontId="7" fillId="0" borderId="52" xfId="0" applyFont="1" applyBorder="1" applyAlignment="1">
      <alignment vertical="center"/>
    </xf>
    <xf numFmtId="0" fontId="7" fillId="0" borderId="53" xfId="0" applyFont="1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3" fontId="7" fillId="0" borderId="22" xfId="0" applyNumberFormat="1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3" fontId="7" fillId="0" borderId="55" xfId="0" applyNumberFormat="1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169" fontId="10" fillId="42" borderId="16" xfId="176" applyNumberFormat="1" applyFont="1" applyFill="1" applyBorder="1"/>
    <xf numFmtId="169" fontId="68" fillId="0" borderId="16" xfId="176" applyNumberFormat="1" applyFont="1" applyFill="1" applyBorder="1" applyAlignment="1">
      <alignment horizontal="right" wrapText="1"/>
    </xf>
    <xf numFmtId="169" fontId="70" fillId="0" borderId="16" xfId="176" applyNumberFormat="1" applyFont="1" applyFill="1" applyBorder="1" applyAlignment="1">
      <alignment horizontal="right" wrapText="1"/>
    </xf>
    <xf numFmtId="169" fontId="65" fillId="0" borderId="16" xfId="176" applyNumberFormat="1" applyFont="1" applyBorder="1"/>
    <xf numFmtId="169" fontId="99" fillId="0" borderId="16" xfId="176" applyNumberFormat="1" applyFont="1" applyFill="1" applyBorder="1"/>
    <xf numFmtId="169" fontId="69" fillId="0" borderId="16" xfId="176" applyNumberFormat="1" applyFont="1" applyBorder="1"/>
    <xf numFmtId="169" fontId="68" fillId="0" borderId="16" xfId="176" applyNumberFormat="1" applyFont="1" applyBorder="1"/>
    <xf numFmtId="169" fontId="70" fillId="0" borderId="16" xfId="176" applyNumberFormat="1" applyFont="1" applyBorder="1"/>
    <xf numFmtId="169" fontId="70" fillId="0" borderId="16" xfId="176" applyNumberFormat="1" applyFont="1" applyFill="1" applyBorder="1"/>
    <xf numFmtId="169" fontId="73" fillId="0" borderId="16" xfId="176" applyNumberFormat="1" applyFont="1" applyFill="1" applyBorder="1" applyAlignment="1"/>
    <xf numFmtId="169" fontId="65" fillId="0" borderId="16" xfId="176" applyNumberFormat="1" applyFont="1" applyFill="1" applyBorder="1" applyAlignment="1"/>
    <xf numFmtId="169" fontId="68" fillId="0" borderId="16" xfId="176" applyNumberFormat="1" applyFont="1" applyFill="1" applyBorder="1" applyAlignment="1">
      <alignment horizontal="center" wrapText="1"/>
    </xf>
    <xf numFmtId="169" fontId="65" fillId="0" borderId="16" xfId="176" applyNumberFormat="1" applyFont="1" applyFill="1" applyBorder="1" applyAlignment="1">
      <alignment horizontal="center"/>
    </xf>
    <xf numFmtId="169" fontId="23" fillId="0" borderId="16" xfId="176" applyNumberFormat="1" applyFont="1" applyFill="1" applyBorder="1" applyAlignment="1">
      <alignment horizontal="center" wrapText="1"/>
    </xf>
    <xf numFmtId="169" fontId="65" fillId="0" borderId="16" xfId="176" applyNumberFormat="1" applyFont="1" applyFill="1" applyBorder="1" applyAlignment="1">
      <alignment horizontal="right" wrapText="1"/>
    </xf>
    <xf numFmtId="169" fontId="69" fillId="0" borderId="16" xfId="176" applyNumberFormat="1" applyFont="1" applyFill="1" applyBorder="1" applyAlignment="1">
      <alignment horizontal="center" wrapText="1"/>
    </xf>
    <xf numFmtId="169" fontId="68" fillId="42" borderId="16" xfId="176" applyNumberFormat="1" applyFont="1" applyFill="1" applyBorder="1" applyAlignment="1">
      <alignment wrapText="1"/>
    </xf>
    <xf numFmtId="169" fontId="67" fillId="0" borderId="16" xfId="176" applyNumberFormat="1" applyFont="1" applyFill="1" applyBorder="1"/>
    <xf numFmtId="169" fontId="68" fillId="0" borderId="16" xfId="176" applyNumberFormat="1" applyFont="1" applyFill="1" applyBorder="1" applyAlignment="1">
      <alignment wrapText="1"/>
    </xf>
    <xf numFmtId="169" fontId="68" fillId="0" borderId="16" xfId="176" applyNumberFormat="1" applyFont="1" applyFill="1" applyBorder="1" applyAlignment="1">
      <alignment horizontal="center" vertical="center"/>
    </xf>
    <xf numFmtId="169" fontId="67" fillId="0" borderId="16" xfId="176" applyNumberFormat="1" applyFont="1" applyFill="1" applyBorder="1" applyAlignment="1">
      <alignment wrapText="1"/>
    </xf>
    <xf numFmtId="169" fontId="74" fillId="0" borderId="16" xfId="176" applyNumberFormat="1" applyFont="1" applyFill="1" applyBorder="1" applyAlignment="1">
      <alignment horizontal="center" vertical="center"/>
    </xf>
    <xf numFmtId="169" fontId="74" fillId="0" borderId="16" xfId="176" applyNumberFormat="1" applyFont="1" applyFill="1" applyBorder="1" applyAlignment="1">
      <alignment horizontal="right" wrapText="1"/>
    </xf>
    <xf numFmtId="169" fontId="74" fillId="0" borderId="16" xfId="176" applyNumberFormat="1" applyFont="1" applyFill="1" applyBorder="1" applyAlignment="1">
      <alignment horizontal="center"/>
    </xf>
    <xf numFmtId="169" fontId="72" fillId="0" borderId="16" xfId="176" applyNumberFormat="1" applyFont="1" applyFill="1" applyBorder="1" applyAlignment="1">
      <alignment horizontal="center" vertical="center"/>
    </xf>
    <xf numFmtId="169" fontId="72" fillId="0" borderId="16" xfId="176" applyNumberFormat="1" applyFont="1" applyBorder="1"/>
    <xf numFmtId="169" fontId="99" fillId="0" borderId="16" xfId="176" applyNumberFormat="1" applyFont="1" applyFill="1" applyBorder="1" applyAlignment="1"/>
    <xf numFmtId="169" fontId="72" fillId="0" borderId="16" xfId="176" applyNumberFormat="1" applyFont="1" applyBorder="1" applyAlignment="1"/>
    <xf numFmtId="169" fontId="100" fillId="0" borderId="16" xfId="176" applyNumberFormat="1" applyFont="1" applyFill="1" applyBorder="1" applyAlignment="1"/>
    <xf numFmtId="169" fontId="68" fillId="0" borderId="16" xfId="176" applyNumberFormat="1" applyFont="1" applyFill="1" applyBorder="1" applyAlignment="1">
      <alignment horizontal="left"/>
    </xf>
    <xf numFmtId="169" fontId="99" fillId="0" borderId="16" xfId="176" applyNumberFormat="1" applyFont="1" applyFill="1" applyBorder="1" applyAlignment="1">
      <alignment vertical="center"/>
    </xf>
    <xf numFmtId="169" fontId="69" fillId="0" borderId="16" xfId="176" applyNumberFormat="1" applyFont="1" applyFill="1" applyBorder="1" applyAlignment="1">
      <alignment vertical="center" wrapText="1"/>
    </xf>
    <xf numFmtId="169" fontId="65" fillId="0" borderId="16" xfId="176" applyNumberFormat="1" applyFont="1" applyBorder="1" applyAlignment="1">
      <alignment vertical="center"/>
    </xf>
    <xf numFmtId="169" fontId="67" fillId="0" borderId="16" xfId="176" applyNumberFormat="1" applyFont="1" applyFill="1" applyBorder="1" applyAlignment="1">
      <alignment vertical="center" wrapText="1"/>
    </xf>
    <xf numFmtId="169" fontId="72" fillId="0" borderId="16" xfId="176" applyNumberFormat="1" applyFont="1" applyBorder="1" applyAlignment="1">
      <alignment vertical="center"/>
    </xf>
    <xf numFmtId="169" fontId="74" fillId="0" borderId="16" xfId="176" applyNumberFormat="1" applyFont="1" applyFill="1" applyBorder="1" applyAlignment="1">
      <alignment horizontal="right" vertical="center" wrapText="1"/>
    </xf>
    <xf numFmtId="169" fontId="100" fillId="0" borderId="16" xfId="176" applyNumberFormat="1" applyFont="1" applyFill="1" applyBorder="1" applyAlignment="1">
      <alignment vertical="center"/>
    </xf>
    <xf numFmtId="169" fontId="73" fillId="0" borderId="16" xfId="176" applyNumberFormat="1" applyFont="1" applyBorder="1" applyAlignment="1">
      <alignment vertical="center"/>
    </xf>
    <xf numFmtId="169" fontId="7" fillId="0" borderId="16" xfId="176" applyNumberFormat="1" applyFont="1" applyBorder="1" applyAlignment="1">
      <alignment horizontal="right" vertical="center"/>
    </xf>
    <xf numFmtId="169" fontId="11" fillId="0" borderId="16" xfId="176" applyNumberFormat="1" applyFont="1" applyBorder="1"/>
    <xf numFmtId="3" fontId="3" fillId="0" borderId="16" xfId="719" quotePrefix="1" applyNumberFormat="1" applyFont="1" applyBorder="1" applyAlignment="1">
      <alignment horizontal="right"/>
    </xf>
    <xf numFmtId="3" fontId="7" fillId="0" borderId="16" xfId="0" applyNumberFormat="1" applyFont="1" applyBorder="1" applyAlignment="1">
      <alignment horizontal="right" vertical="center"/>
    </xf>
    <xf numFmtId="3" fontId="7" fillId="0" borderId="31" xfId="0" applyNumberFormat="1" applyFont="1" applyBorder="1" applyAlignment="1">
      <alignment horizontal="right" vertical="center"/>
    </xf>
    <xf numFmtId="169" fontId="0" fillId="0" borderId="0" xfId="0" applyNumberFormat="1"/>
    <xf numFmtId="169" fontId="7" fillId="0" borderId="16" xfId="176" applyNumberFormat="1" applyFont="1" applyBorder="1" applyAlignment="1">
      <alignment horizontal="left" indent="1"/>
    </xf>
    <xf numFmtId="167" fontId="5" fillId="0" borderId="0" xfId="177" applyFont="1" applyAlignment="1" applyProtection="1">
      <alignment horizontal="right" vertical="center"/>
    </xf>
    <xf numFmtId="0" fontId="5" fillId="0" borderId="0" xfId="0" applyFont="1" applyAlignment="1">
      <alignment horizontal="right"/>
    </xf>
    <xf numFmtId="167" fontId="26" fillId="0" borderId="0" xfId="0" applyNumberFormat="1" applyFont="1" applyAlignment="1">
      <alignment horizontal="left"/>
    </xf>
    <xf numFmtId="170" fontId="9" fillId="0" borderId="0" xfId="177" applyNumberFormat="1" applyFont="1" applyFill="1" applyBorder="1" applyProtection="1"/>
    <xf numFmtId="167" fontId="9" fillId="0" borderId="0" xfId="177" applyFont="1" applyFill="1" applyBorder="1"/>
    <xf numFmtId="167" fontId="26" fillId="0" borderId="0" xfId="505" applyNumberFormat="1" applyFont="1" applyBorder="1"/>
    <xf numFmtId="3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/>
    <xf numFmtId="3" fontId="7" fillId="0" borderId="0" xfId="176" applyNumberFormat="1" applyFont="1" applyBorder="1" applyAlignment="1">
      <alignment horizontal="right"/>
    </xf>
    <xf numFmtId="169" fontId="64" fillId="0" borderId="19" xfId="176" applyNumberFormat="1" applyFont="1" applyFill="1" applyBorder="1" applyAlignment="1">
      <alignment horizontal="left" vertical="center" wrapText="1"/>
    </xf>
    <xf numFmtId="169" fontId="12" fillId="0" borderId="16" xfId="176" applyNumberFormat="1" applyFont="1" applyFill="1" applyBorder="1"/>
    <xf numFmtId="169" fontId="64" fillId="0" borderId="16" xfId="176" applyNumberFormat="1" applyFont="1" applyFill="1" applyBorder="1" applyAlignment="1">
      <alignment horizontal="left" vertical="center" wrapText="1"/>
    </xf>
    <xf numFmtId="169" fontId="64" fillId="79" borderId="19" xfId="176" applyNumberFormat="1" applyFont="1" applyFill="1" applyBorder="1" applyAlignment="1">
      <alignment horizontal="center" vertical="center" wrapText="1"/>
    </xf>
    <xf numFmtId="0" fontId="5" fillId="79" borderId="16" xfId="0" applyFont="1" applyFill="1" applyBorder="1" applyAlignment="1">
      <alignment horizontal="center" vertical="center"/>
    </xf>
    <xf numFmtId="0" fontId="5" fillId="79" borderId="16" xfId="0" applyFont="1" applyFill="1" applyBorder="1" applyAlignment="1">
      <alignment horizontal="center" vertical="center" wrapText="1"/>
    </xf>
    <xf numFmtId="37" fontId="5" fillId="79" borderId="60" xfId="0" applyNumberFormat="1" applyFont="1" applyFill="1" applyBorder="1" applyAlignment="1">
      <alignment horizontal="center" vertical="center"/>
    </xf>
    <xf numFmtId="37" fontId="5" fillId="79" borderId="61" xfId="0" applyNumberFormat="1" applyFont="1" applyFill="1" applyBorder="1" applyAlignment="1">
      <alignment horizontal="center" vertical="center"/>
    </xf>
    <xf numFmtId="37" fontId="5" fillId="79" borderId="60" xfId="0" applyNumberFormat="1" applyFont="1" applyFill="1" applyBorder="1" applyAlignment="1">
      <alignment horizontal="left" vertical="center"/>
    </xf>
    <xf numFmtId="37" fontId="5" fillId="79" borderId="62" xfId="0" applyNumberFormat="1" applyFont="1" applyFill="1" applyBorder="1" applyAlignment="1">
      <alignment horizontal="left" vertical="center"/>
    </xf>
    <xf numFmtId="37" fontId="5" fillId="79" borderId="49" xfId="0" applyNumberFormat="1" applyFont="1" applyFill="1" applyBorder="1" applyAlignment="1">
      <alignment vertical="center"/>
    </xf>
    <xf numFmtId="37" fontId="5" fillId="79" borderId="51" xfId="0" applyNumberFormat="1" applyFont="1" applyFill="1" applyBorder="1" applyAlignment="1">
      <alignment horizontal="left" vertical="center"/>
    </xf>
    <xf numFmtId="37" fontId="5" fillId="79" borderId="60" xfId="0" applyNumberFormat="1" applyFont="1" applyFill="1" applyBorder="1" applyAlignment="1">
      <alignment vertical="center"/>
    </xf>
    <xf numFmtId="37" fontId="5" fillId="79" borderId="63" xfId="0" applyNumberFormat="1" applyFont="1" applyFill="1" applyBorder="1" applyAlignment="1">
      <alignment horizontal="center" vertical="center"/>
    </xf>
    <xf numFmtId="37" fontId="5" fillId="79" borderId="64" xfId="0" applyNumberFormat="1" applyFont="1" applyFill="1" applyBorder="1" applyAlignment="1">
      <alignment horizontal="center" vertical="center"/>
    </xf>
    <xf numFmtId="0" fontId="101" fillId="79" borderId="34" xfId="0" applyFont="1" applyFill="1" applyBorder="1" applyAlignment="1">
      <alignment horizontal="left" indent="1"/>
    </xf>
    <xf numFmtId="171" fontId="101" fillId="79" borderId="34" xfId="0" applyNumberFormat="1" applyFont="1" applyFill="1" applyBorder="1"/>
    <xf numFmtId="0" fontId="102" fillId="0" borderId="67" xfId="0" applyFont="1" applyBorder="1" applyAlignment="1">
      <alignment horizontal="left" indent="2"/>
    </xf>
    <xf numFmtId="171" fontId="102" fillId="0" borderId="67" xfId="0" applyNumberFormat="1" applyFont="1" applyBorder="1"/>
    <xf numFmtId="0" fontId="101" fillId="80" borderId="34" xfId="0" applyFont="1" applyFill="1" applyBorder="1" applyAlignment="1">
      <alignment horizontal="left"/>
    </xf>
    <xf numFmtId="171" fontId="101" fillId="80" borderId="34" xfId="0" applyNumberFormat="1" applyFont="1" applyFill="1" applyBorder="1"/>
    <xf numFmtId="0" fontId="75" fillId="0" borderId="33" xfId="0" applyFont="1" applyBorder="1" applyAlignment="1">
      <alignment horizontal="center"/>
    </xf>
    <xf numFmtId="0" fontId="75" fillId="0" borderId="71" xfId="0" applyFont="1" applyBorder="1" applyAlignment="1">
      <alignment horizontal="center"/>
    </xf>
    <xf numFmtId="0" fontId="75" fillId="0" borderId="72" xfId="0" applyFont="1" applyBorder="1" applyAlignment="1">
      <alignment horizontal="center"/>
    </xf>
    <xf numFmtId="0" fontId="75" fillId="0" borderId="46" xfId="0" applyFont="1" applyBorder="1" applyAlignment="1">
      <alignment horizontal="center"/>
    </xf>
    <xf numFmtId="171" fontId="101" fillId="79" borderId="73" xfId="0" applyNumberFormat="1" applyFont="1" applyFill="1" applyBorder="1"/>
    <xf numFmtId="171" fontId="101" fillId="79" borderId="74" xfId="0" applyNumberFormat="1" applyFont="1" applyFill="1" applyBorder="1"/>
    <xf numFmtId="171" fontId="101" fillId="80" borderId="73" xfId="0" applyNumberFormat="1" applyFont="1" applyFill="1" applyBorder="1"/>
    <xf numFmtId="169" fontId="103" fillId="0" borderId="16" xfId="176" applyNumberFormat="1" applyFont="1" applyFill="1" applyBorder="1"/>
    <xf numFmtId="169" fontId="76" fillId="42" borderId="16" xfId="176" applyNumberFormat="1" applyFont="1" applyFill="1" applyBorder="1"/>
    <xf numFmtId="0" fontId="69" fillId="0" borderId="16" xfId="742" applyFont="1" applyBorder="1" applyAlignment="1">
      <alignment wrapText="1"/>
    </xf>
    <xf numFmtId="169" fontId="69" fillId="0" borderId="16" xfId="742" applyNumberFormat="1" applyFont="1" applyBorder="1" applyAlignment="1">
      <alignment horizontal="right" wrapText="1"/>
    </xf>
    <xf numFmtId="169" fontId="68" fillId="0" borderId="0" xfId="176" applyNumberFormat="1" applyFont="1" applyFill="1" applyBorder="1" applyAlignment="1">
      <alignment horizontal="right" wrapText="1"/>
    </xf>
    <xf numFmtId="169" fontId="76" fillId="0" borderId="16" xfId="176" applyNumberFormat="1" applyFont="1" applyFill="1" applyBorder="1"/>
    <xf numFmtId="169" fontId="66" fillId="0" borderId="16" xfId="176" applyNumberFormat="1" applyFont="1" applyFill="1" applyBorder="1"/>
    <xf numFmtId="0" fontId="9" fillId="0" borderId="0" xfId="744" applyFont="1" applyAlignment="1">
      <alignment horizontal="right" wrapText="1"/>
    </xf>
    <xf numFmtId="0" fontId="9" fillId="0" borderId="0" xfId="744" applyFont="1" applyAlignment="1">
      <alignment horizontal="left" wrapText="1"/>
    </xf>
    <xf numFmtId="168" fontId="5" fillId="0" borderId="0" xfId="176" applyFont="1" applyBorder="1"/>
    <xf numFmtId="169" fontId="71" fillId="0" borderId="16" xfId="176" applyNumberFormat="1" applyFont="1" applyBorder="1"/>
    <xf numFmtId="169" fontId="10" fillId="81" borderId="16" xfId="176" applyNumberFormat="1" applyFont="1" applyFill="1" applyBorder="1" applyAlignment="1" applyProtection="1">
      <alignment horizontal="left" vertical="center"/>
    </xf>
    <xf numFmtId="169" fontId="23" fillId="81" borderId="16" xfId="176" applyNumberFormat="1" applyFont="1" applyFill="1" applyBorder="1" applyAlignment="1">
      <alignment horizontal="right" wrapText="1"/>
    </xf>
    <xf numFmtId="169" fontId="74" fillId="0" borderId="16" xfId="176" applyNumberFormat="1" applyFont="1" applyFill="1" applyBorder="1" applyAlignment="1"/>
    <xf numFmtId="169" fontId="10" fillId="0" borderId="16" xfId="176" applyNumberFormat="1" applyFont="1" applyFill="1" applyBorder="1"/>
    <xf numFmtId="3" fontId="7" fillId="0" borderId="16" xfId="0" applyNumberFormat="1" applyFont="1" applyBorder="1" applyAlignment="1">
      <alignment horizontal="right"/>
    </xf>
    <xf numFmtId="3" fontId="7" fillId="0" borderId="16" xfId="177" applyNumberFormat="1" applyFont="1" applyFill="1" applyBorder="1" applyAlignment="1">
      <alignment horizontal="right"/>
    </xf>
    <xf numFmtId="169" fontId="10" fillId="0" borderId="16" xfId="176" applyNumberFormat="1" applyFont="1" applyFill="1" applyBorder="1" applyAlignment="1">
      <alignment horizontal="right" vertical="center"/>
    </xf>
    <xf numFmtId="169" fontId="64" fillId="81" borderId="16" xfId="176" applyNumberFormat="1" applyFont="1" applyFill="1" applyBorder="1" applyAlignment="1">
      <alignment vertical="center"/>
    </xf>
    <xf numFmtId="171" fontId="101" fillId="79" borderId="63" xfId="0" applyNumberFormat="1" applyFont="1" applyFill="1" applyBorder="1"/>
    <xf numFmtId="169" fontId="5" fillId="0" borderId="0" xfId="176" applyNumberFormat="1" applyFont="1" applyFill="1" applyBorder="1" applyAlignment="1">
      <alignment horizontal="right" vertical="center" wrapText="1"/>
    </xf>
    <xf numFmtId="0" fontId="9" fillId="0" borderId="16" xfId="759" applyFont="1" applyBorder="1" applyAlignment="1">
      <alignment horizontal="left" wrapText="1"/>
    </xf>
    <xf numFmtId="0" fontId="102" fillId="0" borderId="68" xfId="0" applyFont="1" applyBorder="1" applyAlignment="1">
      <alignment horizontal="left" indent="2"/>
    </xf>
    <xf numFmtId="1" fontId="5" fillId="0" borderId="0" xfId="0" applyNumberFormat="1" applyFont="1"/>
    <xf numFmtId="169" fontId="104" fillId="0" borderId="16" xfId="176" applyNumberFormat="1" applyFont="1" applyFill="1" applyBorder="1"/>
    <xf numFmtId="169" fontId="73" fillId="42" borderId="16" xfId="176" applyNumberFormat="1" applyFont="1" applyFill="1" applyBorder="1"/>
    <xf numFmtId="169" fontId="65" fillId="0" borderId="16" xfId="176" applyNumberFormat="1" applyFont="1" applyFill="1" applyBorder="1"/>
    <xf numFmtId="169" fontId="18" fillId="42" borderId="16" xfId="176" applyNumberFormat="1" applyFont="1" applyFill="1" applyBorder="1"/>
    <xf numFmtId="1" fontId="7" fillId="0" borderId="0" xfId="0" applyNumberFormat="1" applyFont="1"/>
    <xf numFmtId="169" fontId="70" fillId="79" borderId="16" xfId="176" applyNumberFormat="1" applyFont="1" applyFill="1" applyBorder="1" applyAlignment="1">
      <alignment wrapText="1"/>
    </xf>
    <xf numFmtId="3" fontId="104" fillId="0" borderId="16" xfId="0" applyNumberFormat="1" applyFont="1" applyBorder="1"/>
    <xf numFmtId="3" fontId="73" fillId="42" borderId="16" xfId="176" applyNumberFormat="1" applyFont="1" applyFill="1" applyBorder="1"/>
    <xf numFmtId="3" fontId="68" fillId="0" borderId="16" xfId="176" applyNumberFormat="1" applyFont="1" applyFill="1" applyBorder="1" applyAlignment="1">
      <alignment horizontal="right" wrapText="1"/>
    </xf>
    <xf numFmtId="168" fontId="5" fillId="42" borderId="16" xfId="176" applyFont="1" applyFill="1" applyBorder="1"/>
    <xf numFmtId="37" fontId="5" fillId="0" borderId="77" xfId="0" applyNumberFormat="1" applyFont="1" applyBorder="1" applyAlignment="1">
      <alignment horizontal="left" vertical="center"/>
    </xf>
    <xf numFmtId="37" fontId="5" fillId="0" borderId="78" xfId="0" applyNumberFormat="1" applyFont="1" applyBorder="1" applyAlignment="1">
      <alignment horizontal="left" vertical="center"/>
    </xf>
    <xf numFmtId="37" fontId="5" fillId="0" borderId="47" xfId="0" applyNumberFormat="1" applyFont="1" applyBorder="1" applyAlignment="1">
      <alignment horizontal="left" vertical="center"/>
    </xf>
    <xf numFmtId="1" fontId="76" fillId="0" borderId="0" xfId="0" applyNumberFormat="1" applyFont="1"/>
    <xf numFmtId="167" fontId="10" fillId="79" borderId="22" xfId="177" applyFont="1" applyFill="1" applyBorder="1" applyAlignment="1" applyProtection="1">
      <alignment horizontal="center"/>
    </xf>
    <xf numFmtId="167" fontId="10" fillId="79" borderId="19" xfId="177" applyFont="1" applyFill="1" applyBorder="1" applyAlignment="1" applyProtection="1">
      <alignment horizontal="center"/>
    </xf>
    <xf numFmtId="167" fontId="10" fillId="79" borderId="26" xfId="177" applyFont="1" applyFill="1" applyBorder="1" applyAlignment="1" applyProtection="1">
      <alignment horizontal="center"/>
    </xf>
    <xf numFmtId="37" fontId="10" fillId="79" borderId="22" xfId="0" applyNumberFormat="1" applyFont="1" applyFill="1" applyBorder="1" applyAlignment="1">
      <alignment vertical="center"/>
    </xf>
    <xf numFmtId="37" fontId="10" fillId="79" borderId="24" xfId="0" applyNumberFormat="1" applyFont="1" applyFill="1" applyBorder="1" applyAlignment="1">
      <alignment horizontal="center" vertical="center"/>
    </xf>
    <xf numFmtId="167" fontId="10" fillId="79" borderId="26" xfId="177" applyFont="1" applyFill="1" applyBorder="1" applyAlignment="1" applyProtection="1">
      <alignment vertical="center"/>
    </xf>
    <xf numFmtId="167" fontId="10" fillId="79" borderId="18" xfId="177" applyFont="1" applyFill="1" applyBorder="1" applyAlignment="1" applyProtection="1">
      <alignment horizontal="center" vertical="center"/>
    </xf>
    <xf numFmtId="167" fontId="10" fillId="79" borderId="19" xfId="177" applyFont="1" applyFill="1" applyBorder="1" applyAlignment="1" applyProtection="1">
      <alignment horizontal="left" vertical="center"/>
    </xf>
    <xf numFmtId="167" fontId="10" fillId="79" borderId="18" xfId="177" applyFont="1" applyFill="1" applyBorder="1" applyAlignment="1" applyProtection="1">
      <alignment horizontal="left" vertical="center"/>
    </xf>
    <xf numFmtId="169" fontId="64" fillId="0" borderId="16" xfId="176" applyNumberFormat="1" applyFont="1" applyBorder="1" applyAlignment="1">
      <alignment vertical="center"/>
    </xf>
    <xf numFmtId="169" fontId="64" fillId="0" borderId="0" xfId="176" applyNumberFormat="1" applyFont="1" applyBorder="1" applyAlignment="1">
      <alignment vertical="center"/>
    </xf>
    <xf numFmtId="169" fontId="64" fillId="0" borderId="0" xfId="176" applyNumberFormat="1" applyFont="1" applyBorder="1"/>
    <xf numFmtId="0" fontId="5" fillId="79" borderId="16" xfId="0" applyFont="1" applyFill="1" applyBorder="1"/>
    <xf numFmtId="169" fontId="7" fillId="0" borderId="16" xfId="176" applyNumberFormat="1" applyFont="1" applyBorder="1" applyAlignment="1"/>
    <xf numFmtId="169" fontId="100" fillId="0" borderId="16" xfId="176" applyNumberFormat="1" applyFont="1" applyFill="1" applyBorder="1"/>
    <xf numFmtId="37" fontId="5" fillId="79" borderId="62" xfId="0" applyNumberFormat="1" applyFont="1" applyFill="1" applyBorder="1" applyAlignment="1">
      <alignment horizontal="center"/>
    </xf>
    <xf numFmtId="37" fontId="5" fillId="79" borderId="49" xfId="0" applyNumberFormat="1" applyFont="1" applyFill="1" applyBorder="1" applyAlignment="1">
      <alignment horizontal="center"/>
    </xf>
    <xf numFmtId="37" fontId="5" fillId="79" borderId="33" xfId="0" applyNumberFormat="1" applyFont="1" applyFill="1" applyBorder="1" applyAlignment="1">
      <alignment horizontal="center"/>
    </xf>
    <xf numFmtId="37" fontId="5" fillId="79" borderId="70" xfId="0" applyNumberFormat="1" applyFont="1" applyFill="1" applyBorder="1" applyAlignment="1">
      <alignment horizontal="center"/>
    </xf>
    <xf numFmtId="169" fontId="5" fillId="79" borderId="33" xfId="176" applyNumberFormat="1" applyFont="1" applyFill="1" applyBorder="1" applyAlignment="1" applyProtection="1">
      <alignment horizontal="center"/>
    </xf>
    <xf numFmtId="169" fontId="5" fillId="79" borderId="70" xfId="176" applyNumberFormat="1" applyFont="1" applyFill="1" applyBorder="1" applyAlignment="1" applyProtection="1">
      <alignment horizontal="center"/>
    </xf>
    <xf numFmtId="169" fontId="5" fillId="79" borderId="64" xfId="176" applyNumberFormat="1" applyFont="1" applyFill="1" applyBorder="1" applyAlignment="1" applyProtection="1">
      <alignment horizontal="center"/>
    </xf>
    <xf numFmtId="37" fontId="5" fillId="0" borderId="35" xfId="0" applyNumberFormat="1" applyFont="1" applyBorder="1" applyAlignment="1">
      <alignment horizontal="left" vertical="center"/>
    </xf>
    <xf numFmtId="167" fontId="5" fillId="79" borderId="49" xfId="177" applyFont="1" applyFill="1" applyBorder="1" applyAlignment="1" applyProtection="1">
      <alignment horizontal="center"/>
    </xf>
    <xf numFmtId="167" fontId="5" fillId="79" borderId="70" xfId="177" applyFont="1" applyFill="1" applyBorder="1" applyAlignment="1" applyProtection="1">
      <alignment horizontal="center"/>
    </xf>
    <xf numFmtId="41" fontId="5" fillId="0" borderId="0" xfId="204" applyFont="1"/>
    <xf numFmtId="41" fontId="6" fillId="0" borderId="0" xfId="204" applyFont="1"/>
    <xf numFmtId="0" fontId="98" fillId="0" borderId="0" xfId="0" applyFont="1"/>
    <xf numFmtId="173" fontId="0" fillId="0" borderId="16" xfId="0" applyNumberFormat="1" applyBorder="1"/>
    <xf numFmtId="3" fontId="5" fillId="0" borderId="0" xfId="0" applyNumberFormat="1" applyFont="1" applyAlignment="1">
      <alignment vertical="center"/>
    </xf>
    <xf numFmtId="169" fontId="70" fillId="0" borderId="16" xfId="176" applyNumberFormat="1" applyFont="1" applyFill="1" applyBorder="1" applyAlignment="1">
      <alignment horizontal="center" wrapText="1"/>
    </xf>
    <xf numFmtId="0" fontId="9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3" fontId="110" fillId="0" borderId="0" xfId="0" applyNumberFormat="1" applyFont="1" applyAlignment="1">
      <alignment horizontal="right" vertical="center"/>
    </xf>
    <xf numFmtId="0" fontId="98" fillId="0" borderId="97" xfId="0" applyFont="1" applyBorder="1" applyAlignment="1">
      <alignment vertical="center"/>
    </xf>
    <xf numFmtId="0" fontId="106" fillId="82" borderId="98" xfId="0" applyFont="1" applyFill="1" applyBorder="1" applyAlignment="1">
      <alignment vertical="center"/>
    </xf>
    <xf numFmtId="3" fontId="106" fillId="82" borderId="98" xfId="0" applyNumberFormat="1" applyFont="1" applyFill="1" applyBorder="1" applyAlignment="1">
      <alignment horizontal="right" vertical="center"/>
    </xf>
    <xf numFmtId="0" fontId="98" fillId="0" borderId="30" xfId="0" applyFont="1" applyBorder="1" applyAlignment="1">
      <alignment vertical="center"/>
    </xf>
    <xf numFmtId="3" fontId="106" fillId="0" borderId="30" xfId="0" applyNumberFormat="1" applyFont="1" applyBorder="1" applyAlignment="1">
      <alignment horizontal="right" vertical="center"/>
    </xf>
    <xf numFmtId="37" fontId="5" fillId="79" borderId="62" xfId="0" applyNumberFormat="1" applyFont="1" applyFill="1" applyBorder="1" applyAlignment="1">
      <alignment horizontal="center" vertical="center"/>
    </xf>
    <xf numFmtId="0" fontId="0" fillId="0" borderId="16" xfId="0" applyBorder="1"/>
    <xf numFmtId="0" fontId="98" fillId="83" borderId="16" xfId="0" applyFont="1" applyFill="1" applyBorder="1" applyAlignment="1">
      <alignment horizontal="center"/>
    </xf>
    <xf numFmtId="173" fontId="98" fillId="83" borderId="16" xfId="0" applyNumberFormat="1" applyFont="1" applyFill="1" applyBorder="1"/>
    <xf numFmtId="169" fontId="5" fillId="79" borderId="16" xfId="176" applyNumberFormat="1" applyFont="1" applyFill="1" applyBorder="1"/>
    <xf numFmtId="169" fontId="7" fillId="79" borderId="16" xfId="176" applyNumberFormat="1" applyFont="1" applyFill="1" applyBorder="1" applyAlignment="1">
      <alignment horizontal="center"/>
    </xf>
    <xf numFmtId="169" fontId="5" fillId="79" borderId="16" xfId="176" applyNumberFormat="1" applyFont="1" applyFill="1" applyBorder="1" applyAlignment="1">
      <alignment vertical="center"/>
    </xf>
    <xf numFmtId="37" fontId="5" fillId="79" borderId="51" xfId="0" quotePrefix="1" applyNumberFormat="1" applyFont="1" applyFill="1" applyBorder="1" applyAlignment="1">
      <alignment horizontal="center" vertical="center"/>
    </xf>
    <xf numFmtId="37" fontId="5" fillId="79" borderId="61" xfId="0" applyNumberFormat="1" applyFont="1" applyFill="1" applyBorder="1" applyAlignment="1">
      <alignment vertical="center"/>
    </xf>
    <xf numFmtId="167" fontId="7" fillId="0" borderId="0" xfId="799" applyFont="1" applyAlignment="1">
      <alignment horizontal="left" vertical="center"/>
    </xf>
    <xf numFmtId="0" fontId="102" fillId="0" borderId="69" xfId="0" applyFont="1" applyBorder="1" applyAlignment="1">
      <alignment horizontal="left" indent="2"/>
    </xf>
    <xf numFmtId="167" fontId="5" fillId="0" borderId="33" xfId="799" applyFont="1" applyBorder="1" applyAlignment="1">
      <alignment horizontal="left" vertical="center"/>
    </xf>
    <xf numFmtId="167" fontId="5" fillId="0" borderId="65" xfId="799" applyFont="1" applyBorder="1" applyAlignment="1">
      <alignment vertical="center"/>
    </xf>
    <xf numFmtId="167" fontId="5" fillId="0" borderId="65" xfId="799" applyFont="1" applyBorder="1" applyAlignment="1">
      <alignment horizontal="left" vertical="center"/>
    </xf>
    <xf numFmtId="167" fontId="5" fillId="0" borderId="66" xfId="799" applyFont="1" applyBorder="1" applyAlignment="1">
      <alignment horizontal="right" vertical="center"/>
    </xf>
    <xf numFmtId="167" fontId="5" fillId="0" borderId="51" xfId="799" applyFont="1" applyBorder="1" applyAlignment="1">
      <alignment horizontal="left" vertical="center"/>
    </xf>
    <xf numFmtId="167" fontId="5" fillId="0" borderId="34" xfId="799" applyFont="1" applyBorder="1" applyAlignment="1">
      <alignment horizontal="center" vertical="center"/>
    </xf>
    <xf numFmtId="0" fontId="102" fillId="0" borderId="70" xfId="0" applyFont="1" applyBorder="1" applyAlignment="1">
      <alignment horizontal="left" indent="2"/>
    </xf>
    <xf numFmtId="171" fontId="102" fillId="0" borderId="29" xfId="0" applyNumberFormat="1" applyFont="1" applyBorder="1"/>
    <xf numFmtId="171" fontId="102" fillId="0" borderId="19" xfId="0" applyNumberFormat="1" applyFont="1" applyBorder="1"/>
    <xf numFmtId="171" fontId="102" fillId="0" borderId="70" xfId="0" applyNumberFormat="1" applyFont="1" applyBorder="1"/>
    <xf numFmtId="0" fontId="75" fillId="0" borderId="100" xfId="0" applyFont="1" applyBorder="1" applyAlignment="1">
      <alignment horizontal="center"/>
    </xf>
    <xf numFmtId="0" fontId="75" fillId="0" borderId="74" xfId="0" applyFont="1" applyBorder="1" applyAlignment="1">
      <alignment horizontal="center"/>
    </xf>
    <xf numFmtId="0" fontId="75" fillId="0" borderId="75" xfId="0" applyFont="1" applyBorder="1" applyAlignment="1">
      <alignment horizontal="center"/>
    </xf>
    <xf numFmtId="0" fontId="75" fillId="0" borderId="34" xfId="0" applyFont="1" applyBorder="1" applyAlignment="1">
      <alignment horizontal="center"/>
    </xf>
    <xf numFmtId="169" fontId="7" fillId="0" borderId="0" xfId="176" applyNumberFormat="1" applyFont="1" applyFill="1"/>
    <xf numFmtId="169" fontId="5" fillId="0" borderId="0" xfId="176" applyNumberFormat="1" applyFont="1" applyFill="1"/>
    <xf numFmtId="168" fontId="5" fillId="0" borderId="0" xfId="176" applyFont="1" applyFill="1"/>
    <xf numFmtId="169" fontId="22" fillId="0" borderId="16" xfId="176" applyNumberFormat="1" applyFont="1" applyFill="1" applyBorder="1" applyAlignment="1"/>
    <xf numFmtId="169" fontId="10" fillId="79" borderId="16" xfId="176" applyNumberFormat="1" applyFont="1" applyFill="1" applyBorder="1" applyAlignment="1"/>
    <xf numFmtId="169" fontId="10" fillId="79" borderId="16" xfId="176" applyNumberFormat="1" applyFont="1" applyFill="1" applyBorder="1"/>
    <xf numFmtId="169" fontId="5" fillId="0" borderId="16" xfId="176" applyNumberFormat="1" applyFont="1" applyFill="1" applyBorder="1" applyAlignment="1">
      <alignment horizontal="right" vertical="center" wrapText="1"/>
    </xf>
    <xf numFmtId="167" fontId="5" fillId="0" borderId="0" xfId="0" applyNumberFormat="1" applyFont="1" applyAlignment="1">
      <alignment vertical="center"/>
    </xf>
    <xf numFmtId="169" fontId="10" fillId="79" borderId="19" xfId="176" applyNumberFormat="1" applyFont="1" applyFill="1" applyBorder="1" applyAlignment="1">
      <alignment horizontal="center" vertical="center" wrapText="1" shrinkToFit="1"/>
    </xf>
    <xf numFmtId="169" fontId="64" fillId="79" borderId="24" xfId="176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 indent="3"/>
    </xf>
    <xf numFmtId="0" fontId="2" fillId="0" borderId="0" xfId="0" applyFont="1" applyAlignment="1">
      <alignment horizontal="left" vertical="center" indent="1"/>
    </xf>
    <xf numFmtId="169" fontId="100" fillId="0" borderId="16" xfId="176" applyNumberFormat="1" applyFont="1" applyFill="1" applyBorder="1" applyAlignment="1">
      <alignment horizontal="left"/>
    </xf>
    <xf numFmtId="169" fontId="5" fillId="0" borderId="0" xfId="176" applyNumberFormat="1" applyFont="1" applyFill="1" applyBorder="1"/>
    <xf numFmtId="169" fontId="7" fillId="0" borderId="0" xfId="176" applyNumberFormat="1" applyFont="1" applyFill="1" applyBorder="1" applyAlignment="1">
      <alignment vertical="center"/>
    </xf>
    <xf numFmtId="169" fontId="7" fillId="0" borderId="0" xfId="176" applyNumberFormat="1" applyFont="1" applyFill="1" applyBorder="1" applyAlignment="1">
      <alignment horizontal="center" vertical="center" wrapText="1"/>
    </xf>
    <xf numFmtId="169" fontId="10" fillId="0" borderId="0" xfId="176" applyNumberFormat="1" applyFont="1" applyFill="1" applyBorder="1" applyAlignment="1">
      <alignment horizontal="center" vertical="center" wrapText="1" shrinkToFit="1"/>
    </xf>
    <xf numFmtId="0" fontId="102" fillId="0" borderId="0" xfId="0" applyFont="1" applyAlignment="1">
      <alignment horizontal="left" indent="2"/>
    </xf>
    <xf numFmtId="0" fontId="101" fillId="0" borderId="0" xfId="0" applyFont="1" applyAlignment="1">
      <alignment horizontal="left" indent="1"/>
    </xf>
    <xf numFmtId="0" fontId="101" fillId="0" borderId="0" xfId="0" applyFont="1" applyAlignment="1">
      <alignment horizontal="left"/>
    </xf>
    <xf numFmtId="42" fontId="5" fillId="0" borderId="0" xfId="801" applyFont="1"/>
    <xf numFmtId="173" fontId="105" fillId="0" borderId="0" xfId="0" applyNumberFormat="1" applyFont="1"/>
    <xf numFmtId="173" fontId="105" fillId="0" borderId="0" xfId="0" applyNumberFormat="1" applyFont="1" applyAlignment="1">
      <alignment horizontal="center"/>
    </xf>
    <xf numFmtId="3" fontId="88" fillId="0" borderId="0" xfId="0" applyNumberFormat="1" applyFont="1"/>
    <xf numFmtId="3" fontId="88" fillId="0" borderId="0" xfId="0" applyNumberFormat="1" applyFont="1" applyAlignment="1">
      <alignment horizontal="center"/>
    </xf>
    <xf numFmtId="0" fontId="88" fillId="0" borderId="0" xfId="0" applyFont="1" applyAlignment="1">
      <alignment horizontal="left" indent="2"/>
    </xf>
    <xf numFmtId="171" fontId="101" fillId="80" borderId="63" xfId="0" applyNumberFormat="1" applyFont="1" applyFill="1" applyBorder="1"/>
    <xf numFmtId="171" fontId="102" fillId="0" borderId="27" xfId="0" applyNumberFormat="1" applyFont="1" applyBorder="1"/>
    <xf numFmtId="171" fontId="102" fillId="0" borderId="31" xfId="0" applyNumberFormat="1" applyFont="1" applyBorder="1"/>
    <xf numFmtId="171" fontId="102" fillId="0" borderId="16" xfId="0" applyNumberFormat="1" applyFont="1" applyBorder="1"/>
    <xf numFmtId="171" fontId="102" fillId="0" borderId="23" xfId="0" applyNumberFormat="1" applyFont="1" applyBorder="1"/>
    <xf numFmtId="171" fontId="102" fillId="0" borderId="25" xfId="0" applyNumberFormat="1" applyFont="1" applyBorder="1"/>
    <xf numFmtId="171" fontId="102" fillId="0" borderId="22" xfId="0" applyNumberFormat="1" applyFont="1" applyBorder="1"/>
    <xf numFmtId="171" fontId="102" fillId="0" borderId="24" xfId="0" applyNumberFormat="1" applyFont="1" applyBorder="1"/>
    <xf numFmtId="171" fontId="102" fillId="0" borderId="76" xfId="0" applyNumberFormat="1" applyFont="1" applyBorder="1"/>
    <xf numFmtId="171" fontId="102" fillId="0" borderId="26" xfId="0" applyNumberFormat="1" applyFont="1" applyBorder="1"/>
    <xf numFmtId="171" fontId="102" fillId="0" borderId="18" xfId="0" applyNumberFormat="1" applyFont="1" applyBorder="1"/>
    <xf numFmtId="3" fontId="65" fillId="0" borderId="58" xfId="0" applyNumberFormat="1" applyFont="1" applyBorder="1" applyAlignment="1">
      <alignment horizontal="center" vertical="center"/>
    </xf>
    <xf numFmtId="3" fontId="65" fillId="0" borderId="59" xfId="0" applyNumberFormat="1" applyFont="1" applyBorder="1" applyAlignment="1">
      <alignment horizontal="center" vertical="center"/>
    </xf>
    <xf numFmtId="3" fontId="65" fillId="0" borderId="45" xfId="0" applyNumberFormat="1" applyFont="1" applyBorder="1" applyAlignment="1">
      <alignment horizontal="center" vertical="center"/>
    </xf>
    <xf numFmtId="169" fontId="9" fillId="0" borderId="16" xfId="176" applyNumberFormat="1" applyFont="1" applyFill="1" applyBorder="1" applyAlignment="1" applyProtection="1">
      <alignment horizontal="left" vertical="center"/>
    </xf>
    <xf numFmtId="168" fontId="9" fillId="0" borderId="16" xfId="176" applyFont="1" applyFill="1" applyBorder="1" applyAlignment="1" applyProtection="1">
      <alignment horizontal="left" vertical="center"/>
    </xf>
    <xf numFmtId="3" fontId="7" fillId="0" borderId="49" xfId="176" applyNumberFormat="1" applyFont="1" applyFill="1" applyBorder="1" applyAlignment="1">
      <alignment horizontal="center" vertical="center"/>
    </xf>
    <xf numFmtId="3" fontId="7" fillId="0" borderId="50" xfId="176" applyNumberFormat="1" applyFont="1" applyFill="1" applyBorder="1" applyAlignment="1">
      <alignment horizontal="center" vertical="center"/>
    </xf>
    <xf numFmtId="3" fontId="7" fillId="0" borderId="49" xfId="0" applyNumberFormat="1" applyFont="1" applyBorder="1" applyAlignment="1">
      <alignment horizontal="center" vertical="center"/>
    </xf>
    <xf numFmtId="3" fontId="7" fillId="0" borderId="50" xfId="0" quotePrefix="1" applyNumberFormat="1" applyFont="1" applyBorder="1" applyAlignment="1">
      <alignment horizontal="center" vertical="center"/>
    </xf>
    <xf numFmtId="173" fontId="88" fillId="0" borderId="16" xfId="0" applyNumberFormat="1" applyFont="1" applyBorder="1"/>
    <xf numFmtId="3" fontId="7" fillId="0" borderId="56" xfId="176" quotePrefix="1" applyNumberFormat="1" applyFont="1" applyFill="1" applyBorder="1" applyAlignment="1">
      <alignment horizontal="center" vertical="center"/>
    </xf>
    <xf numFmtId="0" fontId="106" fillId="82" borderId="28" xfId="0" applyFont="1" applyFill="1" applyBorder="1" applyAlignment="1">
      <alignment horizontal="center" vertical="center" wrapText="1"/>
    </xf>
    <xf numFmtId="167" fontId="109" fillId="0" borderId="0" xfId="177" quotePrefix="1" applyFont="1" applyFill="1" applyBorder="1" applyAlignment="1">
      <alignment vertical="center"/>
    </xf>
    <xf numFmtId="0" fontId="82" fillId="0" borderId="0" xfId="0" applyFont="1" applyAlignment="1">
      <alignment horizontal="left" vertical="center"/>
    </xf>
    <xf numFmtId="0" fontId="98" fillId="0" borderId="0" xfId="0" applyFont="1" applyAlignment="1">
      <alignment horizontal="right" vertical="center"/>
    </xf>
    <xf numFmtId="0" fontId="13" fillId="0" borderId="0" xfId="752" applyFont="1" applyAlignment="1">
      <alignment wrapText="1"/>
    </xf>
    <xf numFmtId="0" fontId="13" fillId="0" borderId="0" xfId="752" applyFont="1" applyAlignment="1">
      <alignment horizontal="right" wrapText="1"/>
    </xf>
    <xf numFmtId="171" fontId="102" fillId="0" borderId="28" xfId="0" applyNumberFormat="1" applyFont="1" applyBorder="1"/>
    <xf numFmtId="171" fontId="101" fillId="0" borderId="29" xfId="0" applyNumberFormat="1" applyFont="1" applyBorder="1"/>
    <xf numFmtId="171" fontId="101" fillId="0" borderId="19" xfId="0" applyNumberFormat="1" applyFont="1" applyBorder="1"/>
    <xf numFmtId="171" fontId="101" fillId="0" borderId="27" xfId="0" applyNumberFormat="1" applyFont="1" applyBorder="1"/>
    <xf numFmtId="173" fontId="105" fillId="0" borderId="35" xfId="0" applyNumberFormat="1" applyFont="1" applyBorder="1" applyAlignment="1">
      <alignment horizontal="center" vertical="center"/>
    </xf>
    <xf numFmtId="173" fontId="105" fillId="0" borderId="79" xfId="0" applyNumberFormat="1" applyFont="1" applyBorder="1" applyAlignment="1">
      <alignment horizontal="center" vertical="center"/>
    </xf>
    <xf numFmtId="37" fontId="7" fillId="0" borderId="54" xfId="0" applyNumberFormat="1" applyFont="1" applyBorder="1" applyAlignment="1">
      <alignment horizontal="right" vertical="center"/>
    </xf>
    <xf numFmtId="173" fontId="105" fillId="0" borderId="78" xfId="0" applyNumberFormat="1" applyFont="1" applyBorder="1" applyAlignment="1">
      <alignment horizontal="center" vertical="center"/>
    </xf>
    <xf numFmtId="173" fontId="105" fillId="0" borderId="68" xfId="0" applyNumberFormat="1" applyFont="1" applyBorder="1" applyAlignment="1">
      <alignment horizontal="center" vertical="center"/>
    </xf>
    <xf numFmtId="37" fontId="7" fillId="0" borderId="80" xfId="0" applyNumberFormat="1" applyFont="1" applyBorder="1" applyAlignment="1">
      <alignment horizontal="right" vertical="center"/>
    </xf>
    <xf numFmtId="37" fontId="7" fillId="0" borderId="68" xfId="0" applyNumberFormat="1" applyFont="1" applyBorder="1" applyAlignment="1">
      <alignment horizontal="right" vertical="center"/>
    </xf>
    <xf numFmtId="173" fontId="105" fillId="0" borderId="47" xfId="0" applyNumberFormat="1" applyFont="1" applyBorder="1" applyAlignment="1">
      <alignment horizontal="center" vertical="center"/>
    </xf>
    <xf numFmtId="37" fontId="7" fillId="0" borderId="69" xfId="0" applyNumberFormat="1" applyFont="1" applyBorder="1" applyAlignment="1">
      <alignment horizontal="right" vertical="center"/>
    </xf>
    <xf numFmtId="37" fontId="7" fillId="0" borderId="48" xfId="0" applyNumberFormat="1" applyFont="1" applyBorder="1" applyAlignment="1">
      <alignment horizontal="right" vertical="center"/>
    </xf>
    <xf numFmtId="37" fontId="7" fillId="0" borderId="34" xfId="0" applyNumberFormat="1" applyFont="1" applyBorder="1" applyAlignment="1">
      <alignment horizontal="right" vertical="center"/>
    </xf>
    <xf numFmtId="37" fontId="7" fillId="0" borderId="41" xfId="0" applyNumberFormat="1" applyFont="1" applyBorder="1" applyAlignment="1">
      <alignment horizontal="center" vertical="center"/>
    </xf>
    <xf numFmtId="173" fontId="11" fillId="0" borderId="19" xfId="0" applyNumberFormat="1" applyFont="1" applyBorder="1" applyAlignment="1">
      <alignment horizontal="center" vertical="center"/>
    </xf>
    <xf numFmtId="173" fontId="11" fillId="0" borderId="39" xfId="0" applyNumberFormat="1" applyFont="1" applyBorder="1" applyAlignment="1">
      <alignment horizontal="center" vertical="center"/>
    </xf>
    <xf numFmtId="173" fontId="11" fillId="0" borderId="68" xfId="0" applyNumberFormat="1" applyFont="1" applyBorder="1"/>
    <xf numFmtId="37" fontId="2" fillId="0" borderId="38" xfId="0" applyNumberFormat="1" applyFont="1" applyBorder="1" applyAlignment="1">
      <alignment horizontal="right" vertical="center"/>
    </xf>
    <xf numFmtId="173" fontId="11" fillId="0" borderId="16" xfId="0" applyNumberFormat="1" applyFont="1" applyBorder="1" applyAlignment="1">
      <alignment horizontal="center" vertical="center"/>
    </xf>
    <xf numFmtId="173" fontId="11" fillId="0" borderId="99" xfId="0" applyNumberFormat="1" applyFont="1" applyBorder="1" applyAlignment="1">
      <alignment horizontal="center" vertical="center"/>
    </xf>
    <xf numFmtId="173" fontId="11" fillId="0" borderId="82" xfId="0" applyNumberFormat="1" applyFont="1" applyBorder="1" applyAlignment="1">
      <alignment horizontal="center" vertical="center"/>
    </xf>
    <xf numFmtId="173" fontId="11" fillId="0" borderId="22" xfId="0" applyNumberFormat="1" applyFont="1" applyBorder="1" applyAlignment="1">
      <alignment horizontal="center" vertical="center"/>
    </xf>
    <xf numFmtId="173" fontId="11" fillId="0" borderId="55" xfId="0" applyNumberFormat="1" applyFont="1" applyBorder="1" applyAlignment="1">
      <alignment horizontal="center" vertical="center"/>
    </xf>
    <xf numFmtId="37" fontId="7" fillId="0" borderId="61" xfId="0" applyNumberFormat="1" applyFont="1" applyBorder="1" applyAlignment="1">
      <alignment horizontal="right" vertical="center"/>
    </xf>
    <xf numFmtId="169" fontId="7" fillId="0" borderId="16" xfId="176" applyNumberFormat="1" applyFont="1" applyFill="1" applyBorder="1" applyAlignment="1" applyProtection="1">
      <alignment vertical="center"/>
    </xf>
    <xf numFmtId="169" fontId="5" fillId="0" borderId="16" xfId="176" applyNumberFormat="1" applyFont="1" applyFill="1" applyBorder="1" applyAlignment="1" applyProtection="1">
      <alignment vertical="center"/>
    </xf>
    <xf numFmtId="168" fontId="7" fillId="0" borderId="16" xfId="176" applyFont="1" applyFill="1" applyBorder="1" applyAlignment="1" applyProtection="1">
      <alignment vertical="center"/>
    </xf>
    <xf numFmtId="171" fontId="5" fillId="0" borderId="16" xfId="0" applyNumberFormat="1" applyFont="1" applyBorder="1"/>
    <xf numFmtId="167" fontId="7" fillId="0" borderId="16" xfId="177" applyFont="1" applyFill="1" applyBorder="1" applyAlignment="1" applyProtection="1">
      <alignment vertical="center"/>
    </xf>
    <xf numFmtId="167" fontId="7" fillId="0" borderId="16" xfId="176" applyNumberFormat="1" applyFont="1" applyFill="1" applyBorder="1" applyAlignment="1" applyProtection="1">
      <alignment vertical="center"/>
    </xf>
    <xf numFmtId="0" fontId="7" fillId="0" borderId="4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3" fontId="66" fillId="0" borderId="58" xfId="0" applyNumberFormat="1" applyFont="1" applyBorder="1" applyAlignment="1">
      <alignment horizontal="center" vertical="center"/>
    </xf>
    <xf numFmtId="3" fontId="66" fillId="0" borderId="81" xfId="0" applyNumberFormat="1" applyFont="1" applyBorder="1" applyAlignment="1">
      <alignment horizontal="center" vertical="center"/>
    </xf>
    <xf numFmtId="3" fontId="7" fillId="0" borderId="82" xfId="176" applyNumberFormat="1" applyFont="1" applyFill="1" applyBorder="1" applyAlignment="1" applyProtection="1">
      <alignment horizontal="center" vertical="center"/>
    </xf>
    <xf numFmtId="3" fontId="7" fillId="0" borderId="83" xfId="176" applyNumberFormat="1" applyFont="1" applyFill="1" applyBorder="1" applyAlignment="1" applyProtection="1">
      <alignment horizontal="center" vertical="center"/>
    </xf>
    <xf numFmtId="3" fontId="7" fillId="0" borderId="84" xfId="176" applyNumberFormat="1" applyFont="1" applyFill="1" applyBorder="1" applyAlignment="1" applyProtection="1">
      <alignment horizontal="center" vertical="center"/>
    </xf>
    <xf numFmtId="3" fontId="7" fillId="0" borderId="22" xfId="176" applyNumberFormat="1" applyFont="1" applyFill="1" applyBorder="1" applyAlignment="1">
      <alignment horizontal="center" vertical="center"/>
    </xf>
    <xf numFmtId="3" fontId="7" fillId="0" borderId="26" xfId="176" applyNumberFormat="1" applyFont="1" applyFill="1" applyBorder="1" applyAlignment="1">
      <alignment horizontal="center" vertical="center"/>
    </xf>
    <xf numFmtId="3" fontId="7" fillId="0" borderId="52" xfId="176" applyNumberFormat="1" applyFont="1" applyFill="1" applyBorder="1" applyAlignment="1">
      <alignment horizontal="center" vertical="center"/>
    </xf>
    <xf numFmtId="3" fontId="7" fillId="0" borderId="55" xfId="176" applyNumberFormat="1" applyFont="1" applyFill="1" applyBorder="1" applyAlignment="1" applyProtection="1">
      <alignment horizontal="center" vertical="center"/>
    </xf>
    <xf numFmtId="3" fontId="7" fillId="0" borderId="56" xfId="176" applyNumberFormat="1" applyFont="1" applyFill="1" applyBorder="1" applyAlignment="1" applyProtection="1">
      <alignment horizontal="center" vertical="center"/>
    </xf>
    <xf numFmtId="3" fontId="7" fillId="0" borderId="57" xfId="176" applyNumberFormat="1" applyFont="1" applyFill="1" applyBorder="1" applyAlignment="1" applyProtection="1">
      <alignment horizontal="center" vertical="center"/>
    </xf>
    <xf numFmtId="37" fontId="5" fillId="79" borderId="62" xfId="0" applyNumberFormat="1" applyFont="1" applyFill="1" applyBorder="1" applyAlignment="1">
      <alignment horizontal="center" vertical="center"/>
    </xf>
    <xf numFmtId="37" fontId="5" fillId="79" borderId="66" xfId="0" applyNumberFormat="1" applyFont="1" applyFill="1" applyBorder="1" applyAlignment="1">
      <alignment horizontal="center" vertical="center"/>
    </xf>
    <xf numFmtId="37" fontId="10" fillId="79" borderId="22" xfId="0" applyNumberFormat="1" applyFont="1" applyFill="1" applyBorder="1" applyAlignment="1">
      <alignment horizontal="center" vertical="center"/>
    </xf>
    <xf numFmtId="37" fontId="10" fillId="79" borderId="19" xfId="0" applyNumberFormat="1" applyFont="1" applyFill="1" applyBorder="1" applyAlignment="1">
      <alignment horizontal="center" vertical="center"/>
    </xf>
    <xf numFmtId="167" fontId="10" fillId="79" borderId="22" xfId="177" applyFont="1" applyFill="1" applyBorder="1" applyAlignment="1" applyProtection="1">
      <alignment horizontal="center" vertical="center"/>
    </xf>
    <xf numFmtId="167" fontId="10" fillId="79" borderId="19" xfId="177" applyFont="1" applyFill="1" applyBorder="1" applyAlignment="1" applyProtection="1">
      <alignment horizontal="center" vertical="center"/>
    </xf>
    <xf numFmtId="0" fontId="107" fillId="0" borderId="0" xfId="177" quotePrefix="1" applyNumberFormat="1" applyFont="1" applyFill="1" applyBorder="1" applyAlignment="1">
      <alignment horizontal="center" vertical="center"/>
    </xf>
    <xf numFmtId="0" fontId="108" fillId="0" borderId="0" xfId="177" quotePrefix="1" applyNumberFormat="1" applyFont="1" applyFill="1" applyBorder="1" applyAlignment="1">
      <alignment horizontal="center" vertical="center"/>
    </xf>
    <xf numFmtId="0" fontId="98" fillId="82" borderId="16" xfId="0" applyFont="1" applyFill="1" applyBorder="1" applyAlignment="1">
      <alignment horizontal="center" vertical="center"/>
    </xf>
    <xf numFmtId="0" fontId="98" fillId="0" borderId="0" xfId="0" applyFont="1" applyAlignment="1">
      <alignment horizontal="center" vertical="center"/>
    </xf>
    <xf numFmtId="169" fontId="20" fillId="79" borderId="23" xfId="176" applyNumberFormat="1" applyFont="1" applyFill="1" applyBorder="1" applyAlignment="1">
      <alignment horizontal="center" vertical="center"/>
    </xf>
    <xf numFmtId="169" fontId="20" fillId="79" borderId="30" xfId="176" applyNumberFormat="1" applyFont="1" applyFill="1" applyBorder="1" applyAlignment="1">
      <alignment horizontal="center" vertical="center"/>
    </xf>
    <xf numFmtId="169" fontId="20" fillId="79" borderId="31" xfId="176" applyNumberFormat="1" applyFont="1" applyFill="1" applyBorder="1" applyAlignment="1">
      <alignment horizontal="center" vertical="center"/>
    </xf>
    <xf numFmtId="169" fontId="7" fillId="79" borderId="23" xfId="176" applyNumberFormat="1" applyFont="1" applyFill="1" applyBorder="1" applyAlignment="1">
      <alignment horizontal="center" vertical="center"/>
    </xf>
    <xf numFmtId="169" fontId="7" fillId="79" borderId="30" xfId="176" applyNumberFormat="1" applyFont="1" applyFill="1" applyBorder="1" applyAlignment="1">
      <alignment horizontal="center" vertical="center"/>
    </xf>
    <xf numFmtId="169" fontId="7" fillId="79" borderId="31" xfId="176" applyNumberFormat="1" applyFont="1" applyFill="1" applyBorder="1" applyAlignment="1">
      <alignment horizontal="center" vertical="center"/>
    </xf>
    <xf numFmtId="169" fontId="64" fillId="79" borderId="23" xfId="176" applyNumberFormat="1" applyFont="1" applyFill="1" applyBorder="1" applyAlignment="1">
      <alignment horizontal="center" vertical="center"/>
    </xf>
    <xf numFmtId="169" fontId="64" fillId="79" borderId="30" xfId="176" applyNumberFormat="1" applyFont="1" applyFill="1" applyBorder="1" applyAlignment="1">
      <alignment horizontal="center" vertical="center"/>
    </xf>
    <xf numFmtId="169" fontId="64" fillId="79" borderId="31" xfId="176" applyNumberFormat="1" applyFont="1" applyFill="1" applyBorder="1" applyAlignment="1">
      <alignment horizontal="center" vertical="center"/>
    </xf>
  </cellXfs>
  <cellStyles count="802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Énfasis1" xfId="7" builtinId="30" customBuiltin="1"/>
    <cellStyle name="20% - Énfasis1 2" xfId="8" xr:uid="{00000000-0005-0000-0000-000007000000}"/>
    <cellStyle name="20% - Énfasis1 2 2" xfId="9" xr:uid="{00000000-0005-0000-0000-000008000000}"/>
    <cellStyle name="20% - Énfasis2" xfId="10" builtinId="34" customBuiltin="1"/>
    <cellStyle name="20% - Énfasis2 2" xfId="11" xr:uid="{00000000-0005-0000-0000-00000A000000}"/>
    <cellStyle name="20% - Énfasis2 2 2" xfId="12" xr:uid="{00000000-0005-0000-0000-00000B000000}"/>
    <cellStyle name="20% - Énfasis3" xfId="13" builtinId="38" customBuiltin="1"/>
    <cellStyle name="20% - Énfasis3 2" xfId="14" xr:uid="{00000000-0005-0000-0000-00000D000000}"/>
    <cellStyle name="20% - Énfasis3 2 2" xfId="15" xr:uid="{00000000-0005-0000-0000-00000E000000}"/>
    <cellStyle name="20% - Énfasis4" xfId="16" builtinId="42" customBuiltin="1"/>
    <cellStyle name="20% - Énfasis4 2" xfId="17" xr:uid="{00000000-0005-0000-0000-000010000000}"/>
    <cellStyle name="20% - Énfasis4 2 2" xfId="18" xr:uid="{00000000-0005-0000-0000-000011000000}"/>
    <cellStyle name="20% - Énfasis5" xfId="19" builtinId="46" customBuiltin="1"/>
    <cellStyle name="20% - Énfasis5 2" xfId="20" xr:uid="{00000000-0005-0000-0000-000013000000}"/>
    <cellStyle name="20% - Énfasis5 2 2" xfId="21" xr:uid="{00000000-0005-0000-0000-000014000000}"/>
    <cellStyle name="20% - Énfasis6" xfId="22" builtinId="50" customBuiltin="1"/>
    <cellStyle name="20% - Énfasis6 2" xfId="23" xr:uid="{00000000-0005-0000-0000-000016000000}"/>
    <cellStyle name="20% - Énfasis6 2 2" xfId="24" xr:uid="{00000000-0005-0000-0000-000017000000}"/>
    <cellStyle name="40% - Accent1" xfId="25" xr:uid="{00000000-0005-0000-0000-000018000000}"/>
    <cellStyle name="40% - Accent2" xfId="26" xr:uid="{00000000-0005-0000-0000-000019000000}"/>
    <cellStyle name="40% - Accent3" xfId="27" xr:uid="{00000000-0005-0000-0000-00001A000000}"/>
    <cellStyle name="40% - Accent4" xfId="28" xr:uid="{00000000-0005-0000-0000-00001B000000}"/>
    <cellStyle name="40% - Accent5" xfId="29" xr:uid="{00000000-0005-0000-0000-00001C000000}"/>
    <cellStyle name="40% - Accent6" xfId="30" xr:uid="{00000000-0005-0000-0000-00001D000000}"/>
    <cellStyle name="40% - Énfasis1" xfId="31" builtinId="31" customBuiltin="1"/>
    <cellStyle name="40% - Énfasis1 2" xfId="32" xr:uid="{00000000-0005-0000-0000-00001F000000}"/>
    <cellStyle name="40% - Énfasis1 2 2" xfId="33" xr:uid="{00000000-0005-0000-0000-000020000000}"/>
    <cellStyle name="40% - Énfasis2" xfId="34" builtinId="35" customBuiltin="1"/>
    <cellStyle name="40% - Énfasis2 2" xfId="35" xr:uid="{00000000-0005-0000-0000-000022000000}"/>
    <cellStyle name="40% - Énfasis2 2 2" xfId="36" xr:uid="{00000000-0005-0000-0000-000023000000}"/>
    <cellStyle name="40% - Énfasis3" xfId="37" builtinId="39" customBuiltin="1"/>
    <cellStyle name="40% - Énfasis3 2" xfId="38" xr:uid="{00000000-0005-0000-0000-000025000000}"/>
    <cellStyle name="40% - Énfasis3 2 2" xfId="39" xr:uid="{00000000-0005-0000-0000-000026000000}"/>
    <cellStyle name="40% - Énfasis4" xfId="40" builtinId="43" customBuiltin="1"/>
    <cellStyle name="40% - Énfasis4 2" xfId="41" xr:uid="{00000000-0005-0000-0000-000028000000}"/>
    <cellStyle name="40% - Énfasis4 2 2" xfId="42" xr:uid="{00000000-0005-0000-0000-000029000000}"/>
    <cellStyle name="40% - Énfasis5" xfId="43" builtinId="47" customBuiltin="1"/>
    <cellStyle name="40% - Énfasis5 2" xfId="44" xr:uid="{00000000-0005-0000-0000-00002B000000}"/>
    <cellStyle name="40% - Énfasis5 2 2" xfId="45" xr:uid="{00000000-0005-0000-0000-00002C000000}"/>
    <cellStyle name="40% - Énfasis6" xfId="46" builtinId="51" customBuiltin="1"/>
    <cellStyle name="40% - Énfasis6 2" xfId="47" xr:uid="{00000000-0005-0000-0000-00002E000000}"/>
    <cellStyle name="40% - Énfasis6 2 2" xfId="48" xr:uid="{00000000-0005-0000-0000-00002F000000}"/>
    <cellStyle name="60% - Accent1" xfId="49" xr:uid="{00000000-0005-0000-0000-000030000000}"/>
    <cellStyle name="60% - Accent2" xfId="50" xr:uid="{00000000-0005-0000-0000-000031000000}"/>
    <cellStyle name="60% - Accent3" xfId="51" xr:uid="{00000000-0005-0000-0000-000032000000}"/>
    <cellStyle name="60% - Accent4" xfId="52" xr:uid="{00000000-0005-0000-0000-000033000000}"/>
    <cellStyle name="60% - Accent5" xfId="53" xr:uid="{00000000-0005-0000-0000-000034000000}"/>
    <cellStyle name="60% - Accent6" xfId="54" xr:uid="{00000000-0005-0000-0000-000035000000}"/>
    <cellStyle name="60% - Énfasis1" xfId="55" builtinId="32" customBuiltin="1"/>
    <cellStyle name="60% - Énfasis1 2" xfId="56" xr:uid="{00000000-0005-0000-0000-000037000000}"/>
    <cellStyle name="60% - Énfasis2" xfId="57" builtinId="36" customBuiltin="1"/>
    <cellStyle name="60% - Énfasis2 2" xfId="58" xr:uid="{00000000-0005-0000-0000-000039000000}"/>
    <cellStyle name="60% - Énfasis3" xfId="59" builtinId="40" customBuiltin="1"/>
    <cellStyle name="60% - Énfasis3 2" xfId="60" xr:uid="{00000000-0005-0000-0000-00003B000000}"/>
    <cellStyle name="60% - Énfasis4" xfId="61" builtinId="44" customBuiltin="1"/>
    <cellStyle name="60% - Énfasis4 2" xfId="62" xr:uid="{00000000-0005-0000-0000-00003D000000}"/>
    <cellStyle name="60% - Énfasis5" xfId="63" builtinId="48" customBuiltin="1"/>
    <cellStyle name="60% - Énfasis5 2" xfId="64" xr:uid="{00000000-0005-0000-0000-00003F000000}"/>
    <cellStyle name="60% - Énfasis6" xfId="65" builtinId="52" customBuiltin="1"/>
    <cellStyle name="60% - Énfasis6 2" xfId="66" xr:uid="{00000000-0005-0000-0000-000041000000}"/>
    <cellStyle name="Accent1" xfId="67" xr:uid="{00000000-0005-0000-0000-000042000000}"/>
    <cellStyle name="Accent2" xfId="68" xr:uid="{00000000-0005-0000-0000-000043000000}"/>
    <cellStyle name="Accent3" xfId="69" xr:uid="{00000000-0005-0000-0000-000044000000}"/>
    <cellStyle name="Accent4" xfId="70" xr:uid="{00000000-0005-0000-0000-000045000000}"/>
    <cellStyle name="Accent5" xfId="71" xr:uid="{00000000-0005-0000-0000-000046000000}"/>
    <cellStyle name="Accent6" xfId="72" xr:uid="{00000000-0005-0000-0000-000047000000}"/>
    <cellStyle name="Bad" xfId="73" xr:uid="{00000000-0005-0000-0000-000048000000}"/>
    <cellStyle name="Buena 2" xfId="74" xr:uid="{00000000-0005-0000-0000-000049000000}"/>
    <cellStyle name="Buena 2 2" xfId="75" xr:uid="{00000000-0005-0000-0000-00004A000000}"/>
    <cellStyle name="Bueno" xfId="76" builtinId="26" customBuiltin="1"/>
    <cellStyle name="C|‰" xfId="77" xr:uid="{00000000-0005-0000-0000-00004C000000}"/>
    <cellStyle name="C|‰ 2" xfId="78" xr:uid="{00000000-0005-0000-0000-00004D000000}"/>
    <cellStyle name="C|‰ 2 2" xfId="79" xr:uid="{00000000-0005-0000-0000-00004E000000}"/>
    <cellStyle name="Calculation" xfId="80" xr:uid="{00000000-0005-0000-0000-00004F000000}"/>
    <cellStyle name="Cálculo" xfId="81" builtinId="22" customBuiltin="1"/>
    <cellStyle name="Cálculo 2" xfId="82" xr:uid="{00000000-0005-0000-0000-000051000000}"/>
    <cellStyle name="Cálculo 2 2" xfId="83" xr:uid="{00000000-0005-0000-0000-000052000000}"/>
    <cellStyle name="Celda de comprobación" xfId="84" builtinId="23" customBuiltin="1"/>
    <cellStyle name="Celda de comprobación 2" xfId="85" xr:uid="{00000000-0005-0000-0000-000054000000}"/>
    <cellStyle name="Celda de comprobación 2 2" xfId="86" xr:uid="{00000000-0005-0000-0000-000055000000}"/>
    <cellStyle name="Celda vinculada" xfId="87" builtinId="24" customBuiltin="1"/>
    <cellStyle name="Celda vinculada 2" xfId="88" xr:uid="{00000000-0005-0000-0000-000057000000}"/>
    <cellStyle name="Celda vinculada 2 2" xfId="89" xr:uid="{00000000-0005-0000-0000-000058000000}"/>
    <cellStyle name="Check Cell" xfId="90" xr:uid="{00000000-0005-0000-0000-000059000000}"/>
    <cellStyle name="Encabezado 1" xfId="91" builtinId="16" customBuiltin="1"/>
    <cellStyle name="Encabezado 4" xfId="92" builtinId="19" customBuiltin="1"/>
    <cellStyle name="Encabezado 4 2" xfId="93" xr:uid="{00000000-0005-0000-0000-00005C000000}"/>
    <cellStyle name="Encabezado 4 2 2" xfId="94" xr:uid="{00000000-0005-0000-0000-00005D000000}"/>
    <cellStyle name="Énfasis 1" xfId="95" xr:uid="{00000000-0005-0000-0000-00005E000000}"/>
    <cellStyle name="Énfasis 2" xfId="96" xr:uid="{00000000-0005-0000-0000-00005F000000}"/>
    <cellStyle name="Énfasis 3" xfId="97" xr:uid="{00000000-0005-0000-0000-000060000000}"/>
    <cellStyle name="Énfasis1" xfId="98" builtinId="29" customBuiltin="1"/>
    <cellStyle name="Énfasis1 - 20%" xfId="99" xr:uid="{00000000-0005-0000-0000-000062000000}"/>
    <cellStyle name="Énfasis1 - 40%" xfId="100" xr:uid="{00000000-0005-0000-0000-000063000000}"/>
    <cellStyle name="Énfasis1 - 60%" xfId="101" xr:uid="{00000000-0005-0000-0000-000064000000}"/>
    <cellStyle name="Énfasis1 2" xfId="102" xr:uid="{00000000-0005-0000-0000-000065000000}"/>
    <cellStyle name="Énfasis1 2 2" xfId="103" xr:uid="{00000000-0005-0000-0000-000066000000}"/>
    <cellStyle name="Énfasis1 3" xfId="104" xr:uid="{00000000-0005-0000-0000-000067000000}"/>
    <cellStyle name="Énfasis1 4" xfId="105" xr:uid="{00000000-0005-0000-0000-000068000000}"/>
    <cellStyle name="Énfasis1 5" xfId="106" xr:uid="{00000000-0005-0000-0000-000069000000}"/>
    <cellStyle name="Énfasis2" xfId="107" builtinId="33" customBuiltin="1"/>
    <cellStyle name="Énfasis2 - 20%" xfId="108" xr:uid="{00000000-0005-0000-0000-00006B000000}"/>
    <cellStyle name="Énfasis2 - 40%" xfId="109" xr:uid="{00000000-0005-0000-0000-00006C000000}"/>
    <cellStyle name="Énfasis2 - 60%" xfId="110" xr:uid="{00000000-0005-0000-0000-00006D000000}"/>
    <cellStyle name="Énfasis2 2" xfId="111" xr:uid="{00000000-0005-0000-0000-00006E000000}"/>
    <cellStyle name="Énfasis2 2 2" xfId="112" xr:uid="{00000000-0005-0000-0000-00006F000000}"/>
    <cellStyle name="Énfasis2 3" xfId="113" xr:uid="{00000000-0005-0000-0000-000070000000}"/>
    <cellStyle name="Énfasis2 4" xfId="114" xr:uid="{00000000-0005-0000-0000-000071000000}"/>
    <cellStyle name="Énfasis2 5" xfId="115" xr:uid="{00000000-0005-0000-0000-000072000000}"/>
    <cellStyle name="Énfasis3" xfId="116" builtinId="37" customBuiltin="1"/>
    <cellStyle name="Énfasis3 - 20%" xfId="117" xr:uid="{00000000-0005-0000-0000-000074000000}"/>
    <cellStyle name="Énfasis3 - 40%" xfId="118" xr:uid="{00000000-0005-0000-0000-000075000000}"/>
    <cellStyle name="Énfasis3 - 60%" xfId="119" xr:uid="{00000000-0005-0000-0000-000076000000}"/>
    <cellStyle name="Énfasis3 2" xfId="120" xr:uid="{00000000-0005-0000-0000-000077000000}"/>
    <cellStyle name="Énfasis3 2 2" xfId="121" xr:uid="{00000000-0005-0000-0000-000078000000}"/>
    <cellStyle name="Énfasis3 3" xfId="122" xr:uid="{00000000-0005-0000-0000-000079000000}"/>
    <cellStyle name="Énfasis3 4" xfId="123" xr:uid="{00000000-0005-0000-0000-00007A000000}"/>
    <cellStyle name="Énfasis3 5" xfId="124" xr:uid="{00000000-0005-0000-0000-00007B000000}"/>
    <cellStyle name="Énfasis4" xfId="125" builtinId="41" customBuiltin="1"/>
    <cellStyle name="Énfasis4 - 20%" xfId="126" xr:uid="{00000000-0005-0000-0000-00007D000000}"/>
    <cellStyle name="Énfasis4 - 40%" xfId="127" xr:uid="{00000000-0005-0000-0000-00007E000000}"/>
    <cellStyle name="Énfasis4 - 60%" xfId="128" xr:uid="{00000000-0005-0000-0000-00007F000000}"/>
    <cellStyle name="Énfasis4 2" xfId="129" xr:uid="{00000000-0005-0000-0000-000080000000}"/>
    <cellStyle name="Énfasis4 2 2" xfId="130" xr:uid="{00000000-0005-0000-0000-000081000000}"/>
    <cellStyle name="Énfasis4 3" xfId="131" xr:uid="{00000000-0005-0000-0000-000082000000}"/>
    <cellStyle name="Énfasis4 4" xfId="132" xr:uid="{00000000-0005-0000-0000-000083000000}"/>
    <cellStyle name="Énfasis4 5" xfId="133" xr:uid="{00000000-0005-0000-0000-000084000000}"/>
    <cellStyle name="Énfasis5" xfId="134" builtinId="45" customBuiltin="1"/>
    <cellStyle name="Énfasis5 - 20%" xfId="135" xr:uid="{00000000-0005-0000-0000-000086000000}"/>
    <cellStyle name="Énfasis5 - 40%" xfId="136" xr:uid="{00000000-0005-0000-0000-000087000000}"/>
    <cellStyle name="Énfasis5 - 60%" xfId="137" xr:uid="{00000000-0005-0000-0000-000088000000}"/>
    <cellStyle name="Énfasis5 2" xfId="138" xr:uid="{00000000-0005-0000-0000-000089000000}"/>
    <cellStyle name="Énfasis5 2 2" xfId="139" xr:uid="{00000000-0005-0000-0000-00008A000000}"/>
    <cellStyle name="Énfasis5 3" xfId="140" xr:uid="{00000000-0005-0000-0000-00008B000000}"/>
    <cellStyle name="Énfasis5 4" xfId="141" xr:uid="{00000000-0005-0000-0000-00008C000000}"/>
    <cellStyle name="Énfasis5 5" xfId="142" xr:uid="{00000000-0005-0000-0000-00008D000000}"/>
    <cellStyle name="Énfasis6" xfId="143" builtinId="49" customBuiltin="1"/>
    <cellStyle name="Énfasis6 - 20%" xfId="144" xr:uid="{00000000-0005-0000-0000-00008F000000}"/>
    <cellStyle name="Énfasis6 - 40%" xfId="145" xr:uid="{00000000-0005-0000-0000-000090000000}"/>
    <cellStyle name="Énfasis6 - 60%" xfId="146" xr:uid="{00000000-0005-0000-0000-000091000000}"/>
    <cellStyle name="Énfasis6 2" xfId="147" xr:uid="{00000000-0005-0000-0000-000092000000}"/>
    <cellStyle name="Énfasis6 2 2" xfId="148" xr:uid="{00000000-0005-0000-0000-000093000000}"/>
    <cellStyle name="Énfasis6 3" xfId="149" xr:uid="{00000000-0005-0000-0000-000094000000}"/>
    <cellStyle name="Énfasis6 4" xfId="150" xr:uid="{00000000-0005-0000-0000-000095000000}"/>
    <cellStyle name="Énfasis6 5" xfId="151" xr:uid="{00000000-0005-0000-0000-000096000000}"/>
    <cellStyle name="Entrada" xfId="152" builtinId="20" customBuiltin="1"/>
    <cellStyle name="Entrada 2" xfId="153" xr:uid="{00000000-0005-0000-0000-000098000000}"/>
    <cellStyle name="Entrada 2 2" xfId="154" xr:uid="{00000000-0005-0000-0000-000099000000}"/>
    <cellStyle name="Euro" xfId="155" xr:uid="{00000000-0005-0000-0000-00009A000000}"/>
    <cellStyle name="Euro 2" xfId="156" xr:uid="{00000000-0005-0000-0000-00009B000000}"/>
    <cellStyle name="Euro 3" xfId="157" xr:uid="{00000000-0005-0000-0000-00009C000000}"/>
    <cellStyle name="Euro 3 2" xfId="158" xr:uid="{00000000-0005-0000-0000-00009D000000}"/>
    <cellStyle name="Euro 4" xfId="159" xr:uid="{00000000-0005-0000-0000-00009E000000}"/>
    <cellStyle name="Euro 4 2" xfId="160" xr:uid="{00000000-0005-0000-0000-00009F000000}"/>
    <cellStyle name="Euro 5" xfId="161" xr:uid="{00000000-0005-0000-0000-0000A0000000}"/>
    <cellStyle name="Euro 5 2" xfId="162" xr:uid="{00000000-0005-0000-0000-0000A1000000}"/>
    <cellStyle name="Euro 6" xfId="163" xr:uid="{00000000-0005-0000-0000-0000A2000000}"/>
    <cellStyle name="Explanatory Text" xfId="164" xr:uid="{00000000-0005-0000-0000-0000A3000000}"/>
    <cellStyle name="Fijo" xfId="165" xr:uid="{00000000-0005-0000-0000-0000A4000000}"/>
    <cellStyle name="Good" xfId="166" xr:uid="{00000000-0005-0000-0000-0000A5000000}"/>
    <cellStyle name="Heading 1" xfId="167" xr:uid="{00000000-0005-0000-0000-0000A6000000}"/>
    <cellStyle name="Heading 2" xfId="168" xr:uid="{00000000-0005-0000-0000-0000A7000000}"/>
    <cellStyle name="Heading 3" xfId="169" xr:uid="{00000000-0005-0000-0000-0000A8000000}"/>
    <cellStyle name="Heading 4" xfId="170" xr:uid="{00000000-0005-0000-0000-0000A9000000}"/>
    <cellStyle name="Incorrecto" xfId="171" builtinId="27" customBuiltin="1"/>
    <cellStyle name="Incorrecto 2" xfId="172" xr:uid="{00000000-0005-0000-0000-0000AB000000}"/>
    <cellStyle name="Incorrecto 2 2" xfId="173" xr:uid="{00000000-0005-0000-0000-0000AC000000}"/>
    <cellStyle name="Input" xfId="174" xr:uid="{00000000-0005-0000-0000-0000AD000000}"/>
    <cellStyle name="Linked Cell" xfId="175" xr:uid="{00000000-0005-0000-0000-0000AE000000}"/>
    <cellStyle name="Millares" xfId="176" builtinId="3"/>
    <cellStyle name="Millares [0]" xfId="177" builtinId="6"/>
    <cellStyle name="Millares [0] 2" xfId="178" xr:uid="{00000000-0005-0000-0000-0000B1000000}"/>
    <cellStyle name="Millares [0] 2 2" xfId="179" xr:uid="{00000000-0005-0000-0000-0000B2000000}"/>
    <cellStyle name="Millares [0] 2 2 2" xfId="180" xr:uid="{00000000-0005-0000-0000-0000B3000000}"/>
    <cellStyle name="Millares [0] 2 2 3" xfId="181" xr:uid="{00000000-0005-0000-0000-0000B4000000}"/>
    <cellStyle name="Millares [0] 2 3" xfId="182" xr:uid="{00000000-0005-0000-0000-0000B5000000}"/>
    <cellStyle name="Millares [0] 2 3 2" xfId="183" xr:uid="{00000000-0005-0000-0000-0000B6000000}"/>
    <cellStyle name="Millares [0] 2 3 3" xfId="184" xr:uid="{00000000-0005-0000-0000-0000B7000000}"/>
    <cellStyle name="Millares [0] 2 4" xfId="185" xr:uid="{00000000-0005-0000-0000-0000B8000000}"/>
    <cellStyle name="Millares [0] 3" xfId="186" xr:uid="{00000000-0005-0000-0000-0000B9000000}"/>
    <cellStyle name="Millares [0] 3 2" xfId="187" xr:uid="{00000000-0005-0000-0000-0000BA000000}"/>
    <cellStyle name="Millares [0] 3 2 2" xfId="188" xr:uid="{00000000-0005-0000-0000-0000BB000000}"/>
    <cellStyle name="Millares [0] 3 3" xfId="189" xr:uid="{00000000-0005-0000-0000-0000BC000000}"/>
    <cellStyle name="Millares [0] 4" xfId="190" xr:uid="{00000000-0005-0000-0000-0000BD000000}"/>
    <cellStyle name="Millares [0] 4 2" xfId="191" xr:uid="{00000000-0005-0000-0000-0000BE000000}"/>
    <cellStyle name="Millares [0] 5" xfId="192" xr:uid="{00000000-0005-0000-0000-0000BF000000}"/>
    <cellStyle name="Millares [0] 5 2" xfId="193" xr:uid="{00000000-0005-0000-0000-0000C0000000}"/>
    <cellStyle name="Millares [0] 6" xfId="194" xr:uid="{00000000-0005-0000-0000-0000C1000000}"/>
    <cellStyle name="Millares [0] 6 2" xfId="195" xr:uid="{00000000-0005-0000-0000-0000C2000000}"/>
    <cellStyle name="Millares [0] 6 2 2" xfId="196" xr:uid="{00000000-0005-0000-0000-0000C3000000}"/>
    <cellStyle name="Millares [0] 6 3" xfId="197" xr:uid="{00000000-0005-0000-0000-0000C4000000}"/>
    <cellStyle name="Millares [0] 6 3 2" xfId="198" xr:uid="{00000000-0005-0000-0000-0000C5000000}"/>
    <cellStyle name="Millares [0] 6 3 2 2" xfId="199" xr:uid="{00000000-0005-0000-0000-0000C6000000}"/>
    <cellStyle name="Millares [0] 6 3 3" xfId="200" xr:uid="{00000000-0005-0000-0000-0000C7000000}"/>
    <cellStyle name="Millares [0] 6 4" xfId="201" xr:uid="{00000000-0005-0000-0000-0000C8000000}"/>
    <cellStyle name="Millares [0] 7" xfId="202" xr:uid="{00000000-0005-0000-0000-0000C9000000}"/>
    <cellStyle name="Millares [0] 7 2" xfId="203" xr:uid="{00000000-0005-0000-0000-0000CA000000}"/>
    <cellStyle name="Millares [0] 8" xfId="204" xr:uid="{00000000-0005-0000-0000-0000CB000000}"/>
    <cellStyle name="Millares [0] 9" xfId="799" xr:uid="{77102714-4D08-4BD5-AD92-0E836AFB3EBB}"/>
    <cellStyle name="Millares 10" xfId="205" xr:uid="{00000000-0005-0000-0000-0000CC000000}"/>
    <cellStyle name="Millares 10 2" xfId="206" xr:uid="{00000000-0005-0000-0000-0000CD000000}"/>
    <cellStyle name="Millares 100" xfId="207" xr:uid="{00000000-0005-0000-0000-0000CE000000}"/>
    <cellStyle name="Millares 100 2" xfId="208" xr:uid="{00000000-0005-0000-0000-0000CF000000}"/>
    <cellStyle name="Millares 100 3" xfId="209" xr:uid="{00000000-0005-0000-0000-0000D0000000}"/>
    <cellStyle name="Millares 101" xfId="210" xr:uid="{00000000-0005-0000-0000-0000D1000000}"/>
    <cellStyle name="Millares 101 2" xfId="211" xr:uid="{00000000-0005-0000-0000-0000D2000000}"/>
    <cellStyle name="Millares 101 3" xfId="212" xr:uid="{00000000-0005-0000-0000-0000D3000000}"/>
    <cellStyle name="Millares 102" xfId="213" xr:uid="{00000000-0005-0000-0000-0000D4000000}"/>
    <cellStyle name="Millares 102 2" xfId="214" xr:uid="{00000000-0005-0000-0000-0000D5000000}"/>
    <cellStyle name="Millares 102 3" xfId="215" xr:uid="{00000000-0005-0000-0000-0000D6000000}"/>
    <cellStyle name="Millares 103" xfId="216" xr:uid="{00000000-0005-0000-0000-0000D7000000}"/>
    <cellStyle name="Millares 103 2" xfId="217" xr:uid="{00000000-0005-0000-0000-0000D8000000}"/>
    <cellStyle name="Millares 103 3" xfId="218" xr:uid="{00000000-0005-0000-0000-0000D9000000}"/>
    <cellStyle name="Millares 104" xfId="219" xr:uid="{00000000-0005-0000-0000-0000DA000000}"/>
    <cellStyle name="Millares 104 2" xfId="220" xr:uid="{00000000-0005-0000-0000-0000DB000000}"/>
    <cellStyle name="Millares 104 3" xfId="221" xr:uid="{00000000-0005-0000-0000-0000DC000000}"/>
    <cellStyle name="Millares 105" xfId="222" xr:uid="{00000000-0005-0000-0000-0000DD000000}"/>
    <cellStyle name="Millares 105 2" xfId="223" xr:uid="{00000000-0005-0000-0000-0000DE000000}"/>
    <cellStyle name="Millares 105 3" xfId="224" xr:uid="{00000000-0005-0000-0000-0000DF000000}"/>
    <cellStyle name="Millares 106" xfId="225" xr:uid="{00000000-0005-0000-0000-0000E0000000}"/>
    <cellStyle name="Millares 106 2" xfId="226" xr:uid="{00000000-0005-0000-0000-0000E1000000}"/>
    <cellStyle name="Millares 106 3" xfId="227" xr:uid="{00000000-0005-0000-0000-0000E2000000}"/>
    <cellStyle name="Millares 107" xfId="228" xr:uid="{00000000-0005-0000-0000-0000E3000000}"/>
    <cellStyle name="Millares 107 2" xfId="229" xr:uid="{00000000-0005-0000-0000-0000E4000000}"/>
    <cellStyle name="Millares 107 3" xfId="230" xr:uid="{00000000-0005-0000-0000-0000E5000000}"/>
    <cellStyle name="Millares 108" xfId="231" xr:uid="{00000000-0005-0000-0000-0000E6000000}"/>
    <cellStyle name="Millares 108 2" xfId="232" xr:uid="{00000000-0005-0000-0000-0000E7000000}"/>
    <cellStyle name="Millares 108 3" xfId="233" xr:uid="{00000000-0005-0000-0000-0000E8000000}"/>
    <cellStyle name="Millares 109" xfId="234" xr:uid="{00000000-0005-0000-0000-0000E9000000}"/>
    <cellStyle name="Millares 109 2" xfId="235" xr:uid="{00000000-0005-0000-0000-0000EA000000}"/>
    <cellStyle name="Millares 109 3" xfId="236" xr:uid="{00000000-0005-0000-0000-0000EB000000}"/>
    <cellStyle name="Millares 11" xfId="237" xr:uid="{00000000-0005-0000-0000-0000EC000000}"/>
    <cellStyle name="Millares 11 2" xfId="238" xr:uid="{00000000-0005-0000-0000-0000ED000000}"/>
    <cellStyle name="Millares 110" xfId="239" xr:uid="{00000000-0005-0000-0000-0000EE000000}"/>
    <cellStyle name="Millares 110 2" xfId="240" xr:uid="{00000000-0005-0000-0000-0000EF000000}"/>
    <cellStyle name="Millares 110 3" xfId="241" xr:uid="{00000000-0005-0000-0000-0000F0000000}"/>
    <cellStyle name="Millares 111" xfId="242" xr:uid="{00000000-0005-0000-0000-0000F1000000}"/>
    <cellStyle name="Millares 111 2" xfId="243" xr:uid="{00000000-0005-0000-0000-0000F2000000}"/>
    <cellStyle name="Millares 111 3" xfId="244" xr:uid="{00000000-0005-0000-0000-0000F3000000}"/>
    <cellStyle name="Millares 112" xfId="245" xr:uid="{00000000-0005-0000-0000-0000F4000000}"/>
    <cellStyle name="Millares 112 2" xfId="246" xr:uid="{00000000-0005-0000-0000-0000F5000000}"/>
    <cellStyle name="Millares 112 3" xfId="247" xr:uid="{00000000-0005-0000-0000-0000F6000000}"/>
    <cellStyle name="Millares 113" xfId="248" xr:uid="{00000000-0005-0000-0000-0000F7000000}"/>
    <cellStyle name="Millares 113 2" xfId="249" xr:uid="{00000000-0005-0000-0000-0000F8000000}"/>
    <cellStyle name="Millares 113 3" xfId="250" xr:uid="{00000000-0005-0000-0000-0000F9000000}"/>
    <cellStyle name="Millares 114" xfId="251" xr:uid="{00000000-0005-0000-0000-0000FA000000}"/>
    <cellStyle name="Millares 114 2" xfId="252" xr:uid="{00000000-0005-0000-0000-0000FB000000}"/>
    <cellStyle name="Millares 114 3" xfId="253" xr:uid="{00000000-0005-0000-0000-0000FC000000}"/>
    <cellStyle name="Millares 115" xfId="254" xr:uid="{00000000-0005-0000-0000-0000FD000000}"/>
    <cellStyle name="Millares 115 2" xfId="255" xr:uid="{00000000-0005-0000-0000-0000FE000000}"/>
    <cellStyle name="Millares 115 3" xfId="256" xr:uid="{00000000-0005-0000-0000-0000FF000000}"/>
    <cellStyle name="Millares 116" xfId="257" xr:uid="{00000000-0005-0000-0000-000000010000}"/>
    <cellStyle name="Millares 116 2" xfId="258" xr:uid="{00000000-0005-0000-0000-000001010000}"/>
    <cellStyle name="Millares 116 3" xfId="259" xr:uid="{00000000-0005-0000-0000-000002010000}"/>
    <cellStyle name="Millares 117" xfId="260" xr:uid="{00000000-0005-0000-0000-000003010000}"/>
    <cellStyle name="Millares 117 2" xfId="261" xr:uid="{00000000-0005-0000-0000-000004010000}"/>
    <cellStyle name="Millares 117 3" xfId="262" xr:uid="{00000000-0005-0000-0000-000005010000}"/>
    <cellStyle name="Millares 118" xfId="263" xr:uid="{00000000-0005-0000-0000-000006010000}"/>
    <cellStyle name="Millares 118 2" xfId="264" xr:uid="{00000000-0005-0000-0000-000007010000}"/>
    <cellStyle name="Millares 118 3" xfId="265" xr:uid="{00000000-0005-0000-0000-000008010000}"/>
    <cellStyle name="Millares 119" xfId="266" xr:uid="{00000000-0005-0000-0000-000009010000}"/>
    <cellStyle name="Millares 119 2" xfId="267" xr:uid="{00000000-0005-0000-0000-00000A010000}"/>
    <cellStyle name="Millares 119 3" xfId="268" xr:uid="{00000000-0005-0000-0000-00000B010000}"/>
    <cellStyle name="Millares 12" xfId="269" xr:uid="{00000000-0005-0000-0000-00000C010000}"/>
    <cellStyle name="Millares 12 2" xfId="270" xr:uid="{00000000-0005-0000-0000-00000D010000}"/>
    <cellStyle name="Millares 120" xfId="271" xr:uid="{00000000-0005-0000-0000-00000E010000}"/>
    <cellStyle name="Millares 120 2" xfId="272" xr:uid="{00000000-0005-0000-0000-00000F010000}"/>
    <cellStyle name="Millares 120 3" xfId="273" xr:uid="{00000000-0005-0000-0000-000010010000}"/>
    <cellStyle name="Millares 121" xfId="274" xr:uid="{00000000-0005-0000-0000-000011010000}"/>
    <cellStyle name="Millares 121 2" xfId="275" xr:uid="{00000000-0005-0000-0000-000012010000}"/>
    <cellStyle name="Millares 121 3" xfId="276" xr:uid="{00000000-0005-0000-0000-000013010000}"/>
    <cellStyle name="Millares 122" xfId="277" xr:uid="{00000000-0005-0000-0000-000014010000}"/>
    <cellStyle name="Millares 122 2" xfId="278" xr:uid="{00000000-0005-0000-0000-000015010000}"/>
    <cellStyle name="Millares 122 3" xfId="279" xr:uid="{00000000-0005-0000-0000-000016010000}"/>
    <cellStyle name="Millares 123" xfId="280" xr:uid="{00000000-0005-0000-0000-000017010000}"/>
    <cellStyle name="Millares 123 2" xfId="281" xr:uid="{00000000-0005-0000-0000-000018010000}"/>
    <cellStyle name="Millares 123 3" xfId="282" xr:uid="{00000000-0005-0000-0000-000019010000}"/>
    <cellStyle name="Millares 124" xfId="283" xr:uid="{00000000-0005-0000-0000-00001A010000}"/>
    <cellStyle name="Millares 124 2" xfId="284" xr:uid="{00000000-0005-0000-0000-00001B010000}"/>
    <cellStyle name="Millares 124 3" xfId="285" xr:uid="{00000000-0005-0000-0000-00001C010000}"/>
    <cellStyle name="Millares 125" xfId="286" xr:uid="{00000000-0005-0000-0000-00001D010000}"/>
    <cellStyle name="Millares 125 2" xfId="287" xr:uid="{00000000-0005-0000-0000-00001E010000}"/>
    <cellStyle name="Millares 125 3" xfId="288" xr:uid="{00000000-0005-0000-0000-00001F010000}"/>
    <cellStyle name="Millares 126" xfId="289" xr:uid="{00000000-0005-0000-0000-000020010000}"/>
    <cellStyle name="Millares 126 2" xfId="290" xr:uid="{00000000-0005-0000-0000-000021010000}"/>
    <cellStyle name="Millares 126 3" xfId="291" xr:uid="{00000000-0005-0000-0000-000022010000}"/>
    <cellStyle name="Millares 127" xfId="292" xr:uid="{00000000-0005-0000-0000-000023010000}"/>
    <cellStyle name="Millares 127 2" xfId="293" xr:uid="{00000000-0005-0000-0000-000024010000}"/>
    <cellStyle name="Millares 127 2 2" xfId="294" xr:uid="{00000000-0005-0000-0000-000025010000}"/>
    <cellStyle name="Millares 127 2 2 2" xfId="295" xr:uid="{00000000-0005-0000-0000-000026010000}"/>
    <cellStyle name="Millares 127 2 3" xfId="296" xr:uid="{00000000-0005-0000-0000-000027010000}"/>
    <cellStyle name="Millares 127 3" xfId="297" xr:uid="{00000000-0005-0000-0000-000028010000}"/>
    <cellStyle name="Millares 128" xfId="298" xr:uid="{00000000-0005-0000-0000-000029010000}"/>
    <cellStyle name="Millares 128 2" xfId="299" xr:uid="{00000000-0005-0000-0000-00002A010000}"/>
    <cellStyle name="Millares 128 2 2" xfId="300" xr:uid="{00000000-0005-0000-0000-00002B010000}"/>
    <cellStyle name="Millares 128 2 2 2" xfId="301" xr:uid="{00000000-0005-0000-0000-00002C010000}"/>
    <cellStyle name="Millares 128 2 3" xfId="302" xr:uid="{00000000-0005-0000-0000-00002D010000}"/>
    <cellStyle name="Millares 128 3" xfId="303" xr:uid="{00000000-0005-0000-0000-00002E010000}"/>
    <cellStyle name="Millares 129" xfId="304" xr:uid="{00000000-0005-0000-0000-00002F010000}"/>
    <cellStyle name="Millares 129 2" xfId="305" xr:uid="{00000000-0005-0000-0000-000030010000}"/>
    <cellStyle name="Millares 129 2 2" xfId="306" xr:uid="{00000000-0005-0000-0000-000031010000}"/>
    <cellStyle name="Millares 129 3" xfId="307" xr:uid="{00000000-0005-0000-0000-000032010000}"/>
    <cellStyle name="Millares 13" xfId="308" xr:uid="{00000000-0005-0000-0000-000033010000}"/>
    <cellStyle name="Millares 13 2" xfId="309" xr:uid="{00000000-0005-0000-0000-000034010000}"/>
    <cellStyle name="Millares 130" xfId="310" xr:uid="{00000000-0005-0000-0000-000035010000}"/>
    <cellStyle name="Millares 130 2" xfId="311" xr:uid="{00000000-0005-0000-0000-000036010000}"/>
    <cellStyle name="Millares 130 2 2" xfId="312" xr:uid="{00000000-0005-0000-0000-000037010000}"/>
    <cellStyle name="Millares 130 3" xfId="313" xr:uid="{00000000-0005-0000-0000-000038010000}"/>
    <cellStyle name="Millares 131" xfId="314" xr:uid="{00000000-0005-0000-0000-000039010000}"/>
    <cellStyle name="Millares 131 2" xfId="315" xr:uid="{00000000-0005-0000-0000-00003A010000}"/>
    <cellStyle name="Millares 131 3" xfId="316" xr:uid="{00000000-0005-0000-0000-00003B010000}"/>
    <cellStyle name="Millares 132" xfId="317" xr:uid="{00000000-0005-0000-0000-00003C010000}"/>
    <cellStyle name="Millares 132 2" xfId="318" xr:uid="{00000000-0005-0000-0000-00003D010000}"/>
    <cellStyle name="Millares 133" xfId="319" xr:uid="{00000000-0005-0000-0000-00003E010000}"/>
    <cellStyle name="Millares 133 2" xfId="320" xr:uid="{00000000-0005-0000-0000-00003F010000}"/>
    <cellStyle name="Millares 134" xfId="321" xr:uid="{00000000-0005-0000-0000-000040010000}"/>
    <cellStyle name="Millares 134 2" xfId="322" xr:uid="{00000000-0005-0000-0000-000041010000}"/>
    <cellStyle name="Millares 135" xfId="323" xr:uid="{00000000-0005-0000-0000-000042010000}"/>
    <cellStyle name="Millares 135 2" xfId="324" xr:uid="{00000000-0005-0000-0000-000043010000}"/>
    <cellStyle name="Millares 136" xfId="325" xr:uid="{00000000-0005-0000-0000-000044010000}"/>
    <cellStyle name="Millares 136 2" xfId="326" xr:uid="{00000000-0005-0000-0000-000045010000}"/>
    <cellStyle name="Millares 137" xfId="327" xr:uid="{00000000-0005-0000-0000-000046010000}"/>
    <cellStyle name="Millares 137 2" xfId="328" xr:uid="{00000000-0005-0000-0000-000047010000}"/>
    <cellStyle name="Millares 138" xfId="329" xr:uid="{00000000-0005-0000-0000-000048010000}"/>
    <cellStyle name="Millares 138 2" xfId="330" xr:uid="{00000000-0005-0000-0000-000049010000}"/>
    <cellStyle name="Millares 139" xfId="331" xr:uid="{00000000-0005-0000-0000-00004A010000}"/>
    <cellStyle name="Millares 139 2" xfId="332" xr:uid="{00000000-0005-0000-0000-00004B010000}"/>
    <cellStyle name="Millares 14" xfId="333" xr:uid="{00000000-0005-0000-0000-00004C010000}"/>
    <cellStyle name="Millares 14 2" xfId="334" xr:uid="{00000000-0005-0000-0000-00004D010000}"/>
    <cellStyle name="Millares 14 2 2" xfId="335" xr:uid="{00000000-0005-0000-0000-00004E010000}"/>
    <cellStyle name="Millares 14 2 3" xfId="336" xr:uid="{00000000-0005-0000-0000-00004F010000}"/>
    <cellStyle name="Millares 14 3" xfId="337" xr:uid="{00000000-0005-0000-0000-000050010000}"/>
    <cellStyle name="Millares 14 4" xfId="338" xr:uid="{00000000-0005-0000-0000-000051010000}"/>
    <cellStyle name="Millares 140" xfId="339" xr:uid="{00000000-0005-0000-0000-000052010000}"/>
    <cellStyle name="Millares 140 2" xfId="340" xr:uid="{00000000-0005-0000-0000-000053010000}"/>
    <cellStyle name="Millares 141" xfId="341" xr:uid="{00000000-0005-0000-0000-000054010000}"/>
    <cellStyle name="Millares 141 2" xfId="342" xr:uid="{00000000-0005-0000-0000-000055010000}"/>
    <cellStyle name="Millares 142" xfId="343" xr:uid="{00000000-0005-0000-0000-000056010000}"/>
    <cellStyle name="Millares 142 2" xfId="344" xr:uid="{00000000-0005-0000-0000-000057010000}"/>
    <cellStyle name="Millares 143" xfId="345" xr:uid="{00000000-0005-0000-0000-000058010000}"/>
    <cellStyle name="Millares 143 2" xfId="346" xr:uid="{00000000-0005-0000-0000-000059010000}"/>
    <cellStyle name="Millares 144" xfId="347" xr:uid="{00000000-0005-0000-0000-00005A010000}"/>
    <cellStyle name="Millares 144 2" xfId="348" xr:uid="{00000000-0005-0000-0000-00005B010000}"/>
    <cellStyle name="Millares 145" xfId="349" xr:uid="{00000000-0005-0000-0000-00005C010000}"/>
    <cellStyle name="Millares 145 2" xfId="350" xr:uid="{00000000-0005-0000-0000-00005D010000}"/>
    <cellStyle name="Millares 146" xfId="351" xr:uid="{00000000-0005-0000-0000-00005E010000}"/>
    <cellStyle name="Millares 146 2" xfId="352" xr:uid="{00000000-0005-0000-0000-00005F010000}"/>
    <cellStyle name="Millares 147" xfId="353" xr:uid="{00000000-0005-0000-0000-000060010000}"/>
    <cellStyle name="Millares 147 2" xfId="354" xr:uid="{00000000-0005-0000-0000-000061010000}"/>
    <cellStyle name="Millares 148" xfId="355" xr:uid="{00000000-0005-0000-0000-000062010000}"/>
    <cellStyle name="Millares 148 2" xfId="356" xr:uid="{00000000-0005-0000-0000-000063010000}"/>
    <cellStyle name="Millares 149" xfId="357" xr:uid="{00000000-0005-0000-0000-000064010000}"/>
    <cellStyle name="Millares 149 2" xfId="358" xr:uid="{00000000-0005-0000-0000-000065010000}"/>
    <cellStyle name="Millares 15" xfId="359" xr:uid="{00000000-0005-0000-0000-000066010000}"/>
    <cellStyle name="Millares 15 2" xfId="360" xr:uid="{00000000-0005-0000-0000-000067010000}"/>
    <cellStyle name="Millares 15 2 2" xfId="361" xr:uid="{00000000-0005-0000-0000-000068010000}"/>
    <cellStyle name="Millares 15 2 3" xfId="362" xr:uid="{00000000-0005-0000-0000-000069010000}"/>
    <cellStyle name="Millares 15 3" xfId="363" xr:uid="{00000000-0005-0000-0000-00006A010000}"/>
    <cellStyle name="Millares 15 4" xfId="364" xr:uid="{00000000-0005-0000-0000-00006B010000}"/>
    <cellStyle name="Millares 150" xfId="365" xr:uid="{00000000-0005-0000-0000-00006C010000}"/>
    <cellStyle name="Millares 150 2" xfId="366" xr:uid="{00000000-0005-0000-0000-00006D010000}"/>
    <cellStyle name="Millares 151" xfId="367" xr:uid="{00000000-0005-0000-0000-00006E010000}"/>
    <cellStyle name="Millares 151 2" xfId="368" xr:uid="{00000000-0005-0000-0000-00006F010000}"/>
    <cellStyle name="Millares 152" xfId="369" xr:uid="{00000000-0005-0000-0000-000070010000}"/>
    <cellStyle name="Millares 152 2" xfId="370" xr:uid="{00000000-0005-0000-0000-000071010000}"/>
    <cellStyle name="Millares 153" xfId="371" xr:uid="{00000000-0005-0000-0000-000072010000}"/>
    <cellStyle name="Millares 153 2" xfId="372" xr:uid="{00000000-0005-0000-0000-000073010000}"/>
    <cellStyle name="Millares 154" xfId="373" xr:uid="{00000000-0005-0000-0000-000074010000}"/>
    <cellStyle name="Millares 154 2" xfId="374" xr:uid="{00000000-0005-0000-0000-000075010000}"/>
    <cellStyle name="Millares 155" xfId="375" xr:uid="{00000000-0005-0000-0000-000076010000}"/>
    <cellStyle name="Millares 155 2" xfId="376" xr:uid="{00000000-0005-0000-0000-000077010000}"/>
    <cellStyle name="Millares 156" xfId="377" xr:uid="{00000000-0005-0000-0000-000078010000}"/>
    <cellStyle name="Millares 156 2" xfId="378" xr:uid="{00000000-0005-0000-0000-000079010000}"/>
    <cellStyle name="Millares 157" xfId="379" xr:uid="{00000000-0005-0000-0000-00007A010000}"/>
    <cellStyle name="Millares 157 2" xfId="380" xr:uid="{00000000-0005-0000-0000-00007B010000}"/>
    <cellStyle name="Millares 158" xfId="381" xr:uid="{00000000-0005-0000-0000-00007C010000}"/>
    <cellStyle name="Millares 158 2" xfId="382" xr:uid="{00000000-0005-0000-0000-00007D010000}"/>
    <cellStyle name="Millares 159" xfId="383" xr:uid="{00000000-0005-0000-0000-00007E010000}"/>
    <cellStyle name="Millares 159 2" xfId="384" xr:uid="{00000000-0005-0000-0000-00007F010000}"/>
    <cellStyle name="Millares 16" xfId="385" xr:uid="{00000000-0005-0000-0000-000080010000}"/>
    <cellStyle name="Millares 16 2" xfId="386" xr:uid="{00000000-0005-0000-0000-000081010000}"/>
    <cellStyle name="Millares 16 2 2" xfId="387" xr:uid="{00000000-0005-0000-0000-000082010000}"/>
    <cellStyle name="Millares 16 2 3" xfId="388" xr:uid="{00000000-0005-0000-0000-000083010000}"/>
    <cellStyle name="Millares 16 3" xfId="389" xr:uid="{00000000-0005-0000-0000-000084010000}"/>
    <cellStyle name="Millares 16 4" xfId="390" xr:uid="{00000000-0005-0000-0000-000085010000}"/>
    <cellStyle name="Millares 160" xfId="391" xr:uid="{00000000-0005-0000-0000-000086010000}"/>
    <cellStyle name="Millares 160 2" xfId="392" xr:uid="{00000000-0005-0000-0000-000087010000}"/>
    <cellStyle name="Millares 161" xfId="393" xr:uid="{00000000-0005-0000-0000-000088010000}"/>
    <cellStyle name="Millares 161 2" xfId="394" xr:uid="{00000000-0005-0000-0000-000089010000}"/>
    <cellStyle name="Millares 162" xfId="395" xr:uid="{00000000-0005-0000-0000-00008A010000}"/>
    <cellStyle name="Millares 162 2" xfId="396" xr:uid="{00000000-0005-0000-0000-00008B010000}"/>
    <cellStyle name="Millares 163" xfId="397" xr:uid="{00000000-0005-0000-0000-00008C010000}"/>
    <cellStyle name="Millares 163 2" xfId="398" xr:uid="{00000000-0005-0000-0000-00008D010000}"/>
    <cellStyle name="Millares 164" xfId="399" xr:uid="{00000000-0005-0000-0000-00008E010000}"/>
    <cellStyle name="Millares 164 2" xfId="400" xr:uid="{00000000-0005-0000-0000-00008F010000}"/>
    <cellStyle name="Millares 165" xfId="401" xr:uid="{00000000-0005-0000-0000-000090010000}"/>
    <cellStyle name="Millares 165 2" xfId="402" xr:uid="{00000000-0005-0000-0000-000091010000}"/>
    <cellStyle name="Millares 166" xfId="403" xr:uid="{00000000-0005-0000-0000-000092010000}"/>
    <cellStyle name="Millares 166 2" xfId="404" xr:uid="{00000000-0005-0000-0000-000093010000}"/>
    <cellStyle name="Millares 167" xfId="405" xr:uid="{00000000-0005-0000-0000-000094010000}"/>
    <cellStyle name="Millares 167 2" xfId="406" xr:uid="{00000000-0005-0000-0000-000095010000}"/>
    <cellStyle name="Millares 168" xfId="407" xr:uid="{00000000-0005-0000-0000-000096010000}"/>
    <cellStyle name="Millares 168 2" xfId="408" xr:uid="{00000000-0005-0000-0000-000097010000}"/>
    <cellStyle name="Millares 169" xfId="409" xr:uid="{00000000-0005-0000-0000-000098010000}"/>
    <cellStyle name="Millares 17" xfId="410" xr:uid="{00000000-0005-0000-0000-000099010000}"/>
    <cellStyle name="Millares 17 2" xfId="411" xr:uid="{00000000-0005-0000-0000-00009A010000}"/>
    <cellStyle name="Millares 17 2 2" xfId="412" xr:uid="{00000000-0005-0000-0000-00009B010000}"/>
    <cellStyle name="Millares 17 2 3" xfId="413" xr:uid="{00000000-0005-0000-0000-00009C010000}"/>
    <cellStyle name="Millares 17 3" xfId="414" xr:uid="{00000000-0005-0000-0000-00009D010000}"/>
    <cellStyle name="Millares 17 4" xfId="415" xr:uid="{00000000-0005-0000-0000-00009E010000}"/>
    <cellStyle name="Millares 170" xfId="416" xr:uid="{00000000-0005-0000-0000-00009F010000}"/>
    <cellStyle name="Millares 171" xfId="417" xr:uid="{00000000-0005-0000-0000-0000A0010000}"/>
    <cellStyle name="Millares 172" xfId="418" xr:uid="{00000000-0005-0000-0000-0000A1010000}"/>
    <cellStyle name="Millares 173" xfId="419" xr:uid="{00000000-0005-0000-0000-0000A2010000}"/>
    <cellStyle name="Millares 174" xfId="420" xr:uid="{00000000-0005-0000-0000-0000A3010000}"/>
    <cellStyle name="Millares 18" xfId="421" xr:uid="{00000000-0005-0000-0000-0000A4010000}"/>
    <cellStyle name="Millares 18 2" xfId="422" xr:uid="{00000000-0005-0000-0000-0000A5010000}"/>
    <cellStyle name="Millares 18 2 2" xfId="423" xr:uid="{00000000-0005-0000-0000-0000A6010000}"/>
    <cellStyle name="Millares 18 2 3" xfId="424" xr:uid="{00000000-0005-0000-0000-0000A7010000}"/>
    <cellStyle name="Millares 18 3" xfId="425" xr:uid="{00000000-0005-0000-0000-0000A8010000}"/>
    <cellStyle name="Millares 18 4" xfId="426" xr:uid="{00000000-0005-0000-0000-0000A9010000}"/>
    <cellStyle name="Millares 19" xfId="427" xr:uid="{00000000-0005-0000-0000-0000AA010000}"/>
    <cellStyle name="Millares 19 2" xfId="428" xr:uid="{00000000-0005-0000-0000-0000AB010000}"/>
    <cellStyle name="Millares 19 2 2" xfId="429" xr:uid="{00000000-0005-0000-0000-0000AC010000}"/>
    <cellStyle name="Millares 19 2 3" xfId="430" xr:uid="{00000000-0005-0000-0000-0000AD010000}"/>
    <cellStyle name="Millares 19 3" xfId="431" xr:uid="{00000000-0005-0000-0000-0000AE010000}"/>
    <cellStyle name="Millares 19 4" xfId="432" xr:uid="{00000000-0005-0000-0000-0000AF010000}"/>
    <cellStyle name="Millares 2" xfId="433" xr:uid="{00000000-0005-0000-0000-0000B0010000}"/>
    <cellStyle name="Millares 2 2" xfId="434" xr:uid="{00000000-0005-0000-0000-0000B1010000}"/>
    <cellStyle name="Millares 2 3" xfId="435" xr:uid="{00000000-0005-0000-0000-0000B2010000}"/>
    <cellStyle name="Millares 2 4" xfId="436" xr:uid="{00000000-0005-0000-0000-0000B3010000}"/>
    <cellStyle name="Millares 2 4 2" xfId="437" xr:uid="{00000000-0005-0000-0000-0000B4010000}"/>
    <cellStyle name="Millares 2 5" xfId="438" xr:uid="{00000000-0005-0000-0000-0000B5010000}"/>
    <cellStyle name="Millares 2 6" xfId="439" xr:uid="{00000000-0005-0000-0000-0000B6010000}"/>
    <cellStyle name="Millares 2 6 2" xfId="440" xr:uid="{00000000-0005-0000-0000-0000B7010000}"/>
    <cellStyle name="Millares 2 7" xfId="441" xr:uid="{00000000-0005-0000-0000-0000B8010000}"/>
    <cellStyle name="Millares 2 7 2" xfId="442" xr:uid="{00000000-0005-0000-0000-0000B9010000}"/>
    <cellStyle name="Millares 2 8" xfId="443" xr:uid="{00000000-0005-0000-0000-0000BA010000}"/>
    <cellStyle name="Millares 2 8 2" xfId="444" xr:uid="{00000000-0005-0000-0000-0000BB010000}"/>
    <cellStyle name="Millares 20" xfId="445" xr:uid="{00000000-0005-0000-0000-0000BC010000}"/>
    <cellStyle name="Millares 20 2" xfId="446" xr:uid="{00000000-0005-0000-0000-0000BD010000}"/>
    <cellStyle name="Millares 20 2 2" xfId="447" xr:uid="{00000000-0005-0000-0000-0000BE010000}"/>
    <cellStyle name="Millares 20 2 3" xfId="448" xr:uid="{00000000-0005-0000-0000-0000BF010000}"/>
    <cellStyle name="Millares 20 3" xfId="449" xr:uid="{00000000-0005-0000-0000-0000C0010000}"/>
    <cellStyle name="Millares 20 4" xfId="450" xr:uid="{00000000-0005-0000-0000-0000C1010000}"/>
    <cellStyle name="Millares 21" xfId="451" xr:uid="{00000000-0005-0000-0000-0000C2010000}"/>
    <cellStyle name="Millares 21 2" xfId="452" xr:uid="{00000000-0005-0000-0000-0000C3010000}"/>
    <cellStyle name="Millares 21 2 2" xfId="453" xr:uid="{00000000-0005-0000-0000-0000C4010000}"/>
    <cellStyle name="Millares 21 2 3" xfId="454" xr:uid="{00000000-0005-0000-0000-0000C5010000}"/>
    <cellStyle name="Millares 21 3" xfId="455" xr:uid="{00000000-0005-0000-0000-0000C6010000}"/>
    <cellStyle name="Millares 21 4" xfId="456" xr:uid="{00000000-0005-0000-0000-0000C7010000}"/>
    <cellStyle name="Millares 22" xfId="457" xr:uid="{00000000-0005-0000-0000-0000C8010000}"/>
    <cellStyle name="Millares 22 2" xfId="458" xr:uid="{00000000-0005-0000-0000-0000C9010000}"/>
    <cellStyle name="Millares 22 2 2" xfId="459" xr:uid="{00000000-0005-0000-0000-0000CA010000}"/>
    <cellStyle name="Millares 22 2 3" xfId="460" xr:uid="{00000000-0005-0000-0000-0000CB010000}"/>
    <cellStyle name="Millares 22 3" xfId="461" xr:uid="{00000000-0005-0000-0000-0000CC010000}"/>
    <cellStyle name="Millares 22 4" xfId="462" xr:uid="{00000000-0005-0000-0000-0000CD010000}"/>
    <cellStyle name="Millares 23" xfId="463" xr:uid="{00000000-0005-0000-0000-0000CE010000}"/>
    <cellStyle name="Millares 23 2" xfId="464" xr:uid="{00000000-0005-0000-0000-0000CF010000}"/>
    <cellStyle name="Millares 23 2 2" xfId="465" xr:uid="{00000000-0005-0000-0000-0000D0010000}"/>
    <cellStyle name="Millares 23 2 3" xfId="466" xr:uid="{00000000-0005-0000-0000-0000D1010000}"/>
    <cellStyle name="Millares 23 3" xfId="467" xr:uid="{00000000-0005-0000-0000-0000D2010000}"/>
    <cellStyle name="Millares 23 4" xfId="468" xr:uid="{00000000-0005-0000-0000-0000D3010000}"/>
    <cellStyle name="Millares 24" xfId="469" xr:uid="{00000000-0005-0000-0000-0000D4010000}"/>
    <cellStyle name="Millares 24 2" xfId="470" xr:uid="{00000000-0005-0000-0000-0000D5010000}"/>
    <cellStyle name="Millares 24 2 2" xfId="471" xr:uid="{00000000-0005-0000-0000-0000D6010000}"/>
    <cellStyle name="Millares 24 2 3" xfId="472" xr:uid="{00000000-0005-0000-0000-0000D7010000}"/>
    <cellStyle name="Millares 24 3" xfId="473" xr:uid="{00000000-0005-0000-0000-0000D8010000}"/>
    <cellStyle name="Millares 24 4" xfId="474" xr:uid="{00000000-0005-0000-0000-0000D9010000}"/>
    <cellStyle name="Millares 25" xfId="475" xr:uid="{00000000-0005-0000-0000-0000DA010000}"/>
    <cellStyle name="Millares 25 2" xfId="476" xr:uid="{00000000-0005-0000-0000-0000DB010000}"/>
    <cellStyle name="Millares 25 2 2" xfId="477" xr:uid="{00000000-0005-0000-0000-0000DC010000}"/>
    <cellStyle name="Millares 25 2 3" xfId="478" xr:uid="{00000000-0005-0000-0000-0000DD010000}"/>
    <cellStyle name="Millares 25 3" xfId="479" xr:uid="{00000000-0005-0000-0000-0000DE010000}"/>
    <cellStyle name="Millares 25 4" xfId="480" xr:uid="{00000000-0005-0000-0000-0000DF010000}"/>
    <cellStyle name="Millares 26" xfId="481" xr:uid="{00000000-0005-0000-0000-0000E0010000}"/>
    <cellStyle name="Millares 26 2" xfId="482" xr:uid="{00000000-0005-0000-0000-0000E1010000}"/>
    <cellStyle name="Millares 26 2 2" xfId="483" xr:uid="{00000000-0005-0000-0000-0000E2010000}"/>
    <cellStyle name="Millares 26 2 3" xfId="484" xr:uid="{00000000-0005-0000-0000-0000E3010000}"/>
    <cellStyle name="Millares 26 3" xfId="485" xr:uid="{00000000-0005-0000-0000-0000E4010000}"/>
    <cellStyle name="Millares 26 4" xfId="486" xr:uid="{00000000-0005-0000-0000-0000E5010000}"/>
    <cellStyle name="Millares 27" xfId="487" xr:uid="{00000000-0005-0000-0000-0000E6010000}"/>
    <cellStyle name="Millares 27 2" xfId="488" xr:uid="{00000000-0005-0000-0000-0000E7010000}"/>
    <cellStyle name="Millares 27 2 2" xfId="489" xr:uid="{00000000-0005-0000-0000-0000E8010000}"/>
    <cellStyle name="Millares 27 2 3" xfId="490" xr:uid="{00000000-0005-0000-0000-0000E9010000}"/>
    <cellStyle name="Millares 27 3" xfId="491" xr:uid="{00000000-0005-0000-0000-0000EA010000}"/>
    <cellStyle name="Millares 27 4" xfId="492" xr:uid="{00000000-0005-0000-0000-0000EB010000}"/>
    <cellStyle name="Millares 28" xfId="493" xr:uid="{00000000-0005-0000-0000-0000EC010000}"/>
    <cellStyle name="Millares 28 2" xfId="494" xr:uid="{00000000-0005-0000-0000-0000ED010000}"/>
    <cellStyle name="Millares 28 2 2" xfId="495" xr:uid="{00000000-0005-0000-0000-0000EE010000}"/>
    <cellStyle name="Millares 28 2 3" xfId="496" xr:uid="{00000000-0005-0000-0000-0000EF010000}"/>
    <cellStyle name="Millares 28 3" xfId="497" xr:uid="{00000000-0005-0000-0000-0000F0010000}"/>
    <cellStyle name="Millares 28 4" xfId="498" xr:uid="{00000000-0005-0000-0000-0000F1010000}"/>
    <cellStyle name="Millares 29" xfId="499" xr:uid="{00000000-0005-0000-0000-0000F2010000}"/>
    <cellStyle name="Millares 29 2" xfId="500" xr:uid="{00000000-0005-0000-0000-0000F3010000}"/>
    <cellStyle name="Millares 29 2 2" xfId="501" xr:uid="{00000000-0005-0000-0000-0000F4010000}"/>
    <cellStyle name="Millares 29 2 3" xfId="502" xr:uid="{00000000-0005-0000-0000-0000F5010000}"/>
    <cellStyle name="Millares 29 3" xfId="503" xr:uid="{00000000-0005-0000-0000-0000F6010000}"/>
    <cellStyle name="Millares 29 4" xfId="504" xr:uid="{00000000-0005-0000-0000-0000F7010000}"/>
    <cellStyle name="Millares 3" xfId="505" xr:uid="{00000000-0005-0000-0000-0000F8010000}"/>
    <cellStyle name="Millares 3 2" xfId="506" xr:uid="{00000000-0005-0000-0000-0000F9010000}"/>
    <cellStyle name="Millares 3 2 2" xfId="507" xr:uid="{00000000-0005-0000-0000-0000FA010000}"/>
    <cellStyle name="Millares 3 2 2 2" xfId="508" xr:uid="{00000000-0005-0000-0000-0000FB010000}"/>
    <cellStyle name="Millares 3 2 2 3" xfId="509" xr:uid="{00000000-0005-0000-0000-0000FC010000}"/>
    <cellStyle name="Millares 3 2 3" xfId="510" xr:uid="{00000000-0005-0000-0000-0000FD010000}"/>
    <cellStyle name="Millares 3 2 4" xfId="511" xr:uid="{00000000-0005-0000-0000-0000FE010000}"/>
    <cellStyle name="Millares 3 3" xfId="512" xr:uid="{00000000-0005-0000-0000-0000FF010000}"/>
    <cellStyle name="Millares 3 4" xfId="513" xr:uid="{00000000-0005-0000-0000-000000020000}"/>
    <cellStyle name="Millares 3 4 2" xfId="514" xr:uid="{00000000-0005-0000-0000-000001020000}"/>
    <cellStyle name="Millares 3 4 2 2" xfId="515" xr:uid="{00000000-0005-0000-0000-000002020000}"/>
    <cellStyle name="Millares 3 4 2 3" xfId="516" xr:uid="{00000000-0005-0000-0000-000003020000}"/>
    <cellStyle name="Millares 3 4 3" xfId="517" xr:uid="{00000000-0005-0000-0000-000004020000}"/>
    <cellStyle name="Millares 3 4 4" xfId="518" xr:uid="{00000000-0005-0000-0000-000005020000}"/>
    <cellStyle name="Millares 3 5" xfId="519" xr:uid="{00000000-0005-0000-0000-000006020000}"/>
    <cellStyle name="Millares 3 5 2" xfId="520" xr:uid="{00000000-0005-0000-0000-000007020000}"/>
    <cellStyle name="Millares 3 6" xfId="521" xr:uid="{00000000-0005-0000-0000-000008020000}"/>
    <cellStyle name="Millares 3 6 2" xfId="522" xr:uid="{00000000-0005-0000-0000-000009020000}"/>
    <cellStyle name="Millares 3 6 3" xfId="523" xr:uid="{00000000-0005-0000-0000-00000A020000}"/>
    <cellStyle name="Millares 30" xfId="524" xr:uid="{00000000-0005-0000-0000-00000B020000}"/>
    <cellStyle name="Millares 30 2" xfId="525" xr:uid="{00000000-0005-0000-0000-00000C020000}"/>
    <cellStyle name="Millares 30 2 2" xfId="526" xr:uid="{00000000-0005-0000-0000-00000D020000}"/>
    <cellStyle name="Millares 30 3" xfId="527" xr:uid="{00000000-0005-0000-0000-00000E020000}"/>
    <cellStyle name="Millares 30 3 2" xfId="528" xr:uid="{00000000-0005-0000-0000-00000F020000}"/>
    <cellStyle name="Millares 30 3 3" xfId="529" xr:uid="{00000000-0005-0000-0000-000010020000}"/>
    <cellStyle name="Millares 30 4" xfId="530" xr:uid="{00000000-0005-0000-0000-000011020000}"/>
    <cellStyle name="Millares 30 5" xfId="531" xr:uid="{00000000-0005-0000-0000-000012020000}"/>
    <cellStyle name="Millares 31" xfId="532" xr:uid="{00000000-0005-0000-0000-000013020000}"/>
    <cellStyle name="Millares 31 2" xfId="533" xr:uid="{00000000-0005-0000-0000-000014020000}"/>
    <cellStyle name="Millares 31 3" xfId="534" xr:uid="{00000000-0005-0000-0000-000015020000}"/>
    <cellStyle name="Millares 31 3 2" xfId="535" xr:uid="{00000000-0005-0000-0000-000016020000}"/>
    <cellStyle name="Millares 31 3 3" xfId="536" xr:uid="{00000000-0005-0000-0000-000017020000}"/>
    <cellStyle name="Millares 31 4" xfId="537" xr:uid="{00000000-0005-0000-0000-000018020000}"/>
    <cellStyle name="Millares 31 5" xfId="538" xr:uid="{00000000-0005-0000-0000-000019020000}"/>
    <cellStyle name="Millares 32" xfId="539" xr:uid="{00000000-0005-0000-0000-00001A020000}"/>
    <cellStyle name="Millares 32 2" xfId="540" xr:uid="{00000000-0005-0000-0000-00001B020000}"/>
    <cellStyle name="Millares 32 2 2" xfId="541" xr:uid="{00000000-0005-0000-0000-00001C020000}"/>
    <cellStyle name="Millares 32 2 3" xfId="542" xr:uid="{00000000-0005-0000-0000-00001D020000}"/>
    <cellStyle name="Millares 32 3" xfId="543" xr:uid="{00000000-0005-0000-0000-00001E020000}"/>
    <cellStyle name="Millares 32 3 2" xfId="544" xr:uid="{00000000-0005-0000-0000-00001F020000}"/>
    <cellStyle name="Millares 32 3 3" xfId="545" xr:uid="{00000000-0005-0000-0000-000020020000}"/>
    <cellStyle name="Millares 32 3 3 2" xfId="546" xr:uid="{00000000-0005-0000-0000-000021020000}"/>
    <cellStyle name="Millares 32 3 4" xfId="547" xr:uid="{00000000-0005-0000-0000-000022020000}"/>
    <cellStyle name="Millares 32 4" xfId="548" xr:uid="{00000000-0005-0000-0000-000023020000}"/>
    <cellStyle name="Millares 32 4 2" xfId="549" xr:uid="{00000000-0005-0000-0000-000024020000}"/>
    <cellStyle name="Millares 32 5" xfId="550" xr:uid="{00000000-0005-0000-0000-000025020000}"/>
    <cellStyle name="Millares 33" xfId="551" xr:uid="{00000000-0005-0000-0000-000026020000}"/>
    <cellStyle name="Millares 33 2" xfId="552" xr:uid="{00000000-0005-0000-0000-000027020000}"/>
    <cellStyle name="Millares 33 2 2" xfId="553" xr:uid="{00000000-0005-0000-0000-000028020000}"/>
    <cellStyle name="Millares 33 3" xfId="554" xr:uid="{00000000-0005-0000-0000-000029020000}"/>
    <cellStyle name="Millares 33 3 2" xfId="555" xr:uid="{00000000-0005-0000-0000-00002A020000}"/>
    <cellStyle name="Millares 33 3 2 2" xfId="556" xr:uid="{00000000-0005-0000-0000-00002B020000}"/>
    <cellStyle name="Millares 33 3 3" xfId="557" xr:uid="{00000000-0005-0000-0000-00002C020000}"/>
    <cellStyle name="Millares 33 4" xfId="558" xr:uid="{00000000-0005-0000-0000-00002D020000}"/>
    <cellStyle name="Millares 34" xfId="559" xr:uid="{00000000-0005-0000-0000-00002E020000}"/>
    <cellStyle name="Millares 34 2" xfId="560" xr:uid="{00000000-0005-0000-0000-00002F020000}"/>
    <cellStyle name="Millares 34 2 2" xfId="561" xr:uid="{00000000-0005-0000-0000-000030020000}"/>
    <cellStyle name="Millares 34 2 2 2" xfId="562" xr:uid="{00000000-0005-0000-0000-000031020000}"/>
    <cellStyle name="Millares 34 2 3" xfId="563" xr:uid="{00000000-0005-0000-0000-000032020000}"/>
    <cellStyle name="Millares 34 3" xfId="564" xr:uid="{00000000-0005-0000-0000-000033020000}"/>
    <cellStyle name="Millares 35" xfId="565" xr:uid="{00000000-0005-0000-0000-000034020000}"/>
    <cellStyle name="Millares 35 2" xfId="566" xr:uid="{00000000-0005-0000-0000-000035020000}"/>
    <cellStyle name="Millares 35 3" xfId="567" xr:uid="{00000000-0005-0000-0000-000036020000}"/>
    <cellStyle name="Millares 35 3 2" xfId="568" xr:uid="{00000000-0005-0000-0000-000037020000}"/>
    <cellStyle name="Millares 35 3 3" xfId="569" xr:uid="{00000000-0005-0000-0000-000038020000}"/>
    <cellStyle name="Millares 35 4" xfId="570" xr:uid="{00000000-0005-0000-0000-000039020000}"/>
    <cellStyle name="Millares 35 5" xfId="571" xr:uid="{00000000-0005-0000-0000-00003A020000}"/>
    <cellStyle name="Millares 35 5 2" xfId="572" xr:uid="{00000000-0005-0000-0000-00003B020000}"/>
    <cellStyle name="Millares 36" xfId="573" xr:uid="{00000000-0005-0000-0000-00003C020000}"/>
    <cellStyle name="Millares 36 2" xfId="574" xr:uid="{00000000-0005-0000-0000-00003D020000}"/>
    <cellStyle name="Millares 36 2 2" xfId="575" xr:uid="{00000000-0005-0000-0000-00003E020000}"/>
    <cellStyle name="Millares 36 3" xfId="576" xr:uid="{00000000-0005-0000-0000-00003F020000}"/>
    <cellStyle name="Millares 36 3 2" xfId="577" xr:uid="{00000000-0005-0000-0000-000040020000}"/>
    <cellStyle name="Millares 36 3 3" xfId="578" xr:uid="{00000000-0005-0000-0000-000041020000}"/>
    <cellStyle name="Millares 36 4" xfId="579" xr:uid="{00000000-0005-0000-0000-000042020000}"/>
    <cellStyle name="Millares 37" xfId="580" xr:uid="{00000000-0005-0000-0000-000043020000}"/>
    <cellStyle name="Millares 37 2" xfId="581" xr:uid="{00000000-0005-0000-0000-000044020000}"/>
    <cellStyle name="Millares 38" xfId="582" xr:uid="{00000000-0005-0000-0000-000045020000}"/>
    <cellStyle name="Millares 38 2" xfId="583" xr:uid="{00000000-0005-0000-0000-000046020000}"/>
    <cellStyle name="Millares 39" xfId="584" xr:uid="{00000000-0005-0000-0000-000047020000}"/>
    <cellStyle name="Millares 39 2" xfId="585" xr:uid="{00000000-0005-0000-0000-000048020000}"/>
    <cellStyle name="Millares 4" xfId="586" xr:uid="{00000000-0005-0000-0000-000049020000}"/>
    <cellStyle name="Millares 4 2" xfId="587" xr:uid="{00000000-0005-0000-0000-00004A020000}"/>
    <cellStyle name="Millares 4 2 2" xfId="588" xr:uid="{00000000-0005-0000-0000-00004B020000}"/>
    <cellStyle name="Millares 4 2 2 2" xfId="589" xr:uid="{00000000-0005-0000-0000-00004C020000}"/>
    <cellStyle name="Millares 4 2 2 3" xfId="590" xr:uid="{00000000-0005-0000-0000-00004D020000}"/>
    <cellStyle name="Millares 4 2 3" xfId="591" xr:uid="{00000000-0005-0000-0000-00004E020000}"/>
    <cellStyle name="Millares 4 2 4" xfId="592" xr:uid="{00000000-0005-0000-0000-00004F020000}"/>
    <cellStyle name="Millares 4 3" xfId="593" xr:uid="{00000000-0005-0000-0000-000050020000}"/>
    <cellStyle name="Millares 4 3 2" xfId="594" xr:uid="{00000000-0005-0000-0000-000051020000}"/>
    <cellStyle name="Millares 4 3 2 2" xfId="595" xr:uid="{00000000-0005-0000-0000-000052020000}"/>
    <cellStyle name="Millares 4 3 3" xfId="596" xr:uid="{00000000-0005-0000-0000-000053020000}"/>
    <cellStyle name="Millares 4 3 3 2" xfId="597" xr:uid="{00000000-0005-0000-0000-000054020000}"/>
    <cellStyle name="Millares 4 3 3 2 2" xfId="598" xr:uid="{00000000-0005-0000-0000-000055020000}"/>
    <cellStyle name="Millares 4 3 3 3" xfId="599" xr:uid="{00000000-0005-0000-0000-000056020000}"/>
    <cellStyle name="Millares 4 3 4" xfId="600" xr:uid="{00000000-0005-0000-0000-000057020000}"/>
    <cellStyle name="Millares 4 4" xfId="601" xr:uid="{00000000-0005-0000-0000-000058020000}"/>
    <cellStyle name="Millares 4 4 2" xfId="602" xr:uid="{00000000-0005-0000-0000-000059020000}"/>
    <cellStyle name="Millares 4 4 2 2" xfId="603" xr:uid="{00000000-0005-0000-0000-00005A020000}"/>
    <cellStyle name="Millares 4 4 3" xfId="604" xr:uid="{00000000-0005-0000-0000-00005B020000}"/>
    <cellStyle name="Millares 4 5" xfId="605" xr:uid="{00000000-0005-0000-0000-00005C020000}"/>
    <cellStyle name="Millares 4 6" xfId="606" xr:uid="{00000000-0005-0000-0000-00005D020000}"/>
    <cellStyle name="Millares 40" xfId="607" xr:uid="{00000000-0005-0000-0000-00005E020000}"/>
    <cellStyle name="Millares 40 2" xfId="608" xr:uid="{00000000-0005-0000-0000-00005F020000}"/>
    <cellStyle name="Millares 41" xfId="609" xr:uid="{00000000-0005-0000-0000-000060020000}"/>
    <cellStyle name="Millares 41 2" xfId="610" xr:uid="{00000000-0005-0000-0000-000061020000}"/>
    <cellStyle name="Millares 42" xfId="611" xr:uid="{00000000-0005-0000-0000-000062020000}"/>
    <cellStyle name="Millares 42 2" xfId="612" xr:uid="{00000000-0005-0000-0000-000063020000}"/>
    <cellStyle name="Millares 43" xfId="613" xr:uid="{00000000-0005-0000-0000-000064020000}"/>
    <cellStyle name="Millares 43 2" xfId="614" xr:uid="{00000000-0005-0000-0000-000065020000}"/>
    <cellStyle name="Millares 44" xfId="615" xr:uid="{00000000-0005-0000-0000-000066020000}"/>
    <cellStyle name="Millares 44 2" xfId="616" xr:uid="{00000000-0005-0000-0000-000067020000}"/>
    <cellStyle name="Millares 45" xfId="617" xr:uid="{00000000-0005-0000-0000-000068020000}"/>
    <cellStyle name="Millares 45 2" xfId="618" xr:uid="{00000000-0005-0000-0000-000069020000}"/>
    <cellStyle name="Millares 46" xfId="619" xr:uid="{00000000-0005-0000-0000-00006A020000}"/>
    <cellStyle name="Millares 46 2" xfId="620" xr:uid="{00000000-0005-0000-0000-00006B020000}"/>
    <cellStyle name="Millares 47" xfId="621" xr:uid="{00000000-0005-0000-0000-00006C020000}"/>
    <cellStyle name="Millares 47 2" xfId="622" xr:uid="{00000000-0005-0000-0000-00006D020000}"/>
    <cellStyle name="Millares 48" xfId="623" xr:uid="{00000000-0005-0000-0000-00006E020000}"/>
    <cellStyle name="Millares 48 2" xfId="624" xr:uid="{00000000-0005-0000-0000-00006F020000}"/>
    <cellStyle name="Millares 49" xfId="625" xr:uid="{00000000-0005-0000-0000-000070020000}"/>
    <cellStyle name="Millares 49 2" xfId="626" xr:uid="{00000000-0005-0000-0000-000071020000}"/>
    <cellStyle name="Millares 5" xfId="627" xr:uid="{00000000-0005-0000-0000-000072020000}"/>
    <cellStyle name="Millares 5 2" xfId="628" xr:uid="{00000000-0005-0000-0000-000073020000}"/>
    <cellStyle name="Millares 5 2 2" xfId="629" xr:uid="{00000000-0005-0000-0000-000074020000}"/>
    <cellStyle name="Millares 5 3" xfId="630" xr:uid="{00000000-0005-0000-0000-000075020000}"/>
    <cellStyle name="Millares 50" xfId="631" xr:uid="{00000000-0005-0000-0000-000076020000}"/>
    <cellStyle name="Millares 50 2" xfId="632" xr:uid="{00000000-0005-0000-0000-000077020000}"/>
    <cellStyle name="Millares 51" xfId="633" xr:uid="{00000000-0005-0000-0000-000078020000}"/>
    <cellStyle name="Millares 51 2" xfId="634" xr:uid="{00000000-0005-0000-0000-000079020000}"/>
    <cellStyle name="Millares 52" xfId="635" xr:uid="{00000000-0005-0000-0000-00007A020000}"/>
    <cellStyle name="Millares 52 2" xfId="636" xr:uid="{00000000-0005-0000-0000-00007B020000}"/>
    <cellStyle name="Millares 53" xfId="637" xr:uid="{00000000-0005-0000-0000-00007C020000}"/>
    <cellStyle name="Millares 53 2" xfId="638" xr:uid="{00000000-0005-0000-0000-00007D020000}"/>
    <cellStyle name="Millares 54" xfId="639" xr:uid="{00000000-0005-0000-0000-00007E020000}"/>
    <cellStyle name="Millares 54 2" xfId="640" xr:uid="{00000000-0005-0000-0000-00007F020000}"/>
    <cellStyle name="Millares 55" xfId="641" xr:uid="{00000000-0005-0000-0000-000080020000}"/>
    <cellStyle name="Millares 55 2" xfId="642" xr:uid="{00000000-0005-0000-0000-000081020000}"/>
    <cellStyle name="Millares 56" xfId="643" xr:uid="{00000000-0005-0000-0000-000082020000}"/>
    <cellStyle name="Millares 56 2" xfId="644" xr:uid="{00000000-0005-0000-0000-000083020000}"/>
    <cellStyle name="Millares 57" xfId="645" xr:uid="{00000000-0005-0000-0000-000084020000}"/>
    <cellStyle name="Millares 57 2" xfId="646" xr:uid="{00000000-0005-0000-0000-000085020000}"/>
    <cellStyle name="Millares 58" xfId="647" xr:uid="{00000000-0005-0000-0000-000086020000}"/>
    <cellStyle name="Millares 58 2" xfId="648" xr:uid="{00000000-0005-0000-0000-000087020000}"/>
    <cellStyle name="Millares 59" xfId="649" xr:uid="{00000000-0005-0000-0000-000088020000}"/>
    <cellStyle name="Millares 59 2" xfId="650" xr:uid="{00000000-0005-0000-0000-000089020000}"/>
    <cellStyle name="Millares 6" xfId="651" xr:uid="{00000000-0005-0000-0000-00008A020000}"/>
    <cellStyle name="Millares 6 2" xfId="652" xr:uid="{00000000-0005-0000-0000-00008B020000}"/>
    <cellStyle name="Millares 60" xfId="653" xr:uid="{00000000-0005-0000-0000-00008C020000}"/>
    <cellStyle name="Millares 60 2" xfId="654" xr:uid="{00000000-0005-0000-0000-00008D020000}"/>
    <cellStyle name="Millares 61" xfId="655" xr:uid="{00000000-0005-0000-0000-00008E020000}"/>
    <cellStyle name="Millares 61 2" xfId="656" xr:uid="{00000000-0005-0000-0000-00008F020000}"/>
    <cellStyle name="Millares 62" xfId="657" xr:uid="{00000000-0005-0000-0000-000090020000}"/>
    <cellStyle name="Millares 62 2" xfId="658" xr:uid="{00000000-0005-0000-0000-000091020000}"/>
    <cellStyle name="Millares 63" xfId="659" xr:uid="{00000000-0005-0000-0000-000092020000}"/>
    <cellStyle name="Millares 63 2" xfId="660" xr:uid="{00000000-0005-0000-0000-000093020000}"/>
    <cellStyle name="Millares 64" xfId="661" xr:uid="{00000000-0005-0000-0000-000094020000}"/>
    <cellStyle name="Millares 64 2" xfId="662" xr:uid="{00000000-0005-0000-0000-000095020000}"/>
    <cellStyle name="Millares 65" xfId="663" xr:uid="{00000000-0005-0000-0000-000096020000}"/>
    <cellStyle name="Millares 65 2" xfId="664" xr:uid="{00000000-0005-0000-0000-000097020000}"/>
    <cellStyle name="Millares 66" xfId="665" xr:uid="{00000000-0005-0000-0000-000098020000}"/>
    <cellStyle name="Millares 66 2" xfId="666" xr:uid="{00000000-0005-0000-0000-000099020000}"/>
    <cellStyle name="Millares 67" xfId="667" xr:uid="{00000000-0005-0000-0000-00009A020000}"/>
    <cellStyle name="Millares 68" xfId="668" xr:uid="{00000000-0005-0000-0000-00009B020000}"/>
    <cellStyle name="Millares 69" xfId="669" xr:uid="{00000000-0005-0000-0000-00009C020000}"/>
    <cellStyle name="Millares 7" xfId="670" xr:uid="{00000000-0005-0000-0000-00009D020000}"/>
    <cellStyle name="Millares 7 2" xfId="671" xr:uid="{00000000-0005-0000-0000-00009E020000}"/>
    <cellStyle name="Millares 70" xfId="672" xr:uid="{00000000-0005-0000-0000-00009F020000}"/>
    <cellStyle name="Millares 71" xfId="673" xr:uid="{00000000-0005-0000-0000-0000A0020000}"/>
    <cellStyle name="Millares 71 2" xfId="674" xr:uid="{00000000-0005-0000-0000-0000A1020000}"/>
    <cellStyle name="Millares 72" xfId="675" xr:uid="{00000000-0005-0000-0000-0000A2020000}"/>
    <cellStyle name="Millares 73" xfId="676" xr:uid="{00000000-0005-0000-0000-0000A3020000}"/>
    <cellStyle name="Millares 74" xfId="677" xr:uid="{00000000-0005-0000-0000-0000A4020000}"/>
    <cellStyle name="Millares 75" xfId="678" xr:uid="{00000000-0005-0000-0000-0000A5020000}"/>
    <cellStyle name="Millares 76" xfId="679" xr:uid="{00000000-0005-0000-0000-0000A6020000}"/>
    <cellStyle name="Millares 77" xfId="680" xr:uid="{00000000-0005-0000-0000-0000A7020000}"/>
    <cellStyle name="Millares 78" xfId="681" xr:uid="{00000000-0005-0000-0000-0000A8020000}"/>
    <cellStyle name="Millares 79" xfId="682" xr:uid="{00000000-0005-0000-0000-0000A9020000}"/>
    <cellStyle name="Millares 8" xfId="683" xr:uid="{00000000-0005-0000-0000-0000AA020000}"/>
    <cellStyle name="Millares 8 2" xfId="684" xr:uid="{00000000-0005-0000-0000-0000AB020000}"/>
    <cellStyle name="Millares 8 3" xfId="685" xr:uid="{00000000-0005-0000-0000-0000AC020000}"/>
    <cellStyle name="Millares 80" xfId="686" xr:uid="{00000000-0005-0000-0000-0000AD020000}"/>
    <cellStyle name="Millares 81" xfId="687" xr:uid="{00000000-0005-0000-0000-0000AE020000}"/>
    <cellStyle name="Millares 82" xfId="688" xr:uid="{00000000-0005-0000-0000-0000AF020000}"/>
    <cellStyle name="Millares 83" xfId="689" xr:uid="{00000000-0005-0000-0000-0000B0020000}"/>
    <cellStyle name="Millares 84" xfId="690" xr:uid="{00000000-0005-0000-0000-0000B1020000}"/>
    <cellStyle name="Millares 85" xfId="691" xr:uid="{00000000-0005-0000-0000-0000B2020000}"/>
    <cellStyle name="Millares 86" xfId="692" xr:uid="{00000000-0005-0000-0000-0000B3020000}"/>
    <cellStyle name="Millares 87" xfId="693" xr:uid="{00000000-0005-0000-0000-0000B4020000}"/>
    <cellStyle name="Millares 88" xfId="694" xr:uid="{00000000-0005-0000-0000-0000B5020000}"/>
    <cellStyle name="Millares 89" xfId="695" xr:uid="{00000000-0005-0000-0000-0000B6020000}"/>
    <cellStyle name="Millares 9" xfId="696" xr:uid="{00000000-0005-0000-0000-0000B7020000}"/>
    <cellStyle name="Millares 9 2" xfId="697" xr:uid="{00000000-0005-0000-0000-0000B8020000}"/>
    <cellStyle name="Millares 90" xfId="698" xr:uid="{00000000-0005-0000-0000-0000B9020000}"/>
    <cellStyle name="Millares 91" xfId="699" xr:uid="{00000000-0005-0000-0000-0000BA020000}"/>
    <cellStyle name="Millares 92" xfId="700" xr:uid="{00000000-0005-0000-0000-0000BB020000}"/>
    <cellStyle name="Millares 93" xfId="701" xr:uid="{00000000-0005-0000-0000-0000BC020000}"/>
    <cellStyle name="Millares 94" xfId="702" xr:uid="{00000000-0005-0000-0000-0000BD020000}"/>
    <cellStyle name="Millares 95" xfId="703" xr:uid="{00000000-0005-0000-0000-0000BE020000}"/>
    <cellStyle name="Millares 96" xfId="704" xr:uid="{00000000-0005-0000-0000-0000BF020000}"/>
    <cellStyle name="Millares 97" xfId="705" xr:uid="{00000000-0005-0000-0000-0000C0020000}"/>
    <cellStyle name="Millares 98" xfId="706" xr:uid="{00000000-0005-0000-0000-0000C1020000}"/>
    <cellStyle name="Millares 99" xfId="707" xr:uid="{00000000-0005-0000-0000-0000C2020000}"/>
    <cellStyle name="Moneda [0]" xfId="801" builtinId="7"/>
    <cellStyle name="MSTRStyle.Todos.c12_2b06fa68-842c-42c9-9413-3aaeaed1f795" xfId="708" xr:uid="{00000000-0005-0000-0000-0000C3020000}"/>
    <cellStyle name="MSTRStyle.Todos.c13_ce950d47-dc16-4f9d-9396-26eeca531506" xfId="709" xr:uid="{00000000-0005-0000-0000-0000C4020000}"/>
    <cellStyle name="MSTRStyle.Todos.c14_be21d8a1-14a1-4a58-aa3b-339fb5cf5806" xfId="710" xr:uid="{00000000-0005-0000-0000-0000C5020000}"/>
    <cellStyle name="MSTRStyle.Todos.c2_b7601d66-34e9-48fa-baf0-8a0b6d48a513" xfId="711" xr:uid="{00000000-0005-0000-0000-0000C6020000}"/>
    <cellStyle name="MSTRStyle.Todos.c4_7922024a-8654-453e-a46f-ab45b0471aa6" xfId="712" xr:uid="{00000000-0005-0000-0000-0000C7020000}"/>
    <cellStyle name="MSTRStyle.Todos.c7_0f39ee87-2b09-434b-a57f-11b8262e8140" xfId="713" xr:uid="{00000000-0005-0000-0000-0000C8020000}"/>
    <cellStyle name="MSTRStyle.Todos.c8_d1c63885-8081-4131-b2b3-fcc605c3fb40" xfId="714" xr:uid="{00000000-0005-0000-0000-0000C9020000}"/>
    <cellStyle name="Neutral" xfId="715" builtinId="28" customBuiltin="1"/>
    <cellStyle name="Neutral 2" xfId="716" xr:uid="{00000000-0005-0000-0000-0000CB020000}"/>
    <cellStyle name="Neutral 2 2" xfId="717" xr:uid="{00000000-0005-0000-0000-0000CC020000}"/>
    <cellStyle name="Normal" xfId="0" builtinId="0"/>
    <cellStyle name="Normal 2" xfId="800" xr:uid="{2747B85A-A2F3-4A2F-BFDB-8993F4CECB7E}"/>
    <cellStyle name="Normal 2 2" xfId="718" xr:uid="{00000000-0005-0000-0000-0000CE020000}"/>
    <cellStyle name="Normal 2 2 2" xfId="719" xr:uid="{00000000-0005-0000-0000-0000CF020000}"/>
    <cellStyle name="Normal 2 3" xfId="720" xr:uid="{00000000-0005-0000-0000-0000D0020000}"/>
    <cellStyle name="Normal 2 4" xfId="721" xr:uid="{00000000-0005-0000-0000-0000D1020000}"/>
    <cellStyle name="Normal 2 4 2" xfId="722" xr:uid="{00000000-0005-0000-0000-0000D2020000}"/>
    <cellStyle name="Normal 2 5" xfId="723" xr:uid="{00000000-0005-0000-0000-0000D3020000}"/>
    <cellStyle name="Normal 2 5 2" xfId="724" xr:uid="{00000000-0005-0000-0000-0000D4020000}"/>
    <cellStyle name="Normal 2 6" xfId="725" xr:uid="{00000000-0005-0000-0000-0000D5020000}"/>
    <cellStyle name="Normal 2 6 2" xfId="726" xr:uid="{00000000-0005-0000-0000-0000D6020000}"/>
    <cellStyle name="Normal 3 2" xfId="727" xr:uid="{00000000-0005-0000-0000-0000D7020000}"/>
    <cellStyle name="Normal 3 3" xfId="728" xr:uid="{00000000-0005-0000-0000-0000D8020000}"/>
    <cellStyle name="Normal 3 3 2" xfId="729" xr:uid="{00000000-0005-0000-0000-0000D9020000}"/>
    <cellStyle name="Normal 3 4" xfId="730" xr:uid="{00000000-0005-0000-0000-0000DA020000}"/>
    <cellStyle name="Normal 3 4 2" xfId="731" xr:uid="{00000000-0005-0000-0000-0000DB020000}"/>
    <cellStyle name="Normal 4 2" xfId="732" xr:uid="{00000000-0005-0000-0000-0000DC020000}"/>
    <cellStyle name="Normal 4 2 2" xfId="733" xr:uid="{00000000-0005-0000-0000-0000DD020000}"/>
    <cellStyle name="Normal 4 2 3" xfId="734" xr:uid="{00000000-0005-0000-0000-0000DE020000}"/>
    <cellStyle name="Normal 4 2 3 2" xfId="735" xr:uid="{00000000-0005-0000-0000-0000DF020000}"/>
    <cellStyle name="Normal 4 3" xfId="736" xr:uid="{00000000-0005-0000-0000-0000E0020000}"/>
    <cellStyle name="Normal 4 4" xfId="737" xr:uid="{00000000-0005-0000-0000-0000E1020000}"/>
    <cellStyle name="Normal 4 4 2" xfId="738" xr:uid="{00000000-0005-0000-0000-0000E2020000}"/>
    <cellStyle name="Normal 5 2" xfId="739" xr:uid="{00000000-0005-0000-0000-0000E3020000}"/>
    <cellStyle name="Normal 57" xfId="740" xr:uid="{00000000-0005-0000-0000-0000E4020000}"/>
    <cellStyle name="Normal 58" xfId="741" xr:uid="{00000000-0005-0000-0000-0000E5020000}"/>
    <cellStyle name="Normal_12" xfId="742" xr:uid="{00000000-0005-0000-0000-0000E6020000}"/>
    <cellStyle name="Normal_14" xfId="743" xr:uid="{00000000-0005-0000-0000-0000E7020000}"/>
    <cellStyle name="Normal_15" xfId="744" xr:uid="{00000000-0005-0000-0000-0000E8020000}"/>
    <cellStyle name="Normal_15_1" xfId="745" xr:uid="{00000000-0005-0000-0000-0000E9020000}"/>
    <cellStyle name="Normal_18" xfId="746" xr:uid="{00000000-0005-0000-0000-0000EA020000}"/>
    <cellStyle name="Normal_20" xfId="747" xr:uid="{00000000-0005-0000-0000-0000EB020000}"/>
    <cellStyle name="Normal_21_1" xfId="748" xr:uid="{00000000-0005-0000-0000-0000EC020000}"/>
    <cellStyle name="Normal_22_1" xfId="749" xr:uid="{00000000-0005-0000-0000-0000ED020000}"/>
    <cellStyle name="Normal_23_1" xfId="750" xr:uid="{00000000-0005-0000-0000-0000EE020000}"/>
    <cellStyle name="Normal_24_1" xfId="751" xr:uid="{00000000-0005-0000-0000-0000EF020000}"/>
    <cellStyle name="Normal_25" xfId="752" xr:uid="{00000000-0005-0000-0000-0000F0020000}"/>
    <cellStyle name="Normal_25_1" xfId="753" xr:uid="{00000000-0005-0000-0000-0000F1020000}"/>
    <cellStyle name="Normal_26_1" xfId="754" xr:uid="{00000000-0005-0000-0000-0000F2020000}"/>
    <cellStyle name="Normal_28_1" xfId="755" xr:uid="{00000000-0005-0000-0000-0000F3020000}"/>
    <cellStyle name="Normal_35" xfId="756" xr:uid="{00000000-0005-0000-0000-0000F4020000}"/>
    <cellStyle name="Normal_36" xfId="757" xr:uid="{00000000-0005-0000-0000-0000F5020000}"/>
    <cellStyle name="Normal_36_1" xfId="758" xr:uid="{00000000-0005-0000-0000-0000F6020000}"/>
    <cellStyle name="Normal_Hoja1_1" xfId="759" xr:uid="{00000000-0005-0000-0000-0000F9020000}"/>
    <cellStyle name="Normal_Hoja2" xfId="760" xr:uid="{00000000-0005-0000-0000-0000FA020000}"/>
    <cellStyle name="Notas 2" xfId="761" xr:uid="{00000000-0005-0000-0000-0000FB020000}"/>
    <cellStyle name="Notas 2 2" xfId="762" xr:uid="{00000000-0005-0000-0000-0000FC020000}"/>
    <cellStyle name="Notas 2 3" xfId="763" xr:uid="{00000000-0005-0000-0000-0000FD020000}"/>
    <cellStyle name="Notas 3" xfId="764" xr:uid="{00000000-0005-0000-0000-0000FE020000}"/>
    <cellStyle name="Note" xfId="765" xr:uid="{00000000-0005-0000-0000-0000FF020000}"/>
    <cellStyle name="Output" xfId="766" xr:uid="{00000000-0005-0000-0000-000000030000}"/>
    <cellStyle name="Porcentual 2" xfId="767" xr:uid="{00000000-0005-0000-0000-000001030000}"/>
    <cellStyle name="Punto" xfId="768" xr:uid="{00000000-0005-0000-0000-000002030000}"/>
    <cellStyle name="Punto0" xfId="769" xr:uid="{00000000-0005-0000-0000-000003030000}"/>
    <cellStyle name="Salida" xfId="770" builtinId="21" customBuiltin="1"/>
    <cellStyle name="Salida 2" xfId="771" xr:uid="{00000000-0005-0000-0000-000005030000}"/>
    <cellStyle name="Salida 2 2" xfId="772" xr:uid="{00000000-0005-0000-0000-000006030000}"/>
    <cellStyle name="SAPBEXaggItem" xfId="773" xr:uid="{00000000-0005-0000-0000-000007030000}"/>
    <cellStyle name="SAPBEXchaText" xfId="774" xr:uid="{00000000-0005-0000-0000-000008030000}"/>
    <cellStyle name="SAPBEXstdData" xfId="775" xr:uid="{00000000-0005-0000-0000-000009030000}"/>
    <cellStyle name="SAPBEXstdItem" xfId="776" xr:uid="{00000000-0005-0000-0000-00000A030000}"/>
    <cellStyle name="SAPBEXstdItemX" xfId="777" xr:uid="{00000000-0005-0000-0000-00000B030000}"/>
    <cellStyle name="Texto de advertencia" xfId="778" builtinId="11" customBuiltin="1"/>
    <cellStyle name="Texto de advertencia 2" xfId="779" xr:uid="{00000000-0005-0000-0000-00000D030000}"/>
    <cellStyle name="Texto de advertencia 2 2" xfId="780" xr:uid="{00000000-0005-0000-0000-00000E030000}"/>
    <cellStyle name="Texto explicativo" xfId="781" builtinId="53" customBuiltin="1"/>
    <cellStyle name="Texto explicativo 2" xfId="782" xr:uid="{00000000-0005-0000-0000-000010030000}"/>
    <cellStyle name="Title" xfId="783" xr:uid="{00000000-0005-0000-0000-000011030000}"/>
    <cellStyle name="Título" xfId="784" builtinId="15" customBuiltin="1"/>
    <cellStyle name="Título 1 2" xfId="785" xr:uid="{00000000-0005-0000-0000-000013030000}"/>
    <cellStyle name="Título 1 2 2" xfId="786" xr:uid="{00000000-0005-0000-0000-000014030000}"/>
    <cellStyle name="Título 2" xfId="787" builtinId="17" customBuiltin="1"/>
    <cellStyle name="Título 2 2" xfId="788" xr:uid="{00000000-0005-0000-0000-000016030000}"/>
    <cellStyle name="Título 2 2 2" xfId="789" xr:uid="{00000000-0005-0000-0000-000017030000}"/>
    <cellStyle name="Título 3" xfId="790" builtinId="18" customBuiltin="1"/>
    <cellStyle name="Título 3 2" xfId="791" xr:uid="{00000000-0005-0000-0000-000019030000}"/>
    <cellStyle name="Título 3 2 2" xfId="792" xr:uid="{00000000-0005-0000-0000-00001A030000}"/>
    <cellStyle name="Título 4" xfId="793" xr:uid="{00000000-0005-0000-0000-00001B030000}"/>
    <cellStyle name="Título de hoja" xfId="794" xr:uid="{00000000-0005-0000-0000-00001C030000}"/>
    <cellStyle name="Total" xfId="795" builtinId="25" customBuiltin="1"/>
    <cellStyle name="Total 2" xfId="796" xr:uid="{00000000-0005-0000-0000-00001E030000}"/>
    <cellStyle name="Total 2 2" xfId="797" xr:uid="{00000000-0005-0000-0000-00001F030000}"/>
    <cellStyle name="Warning Text" xfId="798" xr:uid="{00000000-0005-0000-0000-000020030000}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medium">
          <color theme="6" tint="-0.24994659260841701"/>
        </left>
        <right style="medium">
          <color theme="6" tint="-0.24994659260841701"/>
        </right>
        <top style="medium">
          <color theme="6" tint="-0.24994659260841701"/>
        </top>
        <bottom style="medium">
          <color theme="6" tint="-0.24994659260841701"/>
        </bottom>
      </border>
    </dxf>
    <dxf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</border>
    </dxf>
  </dxfs>
  <tableStyles count="4" defaultTableStyle="TableStyleMedium9" defaultPivotStyle="PivotStyleLight16">
    <tableStyle name="Estilo de tabla dinámica 1" table="0" count="0" xr9:uid="{00000000-0011-0000-FFFF-FFFF00000000}"/>
    <tableStyle name="Estilo de tabla dinámica 2" table="0" count="1" xr9:uid="{00000000-0011-0000-FFFF-FFFF01000000}">
      <tableStyleElement type="wholeTable" dxfId="2"/>
    </tableStyle>
    <tableStyle name="Estilo de tabla dinámica 3" table="0" count="1" xr9:uid="{00000000-0011-0000-FFFF-FFFF02000000}">
      <tableStyleElement type="wholeTable" dxfId="1"/>
    </tableStyle>
    <tableStyle name="Estilo de tabla dinámica 4" table="0" count="1" xr9:uid="{00000000-0011-0000-FFFF-FFFF03000000}">
      <tableStyleElement type="lastColumn" dxfId="0"/>
    </tableStyle>
  </tableStyles>
  <colors>
    <mruColors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Tema de Office">
  <a:themeElements>
    <a:clrScheme name="Escala de grise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3:B115"/>
  <sheetViews>
    <sheetView tabSelected="1" zoomScale="89" zoomScaleNormal="89" workbookViewId="0">
      <selection activeCell="L28" sqref="L28"/>
    </sheetView>
  </sheetViews>
  <sheetFormatPr baseColWidth="10" defaultRowHeight="21.75" customHeight="1" x14ac:dyDescent="0.2"/>
  <cols>
    <col min="1" max="1" width="117.7109375" style="187" customWidth="1"/>
    <col min="2" max="2" width="11.42578125" style="186" customWidth="1"/>
    <col min="3" max="16384" width="11.42578125" style="187"/>
  </cols>
  <sheetData>
    <row r="3" spans="1:2" ht="21.75" customHeight="1" x14ac:dyDescent="0.2">
      <c r="A3" s="183" t="s">
        <v>490</v>
      </c>
    </row>
    <row r="4" spans="1:2" ht="21.75" customHeight="1" x14ac:dyDescent="0.2">
      <c r="A4" s="186" t="s">
        <v>92</v>
      </c>
      <c r="B4" s="484" t="s">
        <v>217</v>
      </c>
    </row>
    <row r="5" spans="1:2" ht="21.75" customHeight="1" x14ac:dyDescent="0.2">
      <c r="A5" s="186" t="s">
        <v>63</v>
      </c>
      <c r="B5" s="186" t="s">
        <v>217</v>
      </c>
    </row>
    <row r="6" spans="1:2" ht="21.75" customHeight="1" x14ac:dyDescent="0.2">
      <c r="A6" s="186" t="s">
        <v>97</v>
      </c>
      <c r="B6" s="186" t="s">
        <v>217</v>
      </c>
    </row>
    <row r="7" spans="1:2" ht="21.75" customHeight="1" x14ac:dyDescent="0.2">
      <c r="A7" s="186" t="s">
        <v>81</v>
      </c>
      <c r="B7" s="186" t="s">
        <v>218</v>
      </c>
    </row>
    <row r="8" spans="1:2" ht="21.75" customHeight="1" x14ac:dyDescent="0.2">
      <c r="A8" s="188" t="s">
        <v>272</v>
      </c>
      <c r="B8" s="186" t="s">
        <v>218</v>
      </c>
    </row>
    <row r="9" spans="1:2" ht="21.75" customHeight="1" x14ac:dyDescent="0.2">
      <c r="A9" s="188" t="s">
        <v>328</v>
      </c>
      <c r="B9" s="186" t="s">
        <v>218</v>
      </c>
    </row>
    <row r="10" spans="1:2" ht="21.75" customHeight="1" x14ac:dyDescent="0.2">
      <c r="A10" s="188" t="s">
        <v>273</v>
      </c>
      <c r="B10" s="186" t="s">
        <v>218</v>
      </c>
    </row>
    <row r="12" spans="1:2" ht="21.75" customHeight="1" x14ac:dyDescent="0.2">
      <c r="A12" s="183" t="s">
        <v>491</v>
      </c>
    </row>
    <row r="13" spans="1:2" ht="21.75" customHeight="1" x14ac:dyDescent="0.2">
      <c r="A13" s="186" t="s">
        <v>250</v>
      </c>
      <c r="B13" s="186" t="s">
        <v>219</v>
      </c>
    </row>
    <row r="14" spans="1:2" ht="21.75" customHeight="1" x14ac:dyDescent="0.2">
      <c r="A14" s="186" t="s">
        <v>63</v>
      </c>
      <c r="B14" s="186" t="s">
        <v>219</v>
      </c>
    </row>
    <row r="15" spans="1:2" ht="21.75" customHeight="1" x14ac:dyDescent="0.2">
      <c r="A15" s="186" t="s">
        <v>492</v>
      </c>
      <c r="B15" s="186" t="s">
        <v>220</v>
      </c>
    </row>
    <row r="16" spans="1:2" ht="21.75" customHeight="1" x14ac:dyDescent="0.2">
      <c r="A16" s="186" t="s">
        <v>493</v>
      </c>
      <c r="B16" s="186" t="s">
        <v>220</v>
      </c>
    </row>
    <row r="17" spans="1:2" ht="21.75" customHeight="1" x14ac:dyDescent="0.2">
      <c r="A17" s="186" t="s">
        <v>494</v>
      </c>
      <c r="B17" s="186" t="s">
        <v>220</v>
      </c>
    </row>
    <row r="19" spans="1:2" ht="21.75" customHeight="1" x14ac:dyDescent="0.2">
      <c r="A19" s="183" t="s">
        <v>495</v>
      </c>
    </row>
    <row r="20" spans="1:2" ht="21.75" customHeight="1" x14ac:dyDescent="0.2">
      <c r="A20" s="186" t="s">
        <v>77</v>
      </c>
      <c r="B20" s="186" t="s">
        <v>221</v>
      </c>
    </row>
    <row r="21" spans="1:2" ht="21.75" customHeight="1" x14ac:dyDescent="0.2">
      <c r="A21" s="186" t="s">
        <v>152</v>
      </c>
      <c r="B21" s="186" t="s">
        <v>222</v>
      </c>
    </row>
    <row r="22" spans="1:2" ht="21.75" customHeight="1" x14ac:dyDescent="0.2">
      <c r="A22" s="188" t="s">
        <v>274</v>
      </c>
      <c r="B22" s="186" t="s">
        <v>222</v>
      </c>
    </row>
    <row r="23" spans="1:2" ht="21.75" customHeight="1" x14ac:dyDescent="0.2">
      <c r="A23" s="188" t="s">
        <v>275</v>
      </c>
      <c r="B23" s="186" t="s">
        <v>222</v>
      </c>
    </row>
    <row r="24" spans="1:2" ht="21.75" customHeight="1" x14ac:dyDescent="0.2">
      <c r="A24" s="186" t="s">
        <v>172</v>
      </c>
      <c r="B24" s="186" t="s">
        <v>223</v>
      </c>
    </row>
    <row r="25" spans="1:2" ht="21.75" customHeight="1" x14ac:dyDescent="0.2">
      <c r="A25" s="188" t="s">
        <v>277</v>
      </c>
      <c r="B25" s="186" t="s">
        <v>223</v>
      </c>
    </row>
    <row r="26" spans="1:2" ht="21.75" customHeight="1" x14ac:dyDescent="0.2">
      <c r="A26" s="188" t="s">
        <v>278</v>
      </c>
      <c r="B26" s="186" t="s">
        <v>224</v>
      </c>
    </row>
    <row r="27" spans="1:2" ht="21.75" customHeight="1" x14ac:dyDescent="0.2">
      <c r="A27" s="188" t="s">
        <v>279</v>
      </c>
      <c r="B27" s="186" t="s">
        <v>225</v>
      </c>
    </row>
    <row r="28" spans="1:2" ht="21.75" customHeight="1" x14ac:dyDescent="0.2">
      <c r="A28" s="188" t="s">
        <v>280</v>
      </c>
      <c r="B28" s="186" t="s">
        <v>226</v>
      </c>
    </row>
    <row r="29" spans="1:2" ht="21.75" customHeight="1" x14ac:dyDescent="0.2">
      <c r="A29" s="189"/>
    </row>
    <row r="30" spans="1:2" ht="21.75" customHeight="1" x14ac:dyDescent="0.2">
      <c r="A30" s="183" t="s">
        <v>496</v>
      </c>
    </row>
    <row r="31" spans="1:2" ht="21.75" customHeight="1" x14ac:dyDescent="0.2">
      <c r="A31" s="186" t="s">
        <v>175</v>
      </c>
      <c r="B31" s="186" t="s">
        <v>227</v>
      </c>
    </row>
    <row r="32" spans="1:2" ht="21.75" customHeight="1" x14ac:dyDescent="0.2">
      <c r="A32" s="188" t="s">
        <v>285</v>
      </c>
      <c r="B32" s="186" t="s">
        <v>227</v>
      </c>
    </row>
    <row r="33" spans="1:2" ht="21.75" customHeight="1" x14ac:dyDescent="0.2">
      <c r="A33" s="188" t="s">
        <v>286</v>
      </c>
      <c r="B33" s="186" t="s">
        <v>227</v>
      </c>
    </row>
    <row r="34" spans="1:2" ht="21.75" customHeight="1" x14ac:dyDescent="0.2">
      <c r="A34" s="186" t="s">
        <v>174</v>
      </c>
      <c r="B34" s="186" t="s">
        <v>228</v>
      </c>
    </row>
    <row r="35" spans="1:2" ht="21.75" customHeight="1" x14ac:dyDescent="0.2">
      <c r="A35" s="188" t="s">
        <v>251</v>
      </c>
      <c r="B35" s="186" t="s">
        <v>228</v>
      </c>
    </row>
    <row r="36" spans="1:2" ht="21.75" customHeight="1" x14ac:dyDescent="0.2">
      <c r="A36" s="188" t="s">
        <v>252</v>
      </c>
      <c r="B36" s="186" t="s">
        <v>229</v>
      </c>
    </row>
    <row r="37" spans="1:2" ht="21.75" customHeight="1" x14ac:dyDescent="0.2">
      <c r="A37" s="188" t="s">
        <v>497</v>
      </c>
      <c r="B37" s="186" t="s">
        <v>230</v>
      </c>
    </row>
    <row r="38" spans="1:2" ht="21.75" customHeight="1" x14ac:dyDescent="0.2">
      <c r="A38" s="188" t="s">
        <v>106</v>
      </c>
      <c r="B38" s="186" t="s">
        <v>230</v>
      </c>
    </row>
    <row r="39" spans="1:2" ht="21.75" customHeight="1" x14ac:dyDescent="0.2">
      <c r="A39" s="188" t="s">
        <v>107</v>
      </c>
      <c r="B39" s="186" t="s">
        <v>231</v>
      </c>
    </row>
    <row r="40" spans="1:2" ht="21.75" customHeight="1" x14ac:dyDescent="0.2">
      <c r="A40" s="188" t="s">
        <v>108</v>
      </c>
      <c r="B40" s="186" t="s">
        <v>232</v>
      </c>
    </row>
    <row r="41" spans="1:2" ht="21.75" customHeight="1" x14ac:dyDescent="0.2">
      <c r="A41" s="188" t="s">
        <v>109</v>
      </c>
      <c r="B41" s="186" t="s">
        <v>233</v>
      </c>
    </row>
    <row r="42" spans="1:2" ht="21.75" customHeight="1" x14ac:dyDescent="0.2">
      <c r="A42" s="188" t="s">
        <v>110</v>
      </c>
      <c r="B42" s="186" t="s">
        <v>234</v>
      </c>
    </row>
    <row r="43" spans="1:2" ht="21.75" customHeight="1" x14ac:dyDescent="0.2">
      <c r="A43" s="188" t="s">
        <v>111</v>
      </c>
      <c r="B43" s="186" t="s">
        <v>235</v>
      </c>
    </row>
    <row r="44" spans="1:2" ht="21.75" customHeight="1" x14ac:dyDescent="0.2">
      <c r="A44" s="186" t="s">
        <v>173</v>
      </c>
    </row>
    <row r="45" spans="1:2" ht="21.75" customHeight="1" x14ac:dyDescent="0.2">
      <c r="A45" s="188" t="s">
        <v>251</v>
      </c>
      <c r="B45" s="186" t="s">
        <v>236</v>
      </c>
    </row>
    <row r="46" spans="1:2" ht="21.75" customHeight="1" x14ac:dyDescent="0.2">
      <c r="A46" s="188" t="s">
        <v>271</v>
      </c>
      <c r="B46" s="186" t="s">
        <v>237</v>
      </c>
    </row>
    <row r="47" spans="1:2" ht="21.75" customHeight="1" x14ac:dyDescent="0.2">
      <c r="A47" s="188" t="s">
        <v>270</v>
      </c>
      <c r="B47" s="186" t="s">
        <v>238</v>
      </c>
    </row>
    <row r="48" spans="1:2" ht="21.75" customHeight="1" x14ac:dyDescent="0.2">
      <c r="A48" s="188" t="s">
        <v>113</v>
      </c>
    </row>
    <row r="49" spans="1:2" s="190" customFormat="1" ht="21.75" customHeight="1" x14ac:dyDescent="0.2">
      <c r="A49" s="188" t="s">
        <v>114</v>
      </c>
      <c r="B49" s="186" t="s">
        <v>239</v>
      </c>
    </row>
    <row r="50" spans="1:2" ht="21.75" customHeight="1" x14ac:dyDescent="0.2">
      <c r="A50" s="188" t="s">
        <v>115</v>
      </c>
      <c r="B50" s="186" t="s">
        <v>240</v>
      </c>
    </row>
    <row r="51" spans="1:2" ht="21.75" customHeight="1" x14ac:dyDescent="0.2">
      <c r="A51" s="188" t="s">
        <v>288</v>
      </c>
      <c r="B51" s="186" t="s">
        <v>241</v>
      </c>
    </row>
    <row r="52" spans="1:2" ht="21.75" customHeight="1" x14ac:dyDescent="0.2">
      <c r="A52" s="188" t="s">
        <v>116</v>
      </c>
      <c r="B52" s="186" t="s">
        <v>242</v>
      </c>
    </row>
    <row r="53" spans="1:2" ht="21.75" customHeight="1" x14ac:dyDescent="0.2">
      <c r="A53" s="188" t="s">
        <v>117</v>
      </c>
      <c r="B53" s="186" t="s">
        <v>243</v>
      </c>
    </row>
    <row r="54" spans="1:2" ht="21.75" customHeight="1" x14ac:dyDescent="0.2">
      <c r="A54" s="186" t="s">
        <v>265</v>
      </c>
      <c r="B54" s="186" t="s">
        <v>244</v>
      </c>
    </row>
    <row r="55" spans="1:2" ht="21.75" customHeight="1" x14ac:dyDescent="0.2">
      <c r="A55" s="191" t="s">
        <v>289</v>
      </c>
      <c r="B55" s="186" t="s">
        <v>244</v>
      </c>
    </row>
    <row r="56" spans="1:2" ht="21.75" customHeight="1" x14ac:dyDescent="0.2">
      <c r="A56" s="191" t="s">
        <v>290</v>
      </c>
      <c r="B56" s="186" t="s">
        <v>244</v>
      </c>
    </row>
    <row r="57" spans="1:2" ht="21.75" customHeight="1" x14ac:dyDescent="0.2">
      <c r="A57" s="191" t="s">
        <v>291</v>
      </c>
      <c r="B57" s="186" t="s">
        <v>245</v>
      </c>
    </row>
    <row r="58" spans="1:2" ht="21.75" customHeight="1" x14ac:dyDescent="0.2">
      <c r="A58" s="191" t="s">
        <v>292</v>
      </c>
      <c r="B58" s="186" t="s">
        <v>245</v>
      </c>
    </row>
    <row r="59" spans="1:2" ht="21.75" customHeight="1" x14ac:dyDescent="0.2">
      <c r="A59" s="191" t="s">
        <v>293</v>
      </c>
      <c r="B59" s="186" t="s">
        <v>246</v>
      </c>
    </row>
    <row r="60" spans="1:2" ht="21.75" customHeight="1" x14ac:dyDescent="0.2">
      <c r="A60" s="191" t="s">
        <v>294</v>
      </c>
      <c r="B60" s="186" t="s">
        <v>246</v>
      </c>
    </row>
    <row r="61" spans="1:2" ht="21.75" customHeight="1" x14ac:dyDescent="0.2">
      <c r="A61" s="191" t="s">
        <v>295</v>
      </c>
      <c r="B61" s="186" t="s">
        <v>247</v>
      </c>
    </row>
    <row r="62" spans="1:2" ht="21.75" customHeight="1" x14ac:dyDescent="0.2">
      <c r="A62" s="191" t="s">
        <v>296</v>
      </c>
      <c r="B62" s="186" t="s">
        <v>247</v>
      </c>
    </row>
    <row r="63" spans="1:2" ht="21.75" customHeight="1" x14ac:dyDescent="0.2">
      <c r="A63" s="483" t="s">
        <v>440</v>
      </c>
      <c r="B63" s="186" t="s">
        <v>248</v>
      </c>
    </row>
    <row r="64" spans="1:2" ht="21.75" customHeight="1" x14ac:dyDescent="0.2">
      <c r="A64" s="191" t="s">
        <v>297</v>
      </c>
      <c r="B64" s="186" t="s">
        <v>248</v>
      </c>
    </row>
    <row r="65" spans="1:2" ht="21.75" customHeight="1" x14ac:dyDescent="0.2">
      <c r="A65" s="191" t="s">
        <v>298</v>
      </c>
      <c r="B65" s="484" t="s">
        <v>249</v>
      </c>
    </row>
    <row r="66" spans="1:2" ht="21.75" customHeight="1" x14ac:dyDescent="0.2">
      <c r="A66" s="191" t="s">
        <v>299</v>
      </c>
      <c r="B66" s="186" t="s">
        <v>249</v>
      </c>
    </row>
    <row r="67" spans="1:2" ht="21.75" customHeight="1" x14ac:dyDescent="0.2">
      <c r="A67" s="191" t="s">
        <v>300</v>
      </c>
      <c r="B67" s="484" t="s">
        <v>441</v>
      </c>
    </row>
    <row r="68" spans="1:2" ht="21.75" customHeight="1" x14ac:dyDescent="0.2">
      <c r="A68" s="191" t="s">
        <v>303</v>
      </c>
      <c r="B68" s="484" t="s">
        <v>441</v>
      </c>
    </row>
    <row r="69" spans="1:2" ht="21.75" customHeight="1" x14ac:dyDescent="0.2">
      <c r="A69" s="191" t="s">
        <v>302</v>
      </c>
      <c r="B69" s="186" t="s">
        <v>281</v>
      </c>
    </row>
    <row r="70" spans="1:2" ht="21.75" customHeight="1" x14ac:dyDescent="0.2">
      <c r="A70" s="191" t="s">
        <v>112</v>
      </c>
      <c r="B70" s="186" t="s">
        <v>281</v>
      </c>
    </row>
    <row r="71" spans="1:2" ht="21.75" customHeight="1" x14ac:dyDescent="0.2">
      <c r="A71" s="191" t="s">
        <v>301</v>
      </c>
      <c r="B71" s="186" t="s">
        <v>282</v>
      </c>
    </row>
    <row r="72" spans="1:2" ht="21.75" customHeight="1" x14ac:dyDescent="0.2">
      <c r="A72" s="183" t="s">
        <v>498</v>
      </c>
    </row>
    <row r="73" spans="1:2" ht="21.75" customHeight="1" x14ac:dyDescent="0.2">
      <c r="A73" s="186" t="s">
        <v>318</v>
      </c>
      <c r="B73" s="186" t="s">
        <v>253</v>
      </c>
    </row>
    <row r="74" spans="1:2" ht="21.75" customHeight="1" x14ac:dyDescent="0.2">
      <c r="A74" s="191" t="s">
        <v>426</v>
      </c>
      <c r="B74" s="186" t="s">
        <v>424</v>
      </c>
    </row>
    <row r="75" spans="1:2" ht="21.75" customHeight="1" x14ac:dyDescent="0.2">
      <c r="A75" s="191" t="s">
        <v>427</v>
      </c>
      <c r="B75" s="186" t="s">
        <v>425</v>
      </c>
    </row>
    <row r="76" spans="1:2" ht="21.75" customHeight="1" x14ac:dyDescent="0.2">
      <c r="A76" s="186" t="s">
        <v>329</v>
      </c>
      <c r="B76" s="186" t="s">
        <v>254</v>
      </c>
    </row>
    <row r="77" spans="1:2" ht="21.75" customHeight="1" x14ac:dyDescent="0.2">
      <c r="A77" s="191" t="s">
        <v>289</v>
      </c>
      <c r="B77" s="186" t="s">
        <v>254</v>
      </c>
    </row>
    <row r="78" spans="1:2" ht="21.75" customHeight="1" x14ac:dyDescent="0.2">
      <c r="A78" s="191" t="s">
        <v>290</v>
      </c>
      <c r="B78" s="186" t="s">
        <v>254</v>
      </c>
    </row>
    <row r="79" spans="1:2" ht="21.75" customHeight="1" x14ac:dyDescent="0.2">
      <c r="A79" s="191" t="s">
        <v>291</v>
      </c>
      <c r="B79" s="186" t="s">
        <v>255</v>
      </c>
    </row>
    <row r="80" spans="1:2" ht="21.75" customHeight="1" x14ac:dyDescent="0.2">
      <c r="A80" s="191" t="s">
        <v>292</v>
      </c>
      <c r="B80" s="186" t="s">
        <v>255</v>
      </c>
    </row>
    <row r="81" spans="1:2" ht="21.75" customHeight="1" x14ac:dyDescent="0.2">
      <c r="A81" s="191" t="s">
        <v>293</v>
      </c>
      <c r="B81" s="186" t="s">
        <v>256</v>
      </c>
    </row>
    <row r="82" spans="1:2" ht="21.75" customHeight="1" x14ac:dyDescent="0.2">
      <c r="A82" s="191" t="s">
        <v>294</v>
      </c>
      <c r="B82" s="186" t="s">
        <v>256</v>
      </c>
    </row>
    <row r="83" spans="1:2" ht="21.75" customHeight="1" x14ac:dyDescent="0.2">
      <c r="A83" s="191" t="s">
        <v>295</v>
      </c>
      <c r="B83" s="186" t="s">
        <v>257</v>
      </c>
    </row>
    <row r="84" spans="1:2" ht="21.75" customHeight="1" x14ac:dyDescent="0.2">
      <c r="A84" s="191" t="s">
        <v>296</v>
      </c>
      <c r="B84" s="186" t="s">
        <v>257</v>
      </c>
    </row>
    <row r="85" spans="1:2" ht="21.75" customHeight="1" x14ac:dyDescent="0.2">
      <c r="A85" s="191" t="s">
        <v>401</v>
      </c>
      <c r="B85" s="186" t="s">
        <v>258</v>
      </c>
    </row>
    <row r="86" spans="1:2" ht="21.75" customHeight="1" x14ac:dyDescent="0.2">
      <c r="A86" s="191" t="s">
        <v>297</v>
      </c>
      <c r="B86" s="186" t="s">
        <v>258</v>
      </c>
    </row>
    <row r="87" spans="1:2" ht="21.75" customHeight="1" x14ac:dyDescent="0.2">
      <c r="A87" s="191" t="s">
        <v>298</v>
      </c>
      <c r="B87" s="186" t="s">
        <v>259</v>
      </c>
    </row>
    <row r="88" spans="1:2" ht="21.75" customHeight="1" x14ac:dyDescent="0.2">
      <c r="A88" s="191" t="s">
        <v>299</v>
      </c>
      <c r="B88" s="186" t="s">
        <v>259</v>
      </c>
    </row>
    <row r="89" spans="1:2" ht="21.75" customHeight="1" x14ac:dyDescent="0.2">
      <c r="A89" s="191" t="s">
        <v>300</v>
      </c>
      <c r="B89" s="186" t="s">
        <v>284</v>
      </c>
    </row>
    <row r="90" spans="1:2" ht="21.75" customHeight="1" x14ac:dyDescent="0.2">
      <c r="A90" s="191" t="s">
        <v>303</v>
      </c>
      <c r="B90" s="186" t="s">
        <v>284</v>
      </c>
    </row>
    <row r="91" spans="1:2" ht="21.75" customHeight="1" x14ac:dyDescent="0.2">
      <c r="A91" s="191" t="s">
        <v>302</v>
      </c>
      <c r="B91" s="186" t="s">
        <v>283</v>
      </c>
    </row>
    <row r="92" spans="1:2" ht="21.75" customHeight="1" x14ac:dyDescent="0.2">
      <c r="A92" s="191" t="s">
        <v>112</v>
      </c>
      <c r="B92" s="186" t="s">
        <v>283</v>
      </c>
    </row>
    <row r="93" spans="1:2" ht="21.75" customHeight="1" x14ac:dyDescent="0.2">
      <c r="A93" s="191" t="s">
        <v>301</v>
      </c>
      <c r="B93" s="186" t="s">
        <v>402</v>
      </c>
    </row>
    <row r="95" spans="1:2" ht="21.75" customHeight="1" x14ac:dyDescent="0.2">
      <c r="A95" s="183" t="s">
        <v>499</v>
      </c>
    </row>
    <row r="96" spans="1:2" ht="21.75" customHeight="1" x14ac:dyDescent="0.2">
      <c r="A96" s="186" t="s">
        <v>38</v>
      </c>
      <c r="B96" s="186" t="s">
        <v>260</v>
      </c>
    </row>
    <row r="97" spans="1:2" ht="21.75" customHeight="1" x14ac:dyDescent="0.2">
      <c r="A97" s="186" t="s">
        <v>268</v>
      </c>
    </row>
    <row r="98" spans="1:2" ht="21.75" customHeight="1" x14ac:dyDescent="0.2">
      <c r="A98" s="191" t="s">
        <v>297</v>
      </c>
      <c r="B98" s="186" t="s">
        <v>261</v>
      </c>
    </row>
    <row r="99" spans="1:2" ht="21.75" customHeight="1" x14ac:dyDescent="0.2">
      <c r="A99" s="186" t="s">
        <v>269</v>
      </c>
      <c r="B99" s="186" t="s">
        <v>262</v>
      </c>
    </row>
    <row r="100" spans="1:2" ht="21.75" customHeight="1" x14ac:dyDescent="0.2">
      <c r="A100" s="192"/>
    </row>
    <row r="101" spans="1:2" ht="21.75" customHeight="1" x14ac:dyDescent="0.2">
      <c r="A101" s="183" t="s">
        <v>500</v>
      </c>
    </row>
    <row r="102" spans="1:2" ht="21.75" customHeight="1" x14ac:dyDescent="0.2">
      <c r="A102" s="186" t="s">
        <v>126</v>
      </c>
      <c r="B102" s="186" t="s">
        <v>263</v>
      </c>
    </row>
    <row r="103" spans="1:2" ht="21.75" customHeight="1" x14ac:dyDescent="0.2">
      <c r="A103" s="186" t="s">
        <v>276</v>
      </c>
    </row>
    <row r="104" spans="1:2" ht="21.75" customHeight="1" x14ac:dyDescent="0.2">
      <c r="A104" s="191" t="s">
        <v>291</v>
      </c>
      <c r="B104" s="186" t="s">
        <v>266</v>
      </c>
    </row>
    <row r="105" spans="1:2" ht="21.75" customHeight="1" x14ac:dyDescent="0.2">
      <c r="A105" s="191" t="s">
        <v>293</v>
      </c>
      <c r="B105" s="186" t="s">
        <v>266</v>
      </c>
    </row>
    <row r="106" spans="1:2" ht="21.75" customHeight="1" x14ac:dyDescent="0.2">
      <c r="A106" s="191" t="s">
        <v>385</v>
      </c>
      <c r="B106" s="186" t="s">
        <v>267</v>
      </c>
    </row>
    <row r="107" spans="1:2" ht="21.75" customHeight="1" x14ac:dyDescent="0.2">
      <c r="A107" s="191" t="s">
        <v>295</v>
      </c>
      <c r="B107" s="186" t="s">
        <v>267</v>
      </c>
    </row>
    <row r="108" spans="1:2" ht="21.75" customHeight="1" x14ac:dyDescent="0.2">
      <c r="A108" s="191" t="s">
        <v>386</v>
      </c>
      <c r="B108" s="186" t="s">
        <v>331</v>
      </c>
    </row>
    <row r="109" spans="1:2" ht="21.75" customHeight="1" x14ac:dyDescent="0.2">
      <c r="A109" s="483" t="s">
        <v>440</v>
      </c>
      <c r="B109" s="186" t="s">
        <v>331</v>
      </c>
    </row>
    <row r="110" spans="1:2" ht="21.75" customHeight="1" x14ac:dyDescent="0.2">
      <c r="A110" s="191" t="s">
        <v>387</v>
      </c>
      <c r="B110" s="186" t="s">
        <v>384</v>
      </c>
    </row>
    <row r="111" spans="1:2" ht="21.75" customHeight="1" x14ac:dyDescent="0.2">
      <c r="A111" s="191" t="s">
        <v>332</v>
      </c>
      <c r="B111" s="186" t="s">
        <v>384</v>
      </c>
    </row>
    <row r="112" spans="1:2" ht="21.75" customHeight="1" x14ac:dyDescent="0.2">
      <c r="A112" s="191" t="s">
        <v>388</v>
      </c>
      <c r="B112" s="484" t="s">
        <v>442</v>
      </c>
    </row>
    <row r="113" spans="1:2" ht="21.75" customHeight="1" x14ac:dyDescent="0.2">
      <c r="A113" s="191" t="s">
        <v>302</v>
      </c>
      <c r="B113" s="484" t="s">
        <v>442</v>
      </c>
    </row>
    <row r="114" spans="1:2" ht="21.75" customHeight="1" x14ac:dyDescent="0.2">
      <c r="A114" s="191" t="s">
        <v>112</v>
      </c>
      <c r="B114" s="484" t="s">
        <v>443</v>
      </c>
    </row>
    <row r="115" spans="1:2" ht="21.75" customHeight="1" x14ac:dyDescent="0.2">
      <c r="A115" s="191" t="s">
        <v>301</v>
      </c>
      <c r="B115" s="484" t="s">
        <v>264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7EA81-9E12-432D-B12E-EBE839506CD1}">
  <sheetPr codeName="Hoja8"/>
  <dimension ref="A1:N99"/>
  <sheetViews>
    <sheetView zoomScaleNormal="100" workbookViewId="0">
      <selection activeCell="L28" sqref="L28"/>
    </sheetView>
  </sheetViews>
  <sheetFormatPr baseColWidth="10" defaultRowHeight="13.5" x14ac:dyDescent="0.25"/>
  <cols>
    <col min="1" max="1" width="38.5703125" style="8" customWidth="1"/>
    <col min="2" max="13" width="11.42578125" style="8"/>
    <col min="14" max="14" width="13.140625" style="8" customWidth="1"/>
    <col min="15" max="16384" width="11.42578125" style="8"/>
  </cols>
  <sheetData>
    <row r="1" spans="1:14" x14ac:dyDescent="0.25">
      <c r="A1" s="1" t="s">
        <v>172</v>
      </c>
    </row>
    <row r="3" spans="1:14" ht="14.25" thickBot="1" x14ac:dyDescent="0.3">
      <c r="A3" s="131" t="s">
        <v>506</v>
      </c>
    </row>
    <row r="4" spans="1:14" ht="14.25" thickBot="1" x14ac:dyDescent="0.3">
      <c r="A4" s="364" t="s">
        <v>381</v>
      </c>
      <c r="B4" s="365" t="s">
        <v>40</v>
      </c>
      <c r="C4" s="366" t="s">
        <v>41</v>
      </c>
      <c r="D4" s="366" t="s">
        <v>42</v>
      </c>
      <c r="E4" s="366" t="s">
        <v>43</v>
      </c>
      <c r="F4" s="366" t="s">
        <v>44</v>
      </c>
      <c r="G4" s="366" t="s">
        <v>45</v>
      </c>
      <c r="H4" s="366" t="s">
        <v>46</v>
      </c>
      <c r="I4" s="366" t="s">
        <v>47</v>
      </c>
      <c r="J4" s="366" t="s">
        <v>48</v>
      </c>
      <c r="K4" s="366" t="s">
        <v>49</v>
      </c>
      <c r="L4" s="366" t="s">
        <v>50</v>
      </c>
      <c r="M4" s="367" t="s">
        <v>51</v>
      </c>
      <c r="N4" s="364" t="s">
        <v>334</v>
      </c>
    </row>
    <row r="5" spans="1:14" ht="14.25" thickBot="1" x14ac:dyDescent="0.3">
      <c r="A5" s="358" t="s">
        <v>23</v>
      </c>
      <c r="B5" s="368">
        <f t="shared" ref="B5" si="0">SUM(B6:B10)</f>
        <v>32889.619999999995</v>
      </c>
      <c r="C5" s="368">
        <f t="shared" ref="C5" si="1">SUM(C6:C10)</f>
        <v>43671.789999999994</v>
      </c>
      <c r="D5" s="368">
        <f t="shared" ref="D5" si="2">SUM(D6:D10)</f>
        <v>45518.017999999996</v>
      </c>
      <c r="E5" s="368">
        <f t="shared" ref="E5" si="3">SUM(E6:E10)</f>
        <v>46263.854999999996</v>
      </c>
      <c r="F5" s="368">
        <f t="shared" ref="F5" si="4">SUM(F6:F10)</f>
        <v>50952.295000000006</v>
      </c>
      <c r="G5" s="368">
        <f t="shared" ref="G5" si="5">SUM(G6:G10)</f>
        <v>51115.733000000007</v>
      </c>
      <c r="H5" s="368">
        <f t="shared" ref="H5" si="6">SUM(H6:H10)</f>
        <v>36627.976000000002</v>
      </c>
      <c r="I5" s="368">
        <f t="shared" ref="I5" si="7">SUM(I6:I10)</f>
        <v>53026.93</v>
      </c>
      <c r="J5" s="368">
        <f t="shared" ref="J5" si="8">SUM(J6:J10)</f>
        <v>40585.341</v>
      </c>
      <c r="K5" s="368">
        <f t="shared" ref="K5" si="9">SUM(K6:K10)</f>
        <v>43994.739000000001</v>
      </c>
      <c r="L5" s="368">
        <f t="shared" ref="L5" si="10">SUM(L6:L10)</f>
        <v>5962.7470000000003</v>
      </c>
      <c r="M5" s="390">
        <f t="shared" ref="M5" si="11">SUM(M6:M10)</f>
        <v>40233.343000000008</v>
      </c>
      <c r="N5" s="359">
        <f t="shared" ref="N5" si="12">SUM(N6:N10)</f>
        <v>490842.38699999999</v>
      </c>
    </row>
    <row r="6" spans="1:14" ht="14.25" x14ac:dyDescent="0.3">
      <c r="A6" s="360" t="s">
        <v>335</v>
      </c>
      <c r="B6" s="466"/>
      <c r="C6" s="467"/>
      <c r="D6" s="467"/>
      <c r="E6" s="467"/>
      <c r="F6" s="467"/>
      <c r="G6" s="467"/>
      <c r="H6" s="467"/>
      <c r="I6" s="467"/>
      <c r="J6" s="467"/>
      <c r="K6" s="467"/>
      <c r="L6" s="467"/>
      <c r="M6" s="500"/>
      <c r="N6" s="361">
        <f>SUM(B6:M6)</f>
        <v>0</v>
      </c>
    </row>
    <row r="7" spans="1:14" ht="14.25" x14ac:dyDescent="0.3">
      <c r="A7" s="393" t="s">
        <v>375</v>
      </c>
      <c r="B7" s="501"/>
      <c r="C7" s="502"/>
      <c r="D7" s="502"/>
      <c r="E7" s="502"/>
      <c r="F7" s="502"/>
      <c r="G7" s="502"/>
      <c r="H7" s="502"/>
      <c r="I7" s="502"/>
      <c r="J7" s="502"/>
      <c r="K7" s="502"/>
      <c r="L7" s="502"/>
      <c r="M7" s="503"/>
      <c r="N7" s="361">
        <f t="shared" ref="N7:N10" si="13">SUM(B7:M7)</f>
        <v>0</v>
      </c>
    </row>
    <row r="8" spans="1:14" ht="14.25" x14ac:dyDescent="0.3">
      <c r="A8" s="393" t="s">
        <v>380</v>
      </c>
      <c r="B8" s="501">
        <v>14330.688</v>
      </c>
      <c r="C8" s="502">
        <v>19584.947</v>
      </c>
      <c r="D8" s="502">
        <v>20007.767</v>
      </c>
      <c r="E8" s="502">
        <v>20979.672000000002</v>
      </c>
      <c r="F8" s="502">
        <v>23499.497000000003</v>
      </c>
      <c r="G8" s="502">
        <v>22119.316000000003</v>
      </c>
      <c r="H8" s="502">
        <v>16083.016000000001</v>
      </c>
      <c r="I8" s="502">
        <v>22726.617999999999</v>
      </c>
      <c r="J8" s="502">
        <v>17766.607</v>
      </c>
      <c r="K8" s="502">
        <v>18791.605</v>
      </c>
      <c r="L8" s="502">
        <v>2207.9520000000002</v>
      </c>
      <c r="M8" s="503">
        <v>17431.203000000001</v>
      </c>
      <c r="N8" s="361">
        <f t="shared" si="13"/>
        <v>215528.88800000001</v>
      </c>
    </row>
    <row r="9" spans="1:14" ht="14.25" x14ac:dyDescent="0.3">
      <c r="A9" s="393" t="s">
        <v>336</v>
      </c>
      <c r="B9" s="501"/>
      <c r="C9" s="502"/>
      <c r="D9" s="502"/>
      <c r="E9" s="502"/>
      <c r="F9" s="502"/>
      <c r="G9" s="502"/>
      <c r="H9" s="502"/>
      <c r="I9" s="502"/>
      <c r="J9" s="502"/>
      <c r="K9" s="502"/>
      <c r="L9" s="502"/>
      <c r="M9" s="503"/>
      <c r="N9" s="361">
        <f t="shared" si="13"/>
        <v>0</v>
      </c>
    </row>
    <row r="10" spans="1:14" ht="15" thickBot="1" x14ac:dyDescent="0.35">
      <c r="A10" s="393" t="s">
        <v>337</v>
      </c>
      <c r="B10" s="501">
        <v>18558.931999999997</v>
      </c>
      <c r="C10" s="502">
        <v>24086.842999999997</v>
      </c>
      <c r="D10" s="502">
        <v>25510.251</v>
      </c>
      <c r="E10" s="502">
        <v>25284.182999999997</v>
      </c>
      <c r="F10" s="502">
        <v>27452.798000000003</v>
      </c>
      <c r="G10" s="502">
        <v>28996.417000000001</v>
      </c>
      <c r="H10" s="502">
        <v>20544.96</v>
      </c>
      <c r="I10" s="502">
        <v>30300.312000000002</v>
      </c>
      <c r="J10" s="502">
        <v>22818.734</v>
      </c>
      <c r="K10" s="502">
        <v>25203.133999999998</v>
      </c>
      <c r="L10" s="502">
        <v>3754.7950000000001</v>
      </c>
      <c r="M10" s="503">
        <v>22802.140000000003</v>
      </c>
      <c r="N10" s="361">
        <f t="shared" si="13"/>
        <v>275313.49900000001</v>
      </c>
    </row>
    <row r="11" spans="1:14" ht="14.25" thickBot="1" x14ac:dyDescent="0.3">
      <c r="A11" s="358" t="s">
        <v>338</v>
      </c>
      <c r="B11" s="368">
        <f>SUM(B12:B25)</f>
        <v>3334.502</v>
      </c>
      <c r="C11" s="368">
        <f t="shared" ref="C11:N11" si="14">SUM(C12:C25)</f>
        <v>3125</v>
      </c>
      <c r="D11" s="368">
        <f t="shared" si="14"/>
        <v>690.40400000000045</v>
      </c>
      <c r="E11" s="368">
        <f t="shared" si="14"/>
        <v>730.09199999999964</v>
      </c>
      <c r="F11" s="368">
        <f t="shared" si="14"/>
        <v>442.59900000000016</v>
      </c>
      <c r="G11" s="368">
        <f t="shared" si="14"/>
        <v>602.06900000000041</v>
      </c>
      <c r="H11" s="368">
        <f t="shared" si="14"/>
        <v>454</v>
      </c>
      <c r="I11" s="368">
        <f t="shared" si="14"/>
        <v>411.70499999999993</v>
      </c>
      <c r="J11" s="368">
        <f t="shared" si="14"/>
        <v>683</v>
      </c>
      <c r="K11" s="368">
        <f t="shared" si="14"/>
        <v>821.30299999999988</v>
      </c>
      <c r="L11" s="368">
        <f t="shared" si="14"/>
        <v>577.05000000000018</v>
      </c>
      <c r="M11" s="390">
        <f t="shared" si="14"/>
        <v>794.49200000000019</v>
      </c>
      <c r="N11" s="359">
        <f t="shared" si="14"/>
        <v>12666.216000000008</v>
      </c>
    </row>
    <row r="12" spans="1:14" ht="14.25" x14ac:dyDescent="0.3">
      <c r="A12" s="360" t="s">
        <v>389</v>
      </c>
      <c r="B12" s="466"/>
      <c r="C12" s="467"/>
      <c r="D12" s="467"/>
      <c r="E12" s="467"/>
      <c r="F12" s="467"/>
      <c r="G12" s="467"/>
      <c r="H12" s="467"/>
      <c r="I12" s="467"/>
      <c r="J12" s="467"/>
      <c r="K12" s="467"/>
      <c r="L12" s="467"/>
      <c r="M12" s="500"/>
      <c r="N12" s="361">
        <f t="shared" ref="N12:N25" si="15">SUM(B12:M12)</f>
        <v>0</v>
      </c>
    </row>
    <row r="13" spans="1:14" ht="14.25" x14ac:dyDescent="0.3">
      <c r="A13" s="360" t="s">
        <v>339</v>
      </c>
      <c r="B13" s="466"/>
      <c r="C13" s="467"/>
      <c r="D13" s="467"/>
      <c r="E13" s="467"/>
      <c r="F13" s="467"/>
      <c r="G13" s="467"/>
      <c r="H13" s="467"/>
      <c r="I13" s="467"/>
      <c r="J13" s="467"/>
      <c r="K13" s="467"/>
      <c r="L13" s="467"/>
      <c r="M13" s="500"/>
      <c r="N13" s="361">
        <f t="shared" si="15"/>
        <v>0</v>
      </c>
    </row>
    <row r="14" spans="1:14" ht="14.25" x14ac:dyDescent="0.3">
      <c r="A14" s="393" t="s">
        <v>340</v>
      </c>
      <c r="B14" s="501"/>
      <c r="C14" s="502"/>
      <c r="D14" s="502"/>
      <c r="E14" s="502"/>
      <c r="F14" s="502"/>
      <c r="G14" s="502"/>
      <c r="H14" s="502"/>
      <c r="I14" s="502"/>
      <c r="J14" s="502"/>
      <c r="K14" s="502"/>
      <c r="L14" s="502"/>
      <c r="M14" s="503"/>
      <c r="N14" s="361">
        <f t="shared" si="15"/>
        <v>0</v>
      </c>
    </row>
    <row r="15" spans="1:14" ht="14.25" x14ac:dyDescent="0.3">
      <c r="A15" s="393" t="s">
        <v>341</v>
      </c>
      <c r="B15" s="501"/>
      <c r="C15" s="502"/>
      <c r="D15" s="502"/>
      <c r="E15" s="502"/>
      <c r="F15" s="502"/>
      <c r="G15" s="502"/>
      <c r="H15" s="502"/>
      <c r="I15" s="502"/>
      <c r="J15" s="502"/>
      <c r="K15" s="502"/>
      <c r="L15" s="502"/>
      <c r="M15" s="503"/>
      <c r="N15" s="361">
        <f t="shared" si="15"/>
        <v>0</v>
      </c>
    </row>
    <row r="16" spans="1:14" ht="14.25" x14ac:dyDescent="0.3">
      <c r="A16" s="393" t="s">
        <v>342</v>
      </c>
      <c r="B16" s="501"/>
      <c r="C16" s="502"/>
      <c r="D16" s="502"/>
      <c r="E16" s="502"/>
      <c r="F16" s="502"/>
      <c r="G16" s="502"/>
      <c r="H16" s="502"/>
      <c r="I16" s="502"/>
      <c r="J16" s="502"/>
      <c r="K16" s="502"/>
      <c r="L16" s="502"/>
      <c r="M16" s="503"/>
      <c r="N16" s="361">
        <f t="shared" si="15"/>
        <v>0</v>
      </c>
    </row>
    <row r="17" spans="1:14" ht="14.25" x14ac:dyDescent="0.3">
      <c r="A17" s="393" t="s">
        <v>343</v>
      </c>
      <c r="B17" s="501"/>
      <c r="C17" s="502"/>
      <c r="D17" s="502"/>
      <c r="E17" s="502"/>
      <c r="F17" s="502"/>
      <c r="G17" s="502"/>
      <c r="H17" s="502"/>
      <c r="I17" s="502"/>
      <c r="J17" s="502"/>
      <c r="K17" s="502"/>
      <c r="L17" s="502"/>
      <c r="M17" s="503"/>
      <c r="N17" s="361">
        <f t="shared" si="15"/>
        <v>0</v>
      </c>
    </row>
    <row r="18" spans="1:14" ht="14.25" x14ac:dyDescent="0.3">
      <c r="A18" s="458" t="s">
        <v>457</v>
      </c>
      <c r="B18" s="504"/>
      <c r="C18" s="505"/>
      <c r="D18" s="505"/>
      <c r="E18" s="505"/>
      <c r="F18" s="505"/>
      <c r="G18" s="505"/>
      <c r="H18" s="505"/>
      <c r="I18" s="505"/>
      <c r="J18" s="505"/>
      <c r="K18" s="505"/>
      <c r="L18" s="505"/>
      <c r="M18" s="506"/>
      <c r="N18" s="361">
        <f t="shared" si="15"/>
        <v>0</v>
      </c>
    </row>
    <row r="19" spans="1:14" ht="14.25" x14ac:dyDescent="0.3">
      <c r="A19" s="458" t="s">
        <v>458</v>
      </c>
      <c r="B19" s="504"/>
      <c r="C19" s="505"/>
      <c r="D19" s="505"/>
      <c r="E19" s="505"/>
      <c r="F19" s="505"/>
      <c r="G19" s="505"/>
      <c r="H19" s="505"/>
      <c r="I19" s="505"/>
      <c r="J19" s="505"/>
      <c r="K19" s="505"/>
      <c r="L19" s="505"/>
      <c r="M19" s="506"/>
      <c r="N19" s="361">
        <f t="shared" si="15"/>
        <v>0</v>
      </c>
    </row>
    <row r="20" spans="1:14" ht="14.25" x14ac:dyDescent="0.3">
      <c r="A20" s="458" t="s">
        <v>459</v>
      </c>
      <c r="B20" s="504"/>
      <c r="C20" s="505"/>
      <c r="D20" s="505"/>
      <c r="E20" s="505"/>
      <c r="F20" s="505"/>
      <c r="G20" s="505"/>
      <c r="H20" s="505"/>
      <c r="I20" s="505"/>
      <c r="J20" s="505"/>
      <c r="K20" s="505"/>
      <c r="L20" s="505"/>
      <c r="M20" s="506"/>
      <c r="N20" s="361">
        <f t="shared" si="15"/>
        <v>0</v>
      </c>
    </row>
    <row r="21" spans="1:14" ht="14.25" x14ac:dyDescent="0.3">
      <c r="A21" s="458" t="s">
        <v>460</v>
      </c>
      <c r="B21" s="504"/>
      <c r="C21" s="505"/>
      <c r="D21" s="505"/>
      <c r="E21" s="505"/>
      <c r="F21" s="505"/>
      <c r="G21" s="505"/>
      <c r="H21" s="505"/>
      <c r="I21" s="505"/>
      <c r="J21" s="505"/>
      <c r="K21" s="505"/>
      <c r="L21" s="505"/>
      <c r="M21" s="506"/>
      <c r="N21" s="361">
        <f t="shared" si="15"/>
        <v>0</v>
      </c>
    </row>
    <row r="22" spans="1:14" ht="14.25" x14ac:dyDescent="0.3">
      <c r="A22" s="458" t="s">
        <v>485</v>
      </c>
      <c r="B22" s="504">
        <v>3334.502</v>
      </c>
      <c r="C22" s="505">
        <v>3125</v>
      </c>
      <c r="D22" s="505">
        <v>3055.239</v>
      </c>
      <c r="E22" s="505">
        <v>3204.66</v>
      </c>
      <c r="F22" s="505">
        <v>3062</v>
      </c>
      <c r="G22" s="505">
        <v>2769.5370000000003</v>
      </c>
      <c r="H22" s="505">
        <v>3503</v>
      </c>
      <c r="I22" s="505">
        <v>2640.7049999999999</v>
      </c>
      <c r="J22" s="505">
        <v>3107</v>
      </c>
      <c r="K22" s="505">
        <v>3444.9079999999999</v>
      </c>
      <c r="L22" s="505">
        <v>2792.32</v>
      </c>
      <c r="M22" s="506">
        <v>3679</v>
      </c>
      <c r="N22" s="361">
        <f t="shared" si="15"/>
        <v>37717.871000000006</v>
      </c>
    </row>
    <row r="23" spans="1:14" ht="14.25" x14ac:dyDescent="0.3">
      <c r="A23" s="458" t="s">
        <v>486</v>
      </c>
      <c r="B23" s="504">
        <v>0</v>
      </c>
      <c r="C23" s="505">
        <v>0</v>
      </c>
      <c r="D23" s="505">
        <v>-2364.8349999999996</v>
      </c>
      <c r="E23" s="505">
        <v>-2474.5680000000002</v>
      </c>
      <c r="F23" s="505">
        <v>-2619.4009999999998</v>
      </c>
      <c r="G23" s="505">
        <v>-2167.4679999999998</v>
      </c>
      <c r="H23" s="505">
        <v>-3049</v>
      </c>
      <c r="I23" s="505">
        <v>-2229</v>
      </c>
      <c r="J23" s="505">
        <v>-2424</v>
      </c>
      <c r="K23" s="505">
        <v>-2623.605</v>
      </c>
      <c r="L23" s="505">
        <v>-2215.27</v>
      </c>
      <c r="M23" s="506">
        <v>-2884.5079999999998</v>
      </c>
      <c r="N23" s="361">
        <f t="shared" si="15"/>
        <v>-25051.654999999999</v>
      </c>
    </row>
    <row r="24" spans="1:14" ht="14.25" x14ac:dyDescent="0.3">
      <c r="A24" s="458" t="s">
        <v>482</v>
      </c>
      <c r="B24" s="504"/>
      <c r="C24" s="505"/>
      <c r="D24" s="505"/>
      <c r="E24" s="505"/>
      <c r="F24" s="505"/>
      <c r="G24" s="505"/>
      <c r="H24" s="505"/>
      <c r="I24" s="505"/>
      <c r="J24" s="505"/>
      <c r="K24" s="505"/>
      <c r="L24" s="505"/>
      <c r="M24" s="506"/>
      <c r="N24" s="361">
        <f t="shared" si="15"/>
        <v>0</v>
      </c>
    </row>
    <row r="25" spans="1:14" ht="15" thickBot="1" x14ac:dyDescent="0.35">
      <c r="A25" s="458" t="s">
        <v>461</v>
      </c>
      <c r="B25" s="504"/>
      <c r="C25" s="505"/>
      <c r="D25" s="505"/>
      <c r="E25" s="505"/>
      <c r="F25" s="505"/>
      <c r="G25" s="505"/>
      <c r="H25" s="505"/>
      <c r="I25" s="505"/>
      <c r="J25" s="505"/>
      <c r="K25" s="505"/>
      <c r="L25" s="505"/>
      <c r="M25" s="506"/>
      <c r="N25" s="361">
        <f t="shared" si="15"/>
        <v>0</v>
      </c>
    </row>
    <row r="26" spans="1:14" ht="14.25" thickBot="1" x14ac:dyDescent="0.3">
      <c r="A26" s="358" t="s">
        <v>24</v>
      </c>
      <c r="B26" s="368">
        <f t="shared" ref="B26:N26" si="16">SUM(B27:B30)</f>
        <v>1649.3579999999999</v>
      </c>
      <c r="C26" s="368">
        <f t="shared" si="16"/>
        <v>956.55799999999988</v>
      </c>
      <c r="D26" s="368">
        <f t="shared" si="16"/>
        <v>2180.0020000000004</v>
      </c>
      <c r="E26" s="368">
        <f t="shared" si="16"/>
        <v>3114.0390000000002</v>
      </c>
      <c r="F26" s="368">
        <f t="shared" si="16"/>
        <v>1207.472</v>
      </c>
      <c r="G26" s="368">
        <f t="shared" si="16"/>
        <v>1655.6549999999997</v>
      </c>
      <c r="H26" s="368">
        <f t="shared" si="16"/>
        <v>927.49400000000003</v>
      </c>
      <c r="I26" s="368">
        <f t="shared" si="16"/>
        <v>79.126999999999995</v>
      </c>
      <c r="J26" s="368">
        <f t="shared" si="16"/>
        <v>251.82599999999999</v>
      </c>
      <c r="K26" s="368">
        <f t="shared" si="16"/>
        <v>247.62</v>
      </c>
      <c r="L26" s="368">
        <f t="shared" si="16"/>
        <v>676.84799999999996</v>
      </c>
      <c r="M26" s="390">
        <f t="shared" si="16"/>
        <v>4475.1810000000005</v>
      </c>
      <c r="N26" s="359">
        <f t="shared" si="16"/>
        <v>17421.18</v>
      </c>
    </row>
    <row r="27" spans="1:14" ht="14.25" x14ac:dyDescent="0.3">
      <c r="A27" s="360" t="s">
        <v>344</v>
      </c>
      <c r="B27" s="466"/>
      <c r="C27" s="467"/>
      <c r="D27" s="467"/>
      <c r="E27" s="467"/>
      <c r="F27" s="467"/>
      <c r="G27" s="467"/>
      <c r="H27" s="467"/>
      <c r="I27" s="467"/>
      <c r="J27" s="467"/>
      <c r="K27" s="467"/>
      <c r="L27" s="467"/>
      <c r="M27" s="500"/>
      <c r="N27" s="361">
        <f>SUM(B27:M27)</f>
        <v>0</v>
      </c>
    </row>
    <row r="28" spans="1:14" ht="14.25" x14ac:dyDescent="0.3">
      <c r="A28" s="360" t="s">
        <v>345</v>
      </c>
      <c r="B28" s="466">
        <v>0</v>
      </c>
      <c r="C28" s="467">
        <v>0</v>
      </c>
      <c r="D28" s="467">
        <v>0</v>
      </c>
      <c r="E28" s="467">
        <v>0</v>
      </c>
      <c r="F28" s="467">
        <v>0</v>
      </c>
      <c r="G28" s="467">
        <v>0</v>
      </c>
      <c r="H28" s="467">
        <v>0</v>
      </c>
      <c r="I28" s="467">
        <v>0</v>
      </c>
      <c r="J28" s="467">
        <v>0</v>
      </c>
      <c r="K28" s="467">
        <v>0</v>
      </c>
      <c r="L28" s="467">
        <v>0</v>
      </c>
      <c r="M28" s="500">
        <v>0</v>
      </c>
      <c r="N28" s="361">
        <f t="shared" ref="N28:N30" si="17">SUM(B28:M28)</f>
        <v>0</v>
      </c>
    </row>
    <row r="29" spans="1:14" ht="14.25" x14ac:dyDescent="0.3">
      <c r="A29" s="360" t="s">
        <v>24</v>
      </c>
      <c r="B29" s="466"/>
      <c r="C29" s="467"/>
      <c r="D29" s="467"/>
      <c r="E29" s="467"/>
      <c r="F29" s="467"/>
      <c r="G29" s="467"/>
      <c r="H29" s="467"/>
      <c r="I29" s="467"/>
      <c r="J29" s="467"/>
      <c r="K29" s="467"/>
      <c r="L29" s="467"/>
      <c r="M29" s="500"/>
      <c r="N29" s="361">
        <f t="shared" si="17"/>
        <v>0</v>
      </c>
    </row>
    <row r="30" spans="1:14" ht="15" thickBot="1" x14ac:dyDescent="0.35">
      <c r="A30" s="360" t="s">
        <v>465</v>
      </c>
      <c r="B30" s="466">
        <v>1649.3579999999999</v>
      </c>
      <c r="C30" s="467">
        <v>956.55799999999988</v>
      </c>
      <c r="D30" s="467">
        <v>2180.0020000000004</v>
      </c>
      <c r="E30" s="467">
        <v>3114.0390000000002</v>
      </c>
      <c r="F30" s="467">
        <v>1207.472</v>
      </c>
      <c r="G30" s="467">
        <v>1655.6549999999997</v>
      </c>
      <c r="H30" s="467">
        <v>927.49400000000003</v>
      </c>
      <c r="I30" s="467">
        <v>79.126999999999995</v>
      </c>
      <c r="J30" s="467">
        <v>251.82599999999999</v>
      </c>
      <c r="K30" s="467">
        <v>247.62</v>
      </c>
      <c r="L30" s="467">
        <v>676.84799999999996</v>
      </c>
      <c r="M30" s="500">
        <v>4475.1810000000005</v>
      </c>
      <c r="N30" s="361">
        <f t="shared" si="17"/>
        <v>17421.18</v>
      </c>
    </row>
    <row r="31" spans="1:14" ht="14.25" thickBot="1" x14ac:dyDescent="0.3">
      <c r="A31" s="358" t="s">
        <v>346</v>
      </c>
      <c r="B31" s="368">
        <f t="shared" ref="B31" si="18">SUM(B32:B43)</f>
        <v>3628.556</v>
      </c>
      <c r="C31" s="368">
        <f t="shared" ref="C31" si="19">SUM(C32:C43)</f>
        <v>1982.424</v>
      </c>
      <c r="D31" s="368">
        <f t="shared" ref="D31" si="20">SUM(D32:D43)</f>
        <v>5086.2950000000001</v>
      </c>
      <c r="E31" s="368">
        <f t="shared" ref="E31" si="21">SUM(E32:E43)</f>
        <v>6273.348</v>
      </c>
      <c r="F31" s="368">
        <f t="shared" ref="F31" si="22">SUM(F32:F43)</f>
        <v>2789.2819999999997</v>
      </c>
      <c r="G31" s="368">
        <f t="shared" ref="G31" si="23">SUM(G32:G43)</f>
        <v>4154.5210000000006</v>
      </c>
      <c r="H31" s="368">
        <f t="shared" ref="H31" si="24">SUM(H32:H43)</f>
        <v>2518.0770000000002</v>
      </c>
      <c r="I31" s="368">
        <f t="shared" ref="I31" si="25">SUM(I32:I43)</f>
        <v>220.54599999999999</v>
      </c>
      <c r="J31" s="368">
        <f t="shared" ref="J31" si="26">SUM(J32:J43)</f>
        <v>389.65100000000001</v>
      </c>
      <c r="K31" s="368">
        <f t="shared" ref="K31" si="27">SUM(K32:K43)</f>
        <v>761.45500000000004</v>
      </c>
      <c r="L31" s="368">
        <f t="shared" ref="L31" si="28">SUM(L32:L43)</f>
        <v>831.60199999999998</v>
      </c>
      <c r="M31" s="390">
        <f t="shared" ref="M31" si="29">SUM(M32:M43)</f>
        <v>7049.4709999999995</v>
      </c>
      <c r="N31" s="359">
        <f t="shared" ref="N31" si="30">SUM(N32:N43)</f>
        <v>35685.228000000003</v>
      </c>
    </row>
    <row r="32" spans="1:14" ht="14.25" x14ac:dyDescent="0.3">
      <c r="A32" s="360" t="s">
        <v>376</v>
      </c>
      <c r="B32" s="466"/>
      <c r="C32" s="466"/>
      <c r="D32" s="466"/>
      <c r="E32" s="466"/>
      <c r="F32" s="466"/>
      <c r="G32" s="466"/>
      <c r="H32" s="466"/>
      <c r="I32" s="466"/>
      <c r="J32" s="466"/>
      <c r="K32" s="466"/>
      <c r="L32" s="466"/>
      <c r="M32" s="527"/>
      <c r="N32" s="361">
        <f>SUM(B32:M32)</f>
        <v>0</v>
      </c>
    </row>
    <row r="33" spans="1:14" ht="14.25" x14ac:dyDescent="0.3">
      <c r="A33" s="360" t="s">
        <v>309</v>
      </c>
      <c r="B33" s="466"/>
      <c r="C33" s="466"/>
      <c r="D33" s="466"/>
      <c r="E33" s="466"/>
      <c r="F33" s="466"/>
      <c r="G33" s="466"/>
      <c r="H33" s="466"/>
      <c r="I33" s="466"/>
      <c r="J33" s="466"/>
      <c r="K33" s="466"/>
      <c r="L33" s="466"/>
      <c r="M33" s="527"/>
      <c r="N33" s="361">
        <f t="shared" ref="N33:N43" si="31">SUM(B33:M33)</f>
        <v>0</v>
      </c>
    </row>
    <row r="34" spans="1:14" ht="14.25" x14ac:dyDescent="0.3">
      <c r="A34" s="360" t="s">
        <v>347</v>
      </c>
      <c r="B34" s="466"/>
      <c r="C34" s="466"/>
      <c r="D34" s="466"/>
      <c r="E34" s="466"/>
      <c r="F34" s="466"/>
      <c r="G34" s="466"/>
      <c r="H34" s="466"/>
      <c r="I34" s="466"/>
      <c r="J34" s="466"/>
      <c r="K34" s="466"/>
      <c r="L34" s="466"/>
      <c r="M34" s="527"/>
      <c r="N34" s="361">
        <f t="shared" si="31"/>
        <v>0</v>
      </c>
    </row>
    <row r="35" spans="1:14" ht="14.25" x14ac:dyDescent="0.3">
      <c r="A35" s="360" t="s">
        <v>348</v>
      </c>
      <c r="B35" s="466"/>
      <c r="C35" s="466"/>
      <c r="D35" s="466"/>
      <c r="E35" s="466"/>
      <c r="F35" s="466"/>
      <c r="G35" s="466"/>
      <c r="H35" s="466"/>
      <c r="I35" s="466"/>
      <c r="J35" s="466"/>
      <c r="K35" s="466"/>
      <c r="L35" s="466"/>
      <c r="M35" s="527"/>
      <c r="N35" s="361">
        <f t="shared" si="31"/>
        <v>0</v>
      </c>
    </row>
    <row r="36" spans="1:14" ht="14.25" x14ac:dyDescent="0.3">
      <c r="A36" s="360" t="s">
        <v>487</v>
      </c>
      <c r="B36" s="466">
        <v>0</v>
      </c>
      <c r="C36" s="466">
        <v>0</v>
      </c>
      <c r="D36" s="466">
        <v>0</v>
      </c>
      <c r="E36" s="466">
        <v>0</v>
      </c>
      <c r="F36" s="466">
        <v>0</v>
      </c>
      <c r="G36" s="466">
        <v>0</v>
      </c>
      <c r="H36" s="466">
        <v>0</v>
      </c>
      <c r="I36" s="466">
        <v>0</v>
      </c>
      <c r="J36" s="466">
        <v>0</v>
      </c>
      <c r="K36" s="466">
        <v>0</v>
      </c>
      <c r="L36" s="466">
        <v>0</v>
      </c>
      <c r="M36" s="527">
        <v>0</v>
      </c>
      <c r="N36" s="361">
        <f t="shared" si="31"/>
        <v>0</v>
      </c>
    </row>
    <row r="37" spans="1:14" ht="14.25" x14ac:dyDescent="0.3">
      <c r="A37" s="360" t="s">
        <v>488</v>
      </c>
      <c r="B37" s="466">
        <v>0</v>
      </c>
      <c r="C37" s="466">
        <v>0</v>
      </c>
      <c r="D37" s="466">
        <v>0</v>
      </c>
      <c r="E37" s="466">
        <v>0</v>
      </c>
      <c r="F37" s="466">
        <v>0</v>
      </c>
      <c r="G37" s="466">
        <v>0</v>
      </c>
      <c r="H37" s="466">
        <v>0</v>
      </c>
      <c r="I37" s="466">
        <v>0</v>
      </c>
      <c r="J37" s="466">
        <v>0</v>
      </c>
      <c r="K37" s="466">
        <v>0</v>
      </c>
      <c r="L37" s="466">
        <v>0</v>
      </c>
      <c r="M37" s="527">
        <v>0</v>
      </c>
      <c r="N37" s="361">
        <f t="shared" si="31"/>
        <v>0</v>
      </c>
    </row>
    <row r="38" spans="1:14" ht="14.25" x14ac:dyDescent="0.3">
      <c r="A38" s="360" t="s">
        <v>489</v>
      </c>
      <c r="B38" s="466">
        <v>3628.556</v>
      </c>
      <c r="C38" s="466">
        <v>1982.424</v>
      </c>
      <c r="D38" s="466">
        <v>5086.2950000000001</v>
      </c>
      <c r="E38" s="466">
        <v>6273.348</v>
      </c>
      <c r="F38" s="466">
        <v>2789.2819999999997</v>
      </c>
      <c r="G38" s="466">
        <v>4154.5210000000006</v>
      </c>
      <c r="H38" s="466">
        <v>2518.0770000000002</v>
      </c>
      <c r="I38" s="466">
        <v>220.54599999999999</v>
      </c>
      <c r="J38" s="466">
        <v>389.65100000000001</v>
      </c>
      <c r="K38" s="466">
        <v>761.45500000000004</v>
      </c>
      <c r="L38" s="466">
        <v>831.60199999999998</v>
      </c>
      <c r="M38" s="527">
        <v>7049.4709999999995</v>
      </c>
      <c r="N38" s="361">
        <f t="shared" si="31"/>
        <v>35685.228000000003</v>
      </c>
    </row>
    <row r="39" spans="1:14" ht="14.25" x14ac:dyDescent="0.3">
      <c r="A39" s="360" t="s">
        <v>308</v>
      </c>
      <c r="B39" s="466"/>
      <c r="C39" s="466"/>
      <c r="D39" s="466"/>
      <c r="E39" s="466"/>
      <c r="F39" s="466"/>
      <c r="G39" s="466"/>
      <c r="H39" s="466"/>
      <c r="I39" s="466"/>
      <c r="J39" s="466"/>
      <c r="K39" s="466"/>
      <c r="L39" s="466"/>
      <c r="M39" s="527"/>
      <c r="N39" s="361">
        <f t="shared" si="31"/>
        <v>0</v>
      </c>
    </row>
    <row r="40" spans="1:14" ht="14.25" x14ac:dyDescent="0.3">
      <c r="A40" s="360" t="s">
        <v>349</v>
      </c>
      <c r="B40" s="466"/>
      <c r="C40" s="466"/>
      <c r="D40" s="466"/>
      <c r="E40" s="466"/>
      <c r="F40" s="466"/>
      <c r="G40" s="466"/>
      <c r="H40" s="466"/>
      <c r="I40" s="466"/>
      <c r="J40" s="466"/>
      <c r="K40" s="466"/>
      <c r="L40" s="466"/>
      <c r="M40" s="527"/>
      <c r="N40" s="361">
        <f t="shared" si="31"/>
        <v>0</v>
      </c>
    </row>
    <row r="41" spans="1:14" ht="14.25" x14ac:dyDescent="0.3">
      <c r="A41" s="360" t="s">
        <v>462</v>
      </c>
      <c r="B41" s="466"/>
      <c r="C41" s="466"/>
      <c r="D41" s="466"/>
      <c r="E41" s="466"/>
      <c r="F41" s="466"/>
      <c r="G41" s="466"/>
      <c r="H41" s="466"/>
      <c r="I41" s="466"/>
      <c r="J41" s="466"/>
      <c r="K41" s="466"/>
      <c r="L41" s="466"/>
      <c r="M41" s="527"/>
      <c r="N41" s="361">
        <f t="shared" si="31"/>
        <v>0</v>
      </c>
    </row>
    <row r="42" spans="1:14" ht="14.25" x14ac:dyDescent="0.3">
      <c r="A42" s="360" t="s">
        <v>463</v>
      </c>
      <c r="B42" s="466"/>
      <c r="C42" s="466"/>
      <c r="D42" s="466"/>
      <c r="E42" s="466"/>
      <c r="F42" s="466"/>
      <c r="G42" s="466"/>
      <c r="H42" s="466"/>
      <c r="I42" s="466"/>
      <c r="J42" s="466"/>
      <c r="K42" s="466"/>
      <c r="L42" s="466"/>
      <c r="M42" s="527"/>
      <c r="N42" s="361">
        <f t="shared" si="31"/>
        <v>0</v>
      </c>
    </row>
    <row r="43" spans="1:14" ht="15" thickBot="1" x14ac:dyDescent="0.35">
      <c r="A43" s="360" t="s">
        <v>464</v>
      </c>
      <c r="B43" s="466"/>
      <c r="C43" s="466"/>
      <c r="D43" s="466"/>
      <c r="E43" s="466"/>
      <c r="F43" s="466"/>
      <c r="G43" s="466"/>
      <c r="H43" s="466"/>
      <c r="I43" s="466"/>
      <c r="J43" s="466"/>
      <c r="K43" s="466"/>
      <c r="L43" s="466"/>
      <c r="M43" s="527"/>
      <c r="N43" s="361">
        <f t="shared" si="31"/>
        <v>0</v>
      </c>
    </row>
    <row r="44" spans="1:14" ht="14.25" thickBot="1" x14ac:dyDescent="0.3">
      <c r="A44" s="358" t="s">
        <v>350</v>
      </c>
      <c r="B44" s="368">
        <f>SUM(B45:B53)</f>
        <v>0</v>
      </c>
      <c r="C44" s="368">
        <f t="shared" ref="C44:N44" si="32">SUM(C45:C53)</f>
        <v>0</v>
      </c>
      <c r="D44" s="368">
        <f t="shared" si="32"/>
        <v>0</v>
      </c>
      <c r="E44" s="368">
        <f t="shared" si="32"/>
        <v>0</v>
      </c>
      <c r="F44" s="368">
        <f t="shared" si="32"/>
        <v>0</v>
      </c>
      <c r="G44" s="368">
        <f t="shared" si="32"/>
        <v>0</v>
      </c>
      <c r="H44" s="368">
        <f t="shared" si="32"/>
        <v>0</v>
      </c>
      <c r="I44" s="368">
        <f t="shared" si="32"/>
        <v>0</v>
      </c>
      <c r="J44" s="368">
        <f t="shared" si="32"/>
        <v>0</v>
      </c>
      <c r="K44" s="368">
        <f t="shared" si="32"/>
        <v>0</v>
      </c>
      <c r="L44" s="368">
        <f t="shared" si="32"/>
        <v>0</v>
      </c>
      <c r="M44" s="390">
        <f t="shared" si="32"/>
        <v>0</v>
      </c>
      <c r="N44" s="359">
        <f t="shared" si="32"/>
        <v>0</v>
      </c>
    </row>
    <row r="45" spans="1:14" ht="14.25" x14ac:dyDescent="0.3">
      <c r="A45" s="360" t="s">
        <v>310</v>
      </c>
      <c r="B45" s="466"/>
      <c r="C45" s="467"/>
      <c r="D45" s="467"/>
      <c r="E45" s="467"/>
      <c r="F45" s="467"/>
      <c r="G45" s="467"/>
      <c r="H45" s="467"/>
      <c r="I45" s="467"/>
      <c r="J45" s="467"/>
      <c r="K45" s="467"/>
      <c r="L45" s="467"/>
      <c r="M45" s="500"/>
      <c r="N45" s="361">
        <f t="shared" ref="N45:N53" si="33">SUM(B45:M45)</f>
        <v>0</v>
      </c>
    </row>
    <row r="46" spans="1:14" ht="14.25" x14ac:dyDescent="0.3">
      <c r="A46" s="393" t="s">
        <v>351</v>
      </c>
      <c r="B46" s="501"/>
      <c r="C46" s="502"/>
      <c r="D46" s="502"/>
      <c r="E46" s="502"/>
      <c r="F46" s="502"/>
      <c r="G46" s="502"/>
      <c r="H46" s="502"/>
      <c r="I46" s="502"/>
      <c r="J46" s="502"/>
      <c r="K46" s="502"/>
      <c r="L46" s="502"/>
      <c r="M46" s="503"/>
      <c r="N46" s="361">
        <f t="shared" si="33"/>
        <v>0</v>
      </c>
    </row>
    <row r="47" spans="1:14" ht="14.25" x14ac:dyDescent="0.3">
      <c r="A47" s="393" t="s">
        <v>352</v>
      </c>
      <c r="B47" s="501"/>
      <c r="C47" s="502"/>
      <c r="D47" s="502"/>
      <c r="E47" s="502"/>
      <c r="F47" s="502"/>
      <c r="G47" s="502"/>
      <c r="H47" s="502"/>
      <c r="I47" s="502"/>
      <c r="J47" s="502"/>
      <c r="K47" s="502"/>
      <c r="L47" s="502"/>
      <c r="M47" s="503"/>
      <c r="N47" s="361">
        <f t="shared" si="33"/>
        <v>0</v>
      </c>
    </row>
    <row r="48" spans="1:14" ht="14.25" x14ac:dyDescent="0.3">
      <c r="A48" s="393" t="s">
        <v>353</v>
      </c>
      <c r="B48" s="501"/>
      <c r="C48" s="502"/>
      <c r="D48" s="502"/>
      <c r="E48" s="502"/>
      <c r="F48" s="502"/>
      <c r="G48" s="502"/>
      <c r="H48" s="502"/>
      <c r="I48" s="502"/>
      <c r="J48" s="502"/>
      <c r="K48" s="502"/>
      <c r="L48" s="502"/>
      <c r="M48" s="503"/>
      <c r="N48" s="361">
        <f t="shared" si="33"/>
        <v>0</v>
      </c>
    </row>
    <row r="49" spans="1:14" ht="12" customHeight="1" x14ac:dyDescent="0.3">
      <c r="A49" s="393" t="s">
        <v>434</v>
      </c>
      <c r="B49" s="501"/>
      <c r="C49" s="502"/>
      <c r="D49" s="502"/>
      <c r="E49" s="502"/>
      <c r="F49" s="502"/>
      <c r="G49" s="502"/>
      <c r="H49" s="502"/>
      <c r="I49" s="502"/>
      <c r="J49" s="502"/>
      <c r="K49" s="502"/>
      <c r="L49" s="502"/>
      <c r="M49" s="503"/>
      <c r="N49" s="361">
        <f t="shared" si="33"/>
        <v>0</v>
      </c>
    </row>
    <row r="50" spans="1:14" ht="14.25" x14ac:dyDescent="0.3">
      <c r="A50" s="393" t="s">
        <v>435</v>
      </c>
      <c r="B50" s="501"/>
      <c r="C50" s="502"/>
      <c r="D50" s="502"/>
      <c r="E50" s="502"/>
      <c r="F50" s="502"/>
      <c r="G50" s="502"/>
      <c r="H50" s="502"/>
      <c r="I50" s="502"/>
      <c r="J50" s="502"/>
      <c r="K50" s="502"/>
      <c r="L50" s="502"/>
      <c r="M50" s="503"/>
      <c r="N50" s="361">
        <f t="shared" si="33"/>
        <v>0</v>
      </c>
    </row>
    <row r="51" spans="1:14" ht="14.25" x14ac:dyDescent="0.3">
      <c r="A51" s="393" t="s">
        <v>466</v>
      </c>
      <c r="B51" s="501"/>
      <c r="C51" s="502"/>
      <c r="D51" s="502"/>
      <c r="E51" s="502"/>
      <c r="F51" s="502"/>
      <c r="G51" s="502"/>
      <c r="H51" s="502"/>
      <c r="I51" s="502"/>
      <c r="J51" s="502"/>
      <c r="K51" s="502"/>
      <c r="L51" s="502"/>
      <c r="M51" s="503"/>
      <c r="N51" s="361">
        <f t="shared" si="33"/>
        <v>0</v>
      </c>
    </row>
    <row r="52" spans="1:14" ht="14.25" x14ac:dyDescent="0.3">
      <c r="A52" s="393" t="s">
        <v>467</v>
      </c>
      <c r="B52" s="501"/>
      <c r="C52" s="502"/>
      <c r="D52" s="502"/>
      <c r="E52" s="502"/>
      <c r="F52" s="502"/>
      <c r="G52" s="502"/>
      <c r="H52" s="502"/>
      <c r="I52" s="502"/>
      <c r="J52" s="502"/>
      <c r="K52" s="502"/>
      <c r="L52" s="502"/>
      <c r="M52" s="503"/>
      <c r="N52" s="361">
        <f t="shared" si="33"/>
        <v>0</v>
      </c>
    </row>
    <row r="53" spans="1:14" ht="15" thickBot="1" x14ac:dyDescent="0.35">
      <c r="A53" s="465" t="s">
        <v>468</v>
      </c>
      <c r="B53" s="507"/>
      <c r="C53" s="508"/>
      <c r="D53" s="508"/>
      <c r="E53" s="508"/>
      <c r="F53" s="508"/>
      <c r="G53" s="508"/>
      <c r="H53" s="508"/>
      <c r="I53" s="508"/>
      <c r="J53" s="508"/>
      <c r="K53" s="508"/>
      <c r="L53" s="508"/>
      <c r="M53" s="509"/>
      <c r="N53" s="361">
        <f t="shared" si="33"/>
        <v>0</v>
      </c>
    </row>
    <row r="54" spans="1:14" ht="14.25" thickBot="1" x14ac:dyDescent="0.3">
      <c r="A54" s="358" t="s">
        <v>354</v>
      </c>
      <c r="B54" s="368">
        <f>B55</f>
        <v>0</v>
      </c>
      <c r="C54" s="368">
        <f t="shared" ref="C54:N54" si="34">C55</f>
        <v>0</v>
      </c>
      <c r="D54" s="368">
        <f t="shared" si="34"/>
        <v>0</v>
      </c>
      <c r="E54" s="368">
        <f t="shared" si="34"/>
        <v>0</v>
      </c>
      <c r="F54" s="368">
        <f t="shared" si="34"/>
        <v>0</v>
      </c>
      <c r="G54" s="368">
        <f t="shared" si="34"/>
        <v>0</v>
      </c>
      <c r="H54" s="368">
        <f t="shared" si="34"/>
        <v>0</v>
      </c>
      <c r="I54" s="368">
        <f t="shared" si="34"/>
        <v>0</v>
      </c>
      <c r="J54" s="368">
        <f t="shared" si="34"/>
        <v>0</v>
      </c>
      <c r="K54" s="368">
        <f t="shared" si="34"/>
        <v>0</v>
      </c>
      <c r="L54" s="368">
        <f t="shared" si="34"/>
        <v>0</v>
      </c>
      <c r="M54" s="390">
        <f t="shared" si="34"/>
        <v>0</v>
      </c>
      <c r="N54" s="359">
        <f t="shared" si="34"/>
        <v>0</v>
      </c>
    </row>
    <row r="55" spans="1:14" ht="15" thickBot="1" x14ac:dyDescent="0.35">
      <c r="A55" s="465" t="s">
        <v>355</v>
      </c>
      <c r="B55" s="507"/>
      <c r="C55" s="508"/>
      <c r="D55" s="508"/>
      <c r="E55" s="508"/>
      <c r="F55" s="508"/>
      <c r="G55" s="508"/>
      <c r="H55" s="508"/>
      <c r="I55" s="508"/>
      <c r="J55" s="508"/>
      <c r="K55" s="508"/>
      <c r="L55" s="508"/>
      <c r="M55" s="509"/>
      <c r="N55" s="468">
        <f>SUM(B55:M55)</f>
        <v>0</v>
      </c>
    </row>
    <row r="56" spans="1:14" ht="14.25" thickBot="1" x14ac:dyDescent="0.3">
      <c r="A56" s="358" t="s">
        <v>356</v>
      </c>
      <c r="B56" s="368">
        <f>SUM(B57:B63)</f>
        <v>3282.8420000000001</v>
      </c>
      <c r="C56" s="368">
        <f t="shared" ref="C56:N56" si="35">SUM(C57:C63)</f>
        <v>2663.6660000000002</v>
      </c>
      <c r="D56" s="368">
        <f t="shared" si="35"/>
        <v>2983.5549999999998</v>
      </c>
      <c r="E56" s="368">
        <f t="shared" si="35"/>
        <v>3347.7350000000001</v>
      </c>
      <c r="F56" s="368">
        <f t="shared" si="35"/>
        <v>2765.317</v>
      </c>
      <c r="G56" s="368">
        <f t="shared" si="35"/>
        <v>2708.7640000000001</v>
      </c>
      <c r="H56" s="368">
        <f t="shared" si="35"/>
        <v>2457.8690000000001</v>
      </c>
      <c r="I56" s="368">
        <f t="shared" si="35"/>
        <v>2763.328</v>
      </c>
      <c r="J56" s="368">
        <f t="shared" si="35"/>
        <v>2210.0520000000001</v>
      </c>
      <c r="K56" s="368">
        <f t="shared" si="35"/>
        <v>2670.2340000000004</v>
      </c>
      <c r="L56" s="368">
        <f t="shared" si="35"/>
        <v>1010.443</v>
      </c>
      <c r="M56" s="390">
        <f t="shared" si="35"/>
        <v>2330.8049999999998</v>
      </c>
      <c r="N56" s="359">
        <f t="shared" si="35"/>
        <v>31194.61</v>
      </c>
    </row>
    <row r="57" spans="1:14" ht="14.25" x14ac:dyDescent="0.3">
      <c r="A57" s="360" t="s">
        <v>377</v>
      </c>
      <c r="B57" s="528"/>
      <c r="C57" s="529"/>
      <c r="D57" s="529"/>
      <c r="E57" s="529"/>
      <c r="F57" s="529"/>
      <c r="G57" s="529"/>
      <c r="H57" s="529"/>
      <c r="I57" s="529"/>
      <c r="J57" s="529"/>
      <c r="K57" s="529"/>
      <c r="L57" s="529"/>
      <c r="M57" s="530"/>
      <c r="N57" s="361">
        <f>SUM(B57:M57)</f>
        <v>0</v>
      </c>
    </row>
    <row r="58" spans="1:14" ht="14.25" x14ac:dyDescent="0.3">
      <c r="A58" s="360" t="s">
        <v>357</v>
      </c>
      <c r="B58" s="528"/>
      <c r="C58" s="529"/>
      <c r="D58" s="529"/>
      <c r="E58" s="529"/>
      <c r="F58" s="529"/>
      <c r="G58" s="529"/>
      <c r="H58" s="529"/>
      <c r="I58" s="529"/>
      <c r="J58" s="529"/>
      <c r="K58" s="529"/>
      <c r="L58" s="529"/>
      <c r="M58" s="530"/>
      <c r="N58" s="361">
        <f t="shared" ref="N58:N63" si="36">SUM(B58:M58)</f>
        <v>0</v>
      </c>
    </row>
    <row r="59" spans="1:14" ht="14.25" x14ac:dyDescent="0.3">
      <c r="A59" s="360" t="s">
        <v>378</v>
      </c>
      <c r="B59" s="528"/>
      <c r="C59" s="529"/>
      <c r="D59" s="529"/>
      <c r="E59" s="529"/>
      <c r="F59" s="529"/>
      <c r="G59" s="529"/>
      <c r="H59" s="529"/>
      <c r="I59" s="529"/>
      <c r="J59" s="529"/>
      <c r="K59" s="529"/>
      <c r="L59" s="529"/>
      <c r="M59" s="530"/>
      <c r="N59" s="361">
        <f t="shared" si="36"/>
        <v>0</v>
      </c>
    </row>
    <row r="60" spans="1:14" ht="14.25" x14ac:dyDescent="0.3">
      <c r="A60" s="393" t="s">
        <v>358</v>
      </c>
      <c r="B60" s="501">
        <v>3282.8420000000001</v>
      </c>
      <c r="C60" s="502">
        <v>2663.6660000000002</v>
      </c>
      <c r="D60" s="502">
        <v>2983.5549999999998</v>
      </c>
      <c r="E60" s="502">
        <v>3347.7350000000001</v>
      </c>
      <c r="F60" s="502">
        <v>2765.317</v>
      </c>
      <c r="G60" s="502">
        <v>2708.7640000000001</v>
      </c>
      <c r="H60" s="502">
        <v>2457.8690000000001</v>
      </c>
      <c r="I60" s="502">
        <v>2763.328</v>
      </c>
      <c r="J60" s="502">
        <v>2210.0520000000001</v>
      </c>
      <c r="K60" s="502">
        <v>2670.2340000000004</v>
      </c>
      <c r="L60" s="502">
        <v>1010.443</v>
      </c>
      <c r="M60" s="503">
        <v>2330.8049999999998</v>
      </c>
      <c r="N60" s="361">
        <f t="shared" si="36"/>
        <v>31194.61</v>
      </c>
    </row>
    <row r="61" spans="1:14" ht="14.25" x14ac:dyDescent="0.3">
      <c r="A61" s="393" t="s">
        <v>395</v>
      </c>
      <c r="B61" s="501"/>
      <c r="C61" s="502"/>
      <c r="D61" s="502"/>
      <c r="E61" s="502"/>
      <c r="F61" s="502"/>
      <c r="G61" s="502"/>
      <c r="H61" s="502"/>
      <c r="I61" s="502"/>
      <c r="J61" s="502"/>
      <c r="K61" s="502"/>
      <c r="L61" s="502"/>
      <c r="M61" s="503"/>
      <c r="N61" s="361">
        <f t="shared" si="36"/>
        <v>0</v>
      </c>
    </row>
    <row r="62" spans="1:14" ht="14.25" x14ac:dyDescent="0.3">
      <c r="A62" s="458" t="s">
        <v>483</v>
      </c>
      <c r="B62" s="504"/>
      <c r="C62" s="505"/>
      <c r="D62" s="505"/>
      <c r="E62" s="505"/>
      <c r="F62" s="505"/>
      <c r="G62" s="505"/>
      <c r="H62" s="505"/>
      <c r="I62" s="505"/>
      <c r="J62" s="505"/>
      <c r="K62" s="505"/>
      <c r="L62" s="505"/>
      <c r="M62" s="506"/>
      <c r="N62" s="361">
        <f t="shared" si="36"/>
        <v>0</v>
      </c>
    </row>
    <row r="63" spans="1:14" ht="15" thickBot="1" x14ac:dyDescent="0.35">
      <c r="A63" s="458" t="s">
        <v>469</v>
      </c>
      <c r="B63" s="504"/>
      <c r="C63" s="505"/>
      <c r="D63" s="505"/>
      <c r="E63" s="505"/>
      <c r="F63" s="505"/>
      <c r="G63" s="505"/>
      <c r="H63" s="505"/>
      <c r="I63" s="505"/>
      <c r="J63" s="505"/>
      <c r="K63" s="505"/>
      <c r="L63" s="505"/>
      <c r="M63" s="506"/>
      <c r="N63" s="361">
        <f t="shared" si="36"/>
        <v>0</v>
      </c>
    </row>
    <row r="64" spans="1:14" ht="14.25" thickBot="1" x14ac:dyDescent="0.3">
      <c r="A64" s="358" t="s">
        <v>359</v>
      </c>
      <c r="B64" s="368">
        <f t="shared" ref="B64" si="37">SUM(B65:B69)</f>
        <v>7702.7340000000004</v>
      </c>
      <c r="C64" s="368">
        <f t="shared" ref="C64" si="38">SUM(C65:C69)</f>
        <v>4478.563000000001</v>
      </c>
      <c r="D64" s="368">
        <f t="shared" ref="D64" si="39">SUM(D65:D69)</f>
        <v>10787.719000000001</v>
      </c>
      <c r="E64" s="368">
        <f t="shared" ref="E64" si="40">SUM(E65:E69)</f>
        <v>14738.527999999998</v>
      </c>
      <c r="F64" s="368">
        <f t="shared" ref="F64" si="41">SUM(F65:F69)</f>
        <v>5263.1310000000003</v>
      </c>
      <c r="G64" s="368">
        <f t="shared" ref="G64" si="42">SUM(G65:G69)</f>
        <v>5839.7550000000001</v>
      </c>
      <c r="H64" s="368">
        <f t="shared" ref="H64" si="43">SUM(H65:H69)</f>
        <v>1703.5</v>
      </c>
      <c r="I64" s="368">
        <f t="shared" ref="I64" si="44">SUM(I65:I69)</f>
        <v>295.61599999999999</v>
      </c>
      <c r="J64" s="368">
        <f t="shared" ref="J64" si="45">SUM(J65:J69)</f>
        <v>1492.7170000000001</v>
      </c>
      <c r="K64" s="368">
        <f t="shared" ref="K64" si="46">SUM(K65:K69)</f>
        <v>1435.2560000000001</v>
      </c>
      <c r="L64" s="368">
        <f t="shared" ref="L64" si="47">SUM(L65:L69)</f>
        <v>1651.479</v>
      </c>
      <c r="M64" s="390">
        <f t="shared" ref="M64" si="48">SUM(M65:M69)</f>
        <v>12345.474</v>
      </c>
      <c r="N64" s="359">
        <f t="shared" ref="N64" si="49">SUM(N65:N69)</f>
        <v>67734.471999999994</v>
      </c>
    </row>
    <row r="65" spans="1:14" ht="14.25" x14ac:dyDescent="0.3">
      <c r="A65" s="360" t="s">
        <v>360</v>
      </c>
      <c r="B65" s="466"/>
      <c r="C65" s="467"/>
      <c r="D65" s="467"/>
      <c r="E65" s="467"/>
      <c r="F65" s="467"/>
      <c r="G65" s="467"/>
      <c r="H65" s="467"/>
      <c r="I65" s="467"/>
      <c r="J65" s="467"/>
      <c r="K65" s="467"/>
      <c r="L65" s="467"/>
      <c r="M65" s="500"/>
      <c r="N65" s="361">
        <f>SUM(B65:M65)</f>
        <v>0</v>
      </c>
    </row>
    <row r="66" spans="1:14" ht="14.25" x14ac:dyDescent="0.3">
      <c r="A66" s="360" t="s">
        <v>396</v>
      </c>
      <c r="B66" s="466"/>
      <c r="C66" s="467"/>
      <c r="D66" s="467"/>
      <c r="E66" s="467"/>
      <c r="F66" s="467"/>
      <c r="G66" s="467"/>
      <c r="H66" s="467"/>
      <c r="I66" s="467"/>
      <c r="J66" s="467"/>
      <c r="K66" s="467"/>
      <c r="L66" s="467"/>
      <c r="M66" s="500"/>
      <c r="N66" s="361">
        <f t="shared" ref="N66:N69" si="50">SUM(B66:M66)</f>
        <v>0</v>
      </c>
    </row>
    <row r="67" spans="1:14" ht="14.25" x14ac:dyDescent="0.3">
      <c r="A67" s="393" t="s">
        <v>359</v>
      </c>
      <c r="B67" s="501">
        <v>7702.7340000000004</v>
      </c>
      <c r="C67" s="502">
        <v>4478.563000000001</v>
      </c>
      <c r="D67" s="502">
        <v>10787.719000000001</v>
      </c>
      <c r="E67" s="502">
        <v>14738.527999999998</v>
      </c>
      <c r="F67" s="502">
        <v>5263.1310000000003</v>
      </c>
      <c r="G67" s="502">
        <v>5839.7550000000001</v>
      </c>
      <c r="H67" s="502">
        <v>1703.5</v>
      </c>
      <c r="I67" s="502">
        <v>295.61599999999999</v>
      </c>
      <c r="J67" s="502">
        <v>1492.7170000000001</v>
      </c>
      <c r="K67" s="502">
        <v>1435.2560000000001</v>
      </c>
      <c r="L67" s="502">
        <v>1651.479</v>
      </c>
      <c r="M67" s="503">
        <v>12345.474</v>
      </c>
      <c r="N67" s="361">
        <f t="shared" si="50"/>
        <v>67734.471999999994</v>
      </c>
    </row>
    <row r="68" spans="1:14" ht="14.25" x14ac:dyDescent="0.3">
      <c r="A68" s="393" t="s">
        <v>361</v>
      </c>
      <c r="B68" s="501"/>
      <c r="C68" s="502"/>
      <c r="D68" s="502"/>
      <c r="E68" s="502"/>
      <c r="F68" s="502"/>
      <c r="G68" s="502"/>
      <c r="H68" s="502"/>
      <c r="I68" s="502"/>
      <c r="J68" s="502"/>
      <c r="K68" s="502"/>
      <c r="L68" s="502"/>
      <c r="M68" s="503"/>
      <c r="N68" s="361">
        <f t="shared" si="50"/>
        <v>0</v>
      </c>
    </row>
    <row r="69" spans="1:14" ht="15" thickBot="1" x14ac:dyDescent="0.35">
      <c r="A69" s="393" t="s">
        <v>362</v>
      </c>
      <c r="B69" s="501"/>
      <c r="C69" s="502"/>
      <c r="D69" s="502"/>
      <c r="E69" s="502"/>
      <c r="F69" s="502"/>
      <c r="G69" s="502"/>
      <c r="H69" s="502"/>
      <c r="I69" s="502"/>
      <c r="J69" s="502"/>
      <c r="K69" s="502"/>
      <c r="L69" s="502"/>
      <c r="M69" s="503"/>
      <c r="N69" s="361">
        <f t="shared" si="50"/>
        <v>0</v>
      </c>
    </row>
    <row r="70" spans="1:14" ht="14.25" thickBot="1" x14ac:dyDescent="0.3">
      <c r="A70" s="358" t="s">
        <v>363</v>
      </c>
      <c r="B70" s="368">
        <f t="shared" ref="B70:N70" si="51">SUM(B71:B88)</f>
        <v>0</v>
      </c>
      <c r="C70" s="368">
        <f t="shared" si="51"/>
        <v>0</v>
      </c>
      <c r="D70" s="368">
        <f t="shared" si="51"/>
        <v>0</v>
      </c>
      <c r="E70" s="368">
        <f t="shared" si="51"/>
        <v>0</v>
      </c>
      <c r="F70" s="368">
        <f t="shared" si="51"/>
        <v>0</v>
      </c>
      <c r="G70" s="368">
        <f t="shared" si="51"/>
        <v>0</v>
      </c>
      <c r="H70" s="368">
        <f t="shared" si="51"/>
        <v>0</v>
      </c>
      <c r="I70" s="368">
        <f t="shared" si="51"/>
        <v>0</v>
      </c>
      <c r="J70" s="368">
        <f t="shared" si="51"/>
        <v>0</v>
      </c>
      <c r="K70" s="368">
        <f t="shared" si="51"/>
        <v>0</v>
      </c>
      <c r="L70" s="368">
        <f t="shared" si="51"/>
        <v>0</v>
      </c>
      <c r="M70" s="390">
        <f t="shared" si="51"/>
        <v>0</v>
      </c>
      <c r="N70" s="359">
        <f t="shared" si="51"/>
        <v>0</v>
      </c>
    </row>
    <row r="71" spans="1:14" ht="14.25" x14ac:dyDescent="0.3">
      <c r="A71" s="360" t="s">
        <v>364</v>
      </c>
      <c r="B71" s="466"/>
      <c r="C71" s="467"/>
      <c r="D71" s="467"/>
      <c r="E71" s="467"/>
      <c r="F71" s="467"/>
      <c r="G71" s="467"/>
      <c r="H71" s="467"/>
      <c r="I71" s="467"/>
      <c r="J71" s="467"/>
      <c r="K71" s="467"/>
      <c r="L71" s="467"/>
      <c r="M71" s="500"/>
      <c r="N71" s="361">
        <f>SUM(B71:M71)</f>
        <v>0</v>
      </c>
    </row>
    <row r="72" spans="1:14" ht="14.25" x14ac:dyDescent="0.3">
      <c r="A72" s="393" t="s">
        <v>365</v>
      </c>
      <c r="B72" s="501"/>
      <c r="C72" s="502"/>
      <c r="D72" s="502"/>
      <c r="E72" s="502"/>
      <c r="F72" s="502"/>
      <c r="G72" s="502"/>
      <c r="H72" s="502"/>
      <c r="I72" s="502"/>
      <c r="J72" s="502"/>
      <c r="K72" s="502"/>
      <c r="L72" s="502"/>
      <c r="M72" s="503"/>
      <c r="N72" s="361">
        <f t="shared" ref="N72:N98" si="52">SUM(B72:M72)</f>
        <v>0</v>
      </c>
    </row>
    <row r="73" spans="1:14" ht="14.25" x14ac:dyDescent="0.3">
      <c r="A73" s="393" t="s">
        <v>183</v>
      </c>
      <c r="B73" s="501"/>
      <c r="C73" s="502"/>
      <c r="D73" s="502"/>
      <c r="E73" s="502"/>
      <c r="F73" s="502"/>
      <c r="G73" s="502"/>
      <c r="H73" s="502"/>
      <c r="I73" s="502"/>
      <c r="J73" s="502"/>
      <c r="K73" s="502"/>
      <c r="L73" s="502"/>
      <c r="M73" s="503"/>
      <c r="N73" s="361">
        <f t="shared" si="52"/>
        <v>0</v>
      </c>
    </row>
    <row r="74" spans="1:14" ht="14.25" x14ac:dyDescent="0.3">
      <c r="A74" s="393" t="s">
        <v>366</v>
      </c>
      <c r="B74" s="501"/>
      <c r="C74" s="502"/>
      <c r="D74" s="502"/>
      <c r="E74" s="502"/>
      <c r="F74" s="502"/>
      <c r="G74" s="502"/>
      <c r="H74" s="502"/>
      <c r="I74" s="502"/>
      <c r="J74" s="502"/>
      <c r="K74" s="502"/>
      <c r="L74" s="502"/>
      <c r="M74" s="503"/>
      <c r="N74" s="361">
        <f t="shared" si="52"/>
        <v>0</v>
      </c>
    </row>
    <row r="75" spans="1:14" ht="14.25" x14ac:dyDescent="0.3">
      <c r="A75" s="393" t="s">
        <v>473</v>
      </c>
      <c r="B75" s="501"/>
      <c r="C75" s="502"/>
      <c r="D75" s="502"/>
      <c r="E75" s="502"/>
      <c r="F75" s="502"/>
      <c r="G75" s="502"/>
      <c r="H75" s="502"/>
      <c r="I75" s="502"/>
      <c r="J75" s="502"/>
      <c r="K75" s="502"/>
      <c r="L75" s="502"/>
      <c r="M75" s="503"/>
      <c r="N75" s="361">
        <f t="shared" si="52"/>
        <v>0</v>
      </c>
    </row>
    <row r="76" spans="1:14" ht="14.25" x14ac:dyDescent="0.3">
      <c r="A76" s="393" t="s">
        <v>367</v>
      </c>
      <c r="B76" s="501"/>
      <c r="C76" s="502"/>
      <c r="D76" s="502"/>
      <c r="E76" s="502"/>
      <c r="F76" s="502"/>
      <c r="G76" s="502"/>
      <c r="H76" s="502"/>
      <c r="I76" s="502"/>
      <c r="J76" s="502"/>
      <c r="K76" s="502"/>
      <c r="L76" s="502"/>
      <c r="M76" s="503"/>
      <c r="N76" s="361">
        <f t="shared" si="52"/>
        <v>0</v>
      </c>
    </row>
    <row r="77" spans="1:14" ht="14.25" x14ac:dyDescent="0.3">
      <c r="A77" s="393" t="s">
        <v>471</v>
      </c>
      <c r="B77" s="501"/>
      <c r="C77" s="502"/>
      <c r="D77" s="502"/>
      <c r="E77" s="502"/>
      <c r="F77" s="502"/>
      <c r="G77" s="502"/>
      <c r="H77" s="502"/>
      <c r="I77" s="502"/>
      <c r="J77" s="502"/>
      <c r="K77" s="502"/>
      <c r="L77" s="502"/>
      <c r="M77" s="503"/>
      <c r="N77" s="361">
        <f t="shared" si="52"/>
        <v>0</v>
      </c>
    </row>
    <row r="78" spans="1:14" ht="14.25" x14ac:dyDescent="0.3">
      <c r="A78" s="393" t="s">
        <v>155</v>
      </c>
      <c r="B78" s="501"/>
      <c r="C78" s="502"/>
      <c r="D78" s="502"/>
      <c r="E78" s="502"/>
      <c r="F78" s="502"/>
      <c r="G78" s="502"/>
      <c r="H78" s="502"/>
      <c r="I78" s="502"/>
      <c r="J78" s="502"/>
      <c r="K78" s="502"/>
      <c r="L78" s="502"/>
      <c r="M78" s="503"/>
      <c r="N78" s="361">
        <f t="shared" si="52"/>
        <v>0</v>
      </c>
    </row>
    <row r="79" spans="1:14" ht="14.25" x14ac:dyDescent="0.3">
      <c r="A79" s="393" t="s">
        <v>368</v>
      </c>
      <c r="B79" s="501">
        <v>0</v>
      </c>
      <c r="C79" s="502">
        <v>0</v>
      </c>
      <c r="D79" s="502">
        <v>0</v>
      </c>
      <c r="E79" s="502">
        <v>0</v>
      </c>
      <c r="F79" s="502">
        <v>0</v>
      </c>
      <c r="G79" s="502">
        <v>0</v>
      </c>
      <c r="H79" s="502">
        <v>0</v>
      </c>
      <c r="I79" s="502">
        <v>0</v>
      </c>
      <c r="J79" s="502">
        <v>0</v>
      </c>
      <c r="K79" s="502">
        <v>0</v>
      </c>
      <c r="L79" s="502">
        <v>0</v>
      </c>
      <c r="M79" s="503">
        <v>0</v>
      </c>
      <c r="N79" s="361">
        <f t="shared" si="52"/>
        <v>0</v>
      </c>
    </row>
    <row r="80" spans="1:14" ht="14.25" x14ac:dyDescent="0.3">
      <c r="A80" s="393" t="s">
        <v>369</v>
      </c>
      <c r="B80" s="501"/>
      <c r="C80" s="502"/>
      <c r="D80" s="502"/>
      <c r="E80" s="502"/>
      <c r="F80" s="502"/>
      <c r="G80" s="502"/>
      <c r="H80" s="502"/>
      <c r="I80" s="502"/>
      <c r="J80" s="502"/>
      <c r="K80" s="502"/>
      <c r="L80" s="502"/>
      <c r="M80" s="503"/>
      <c r="N80" s="361">
        <f t="shared" si="52"/>
        <v>0</v>
      </c>
    </row>
    <row r="81" spans="1:14" ht="14.25" x14ac:dyDescent="0.3">
      <c r="A81" s="393" t="s">
        <v>370</v>
      </c>
      <c r="B81" s="501"/>
      <c r="C81" s="502"/>
      <c r="D81" s="502"/>
      <c r="E81" s="502"/>
      <c r="F81" s="502"/>
      <c r="G81" s="502"/>
      <c r="H81" s="502"/>
      <c r="I81" s="502"/>
      <c r="J81" s="502"/>
      <c r="K81" s="502"/>
      <c r="L81" s="502"/>
      <c r="M81" s="503"/>
      <c r="N81" s="361">
        <f t="shared" si="52"/>
        <v>0</v>
      </c>
    </row>
    <row r="82" spans="1:14" ht="14.25" x14ac:dyDescent="0.3">
      <c r="A82" s="393" t="s">
        <v>371</v>
      </c>
      <c r="B82" s="501"/>
      <c r="C82" s="502"/>
      <c r="D82" s="502"/>
      <c r="E82" s="502"/>
      <c r="F82" s="502"/>
      <c r="G82" s="502"/>
      <c r="H82" s="502"/>
      <c r="I82" s="502"/>
      <c r="J82" s="502"/>
      <c r="K82" s="502"/>
      <c r="L82" s="502"/>
      <c r="M82" s="503"/>
      <c r="N82" s="361">
        <f t="shared" si="52"/>
        <v>0</v>
      </c>
    </row>
    <row r="83" spans="1:14" ht="14.25" x14ac:dyDescent="0.3">
      <c r="A83" s="393" t="s">
        <v>470</v>
      </c>
      <c r="B83" s="501"/>
      <c r="C83" s="502"/>
      <c r="D83" s="502"/>
      <c r="E83" s="502"/>
      <c r="F83" s="502"/>
      <c r="G83" s="502"/>
      <c r="H83" s="502"/>
      <c r="I83" s="502"/>
      <c r="J83" s="502"/>
      <c r="K83" s="502"/>
      <c r="L83" s="502"/>
      <c r="M83" s="503"/>
      <c r="N83" s="361">
        <f t="shared" si="52"/>
        <v>0</v>
      </c>
    </row>
    <row r="84" spans="1:14" ht="14.25" x14ac:dyDescent="0.3">
      <c r="A84" s="393" t="s">
        <v>484</v>
      </c>
      <c r="B84" s="501"/>
      <c r="C84" s="502"/>
      <c r="D84" s="502"/>
      <c r="E84" s="502"/>
      <c r="F84" s="502"/>
      <c r="G84" s="502"/>
      <c r="H84" s="502"/>
      <c r="I84" s="502"/>
      <c r="J84" s="502"/>
      <c r="K84" s="502"/>
      <c r="L84" s="502"/>
      <c r="M84" s="503"/>
      <c r="N84" s="361">
        <f t="shared" si="52"/>
        <v>0</v>
      </c>
    </row>
    <row r="85" spans="1:14" ht="14.25" x14ac:dyDescent="0.3">
      <c r="A85" s="393" t="s">
        <v>472</v>
      </c>
      <c r="B85" s="501"/>
      <c r="C85" s="502"/>
      <c r="D85" s="502"/>
      <c r="E85" s="502"/>
      <c r="F85" s="502"/>
      <c r="G85" s="502"/>
      <c r="H85" s="502"/>
      <c r="I85" s="502"/>
      <c r="J85" s="502"/>
      <c r="K85" s="502"/>
      <c r="L85" s="502"/>
      <c r="M85" s="503"/>
      <c r="N85" s="361">
        <f t="shared" si="52"/>
        <v>0</v>
      </c>
    </row>
    <row r="86" spans="1:14" ht="14.25" x14ac:dyDescent="0.3">
      <c r="A86" s="458" t="s">
        <v>474</v>
      </c>
      <c r="B86" s="504"/>
      <c r="C86" s="505"/>
      <c r="D86" s="505"/>
      <c r="E86" s="505"/>
      <c r="F86" s="505"/>
      <c r="G86" s="505"/>
      <c r="H86" s="505"/>
      <c r="I86" s="505"/>
      <c r="J86" s="505"/>
      <c r="K86" s="505"/>
      <c r="L86" s="505"/>
      <c r="M86" s="506"/>
      <c r="N86" s="361">
        <f t="shared" si="52"/>
        <v>0</v>
      </c>
    </row>
    <row r="87" spans="1:14" ht="14.25" x14ac:dyDescent="0.3">
      <c r="A87" s="458" t="s">
        <v>475</v>
      </c>
      <c r="B87" s="504"/>
      <c r="C87" s="505"/>
      <c r="D87" s="505"/>
      <c r="E87" s="505"/>
      <c r="F87" s="505"/>
      <c r="G87" s="505"/>
      <c r="H87" s="505"/>
      <c r="I87" s="505"/>
      <c r="J87" s="505"/>
      <c r="K87" s="505"/>
      <c r="L87" s="505"/>
      <c r="M87" s="506"/>
      <c r="N87" s="361">
        <f t="shared" si="52"/>
        <v>0</v>
      </c>
    </row>
    <row r="88" spans="1:14" ht="15" thickBot="1" x14ac:dyDescent="0.35">
      <c r="A88" s="458" t="s">
        <v>476</v>
      </c>
      <c r="B88" s="504"/>
      <c r="C88" s="505"/>
      <c r="D88" s="505"/>
      <c r="E88" s="505"/>
      <c r="F88" s="505"/>
      <c r="G88" s="505"/>
      <c r="H88" s="505"/>
      <c r="I88" s="505"/>
      <c r="J88" s="505"/>
      <c r="K88" s="505"/>
      <c r="L88" s="505"/>
      <c r="M88" s="506"/>
      <c r="N88" s="361">
        <f t="shared" si="52"/>
        <v>0</v>
      </c>
    </row>
    <row r="89" spans="1:14" ht="14.25" thickBot="1" x14ac:dyDescent="0.3">
      <c r="A89" s="358" t="s">
        <v>372</v>
      </c>
      <c r="B89" s="368">
        <f>SUM(B90:B96)</f>
        <v>0</v>
      </c>
      <c r="C89" s="368">
        <f t="shared" ref="C89:N89" si="53">SUM(C90:C96)</f>
        <v>0</v>
      </c>
      <c r="D89" s="368">
        <f t="shared" si="53"/>
        <v>0</v>
      </c>
      <c r="E89" s="368">
        <f t="shared" si="53"/>
        <v>0</v>
      </c>
      <c r="F89" s="368">
        <f t="shared" si="53"/>
        <v>0</v>
      </c>
      <c r="G89" s="368">
        <f t="shared" si="53"/>
        <v>0</v>
      </c>
      <c r="H89" s="368">
        <f t="shared" si="53"/>
        <v>0</v>
      </c>
      <c r="I89" s="368">
        <f t="shared" si="53"/>
        <v>0</v>
      </c>
      <c r="J89" s="368">
        <f t="shared" si="53"/>
        <v>0</v>
      </c>
      <c r="K89" s="368">
        <f t="shared" si="53"/>
        <v>0</v>
      </c>
      <c r="L89" s="368">
        <f t="shared" si="53"/>
        <v>0</v>
      </c>
      <c r="M89" s="390">
        <f t="shared" si="53"/>
        <v>0</v>
      </c>
      <c r="N89" s="359">
        <f t="shared" si="53"/>
        <v>0</v>
      </c>
    </row>
    <row r="90" spans="1:14" ht="14.25" x14ac:dyDescent="0.3">
      <c r="A90" s="360" t="s">
        <v>184</v>
      </c>
      <c r="B90" s="466"/>
      <c r="C90" s="467"/>
      <c r="D90" s="467"/>
      <c r="E90" s="467"/>
      <c r="F90" s="467"/>
      <c r="G90" s="467"/>
      <c r="H90" s="467"/>
      <c r="I90" s="467"/>
      <c r="J90" s="467"/>
      <c r="K90" s="467"/>
      <c r="L90" s="467"/>
      <c r="M90" s="500"/>
      <c r="N90" s="361">
        <f t="shared" si="52"/>
        <v>0</v>
      </c>
    </row>
    <row r="91" spans="1:14" ht="14.25" x14ac:dyDescent="0.3">
      <c r="A91" s="360" t="s">
        <v>477</v>
      </c>
      <c r="B91" s="466"/>
      <c r="C91" s="467"/>
      <c r="D91" s="467"/>
      <c r="E91" s="467"/>
      <c r="F91" s="467"/>
      <c r="G91" s="467"/>
      <c r="H91" s="467"/>
      <c r="I91" s="467"/>
      <c r="J91" s="467"/>
      <c r="K91" s="467"/>
      <c r="L91" s="467"/>
      <c r="M91" s="500"/>
      <c r="N91" s="361">
        <f t="shared" si="52"/>
        <v>0</v>
      </c>
    </row>
    <row r="92" spans="1:14" ht="14.25" x14ac:dyDescent="0.3">
      <c r="A92" s="360" t="s">
        <v>373</v>
      </c>
      <c r="B92" s="466"/>
      <c r="C92" s="467"/>
      <c r="D92" s="467"/>
      <c r="E92" s="467"/>
      <c r="F92" s="467"/>
      <c r="G92" s="467"/>
      <c r="H92" s="467"/>
      <c r="I92" s="467"/>
      <c r="J92" s="467"/>
      <c r="K92" s="467"/>
      <c r="L92" s="467"/>
      <c r="M92" s="500"/>
      <c r="N92" s="361">
        <f t="shared" si="52"/>
        <v>0</v>
      </c>
    </row>
    <row r="93" spans="1:14" ht="14.25" x14ac:dyDescent="0.3">
      <c r="A93" s="360" t="s">
        <v>478</v>
      </c>
      <c r="B93" s="466"/>
      <c r="C93" s="467"/>
      <c r="D93" s="467"/>
      <c r="E93" s="467"/>
      <c r="F93" s="467"/>
      <c r="G93" s="467"/>
      <c r="H93" s="467"/>
      <c r="I93" s="467"/>
      <c r="J93" s="467"/>
      <c r="K93" s="467"/>
      <c r="L93" s="467"/>
      <c r="M93" s="500"/>
      <c r="N93" s="361">
        <f t="shared" si="52"/>
        <v>0</v>
      </c>
    </row>
    <row r="94" spans="1:14" ht="14.25" x14ac:dyDescent="0.3">
      <c r="A94" s="360" t="s">
        <v>479</v>
      </c>
      <c r="B94" s="466"/>
      <c r="C94" s="467"/>
      <c r="D94" s="467"/>
      <c r="E94" s="467"/>
      <c r="F94" s="467"/>
      <c r="G94" s="467"/>
      <c r="H94" s="467"/>
      <c r="I94" s="467"/>
      <c r="J94" s="467"/>
      <c r="K94" s="467"/>
      <c r="L94" s="467"/>
      <c r="M94" s="500"/>
      <c r="N94" s="361">
        <f t="shared" si="52"/>
        <v>0</v>
      </c>
    </row>
    <row r="95" spans="1:14" ht="14.25" x14ac:dyDescent="0.3">
      <c r="A95" s="393" t="s">
        <v>480</v>
      </c>
      <c r="B95" s="501"/>
      <c r="C95" s="502"/>
      <c r="D95" s="502"/>
      <c r="E95" s="502"/>
      <c r="F95" s="502"/>
      <c r="G95" s="502"/>
      <c r="H95" s="502"/>
      <c r="I95" s="502"/>
      <c r="J95" s="502"/>
      <c r="K95" s="502"/>
      <c r="L95" s="502"/>
      <c r="M95" s="503"/>
      <c r="N95" s="361">
        <f t="shared" si="52"/>
        <v>0</v>
      </c>
    </row>
    <row r="96" spans="1:14" ht="15" thickBot="1" x14ac:dyDescent="0.35">
      <c r="A96" s="458" t="s">
        <v>481</v>
      </c>
      <c r="B96" s="504"/>
      <c r="C96" s="505"/>
      <c r="D96" s="505"/>
      <c r="E96" s="505"/>
      <c r="F96" s="505"/>
      <c r="G96" s="505"/>
      <c r="H96" s="505"/>
      <c r="I96" s="505"/>
      <c r="J96" s="505"/>
      <c r="K96" s="505"/>
      <c r="L96" s="505"/>
      <c r="M96" s="506"/>
      <c r="N96" s="361">
        <f t="shared" si="52"/>
        <v>0</v>
      </c>
    </row>
    <row r="97" spans="1:14" ht="14.25" thickBot="1" x14ac:dyDescent="0.3">
      <c r="A97" s="358" t="s">
        <v>185</v>
      </c>
      <c r="B97" s="368">
        <f>B98</f>
        <v>4162.0590000000002</v>
      </c>
      <c r="C97" s="368">
        <f t="shared" ref="C97:N97" si="54">C98</f>
        <v>2183.2809999999999</v>
      </c>
      <c r="D97" s="368">
        <f t="shared" si="54"/>
        <v>6011.95</v>
      </c>
      <c r="E97" s="368">
        <f t="shared" si="54"/>
        <v>8084.7829999999994</v>
      </c>
      <c r="F97" s="368">
        <f t="shared" si="54"/>
        <v>3308.7580000000003</v>
      </c>
      <c r="G97" s="368">
        <f t="shared" si="54"/>
        <v>6704.0370000000003</v>
      </c>
      <c r="H97" s="368">
        <f t="shared" si="54"/>
        <v>4794.5929999999998</v>
      </c>
      <c r="I97" s="368">
        <f t="shared" si="54"/>
        <v>499.988</v>
      </c>
      <c r="J97" s="368">
        <f t="shared" si="54"/>
        <v>1585.4839999999999</v>
      </c>
      <c r="K97" s="368">
        <f t="shared" si="54"/>
        <v>1548.413</v>
      </c>
      <c r="L97" s="368">
        <f t="shared" si="54"/>
        <v>1328.663</v>
      </c>
      <c r="M97" s="390">
        <f t="shared" si="54"/>
        <v>8860.7119999999995</v>
      </c>
      <c r="N97" s="359">
        <f t="shared" si="54"/>
        <v>49072.720999999998</v>
      </c>
    </row>
    <row r="98" spans="1:14" ht="15" thickBot="1" x14ac:dyDescent="0.35">
      <c r="A98" s="465" t="s">
        <v>185</v>
      </c>
      <c r="B98" s="507">
        <v>4162.0590000000002</v>
      </c>
      <c r="C98" s="508">
        <v>2183.2809999999999</v>
      </c>
      <c r="D98" s="508">
        <v>6011.95</v>
      </c>
      <c r="E98" s="508">
        <v>8084.7829999999994</v>
      </c>
      <c r="F98" s="508">
        <v>3308.7580000000003</v>
      </c>
      <c r="G98" s="508">
        <v>6704.0370000000003</v>
      </c>
      <c r="H98" s="508">
        <v>4794.5929999999998</v>
      </c>
      <c r="I98" s="508">
        <v>499.988</v>
      </c>
      <c r="J98" s="508">
        <v>1585.4839999999999</v>
      </c>
      <c r="K98" s="508">
        <v>1548.413</v>
      </c>
      <c r="L98" s="508">
        <v>1328.663</v>
      </c>
      <c r="M98" s="509">
        <v>8860.7119999999995</v>
      </c>
      <c r="N98" s="361">
        <f t="shared" si="52"/>
        <v>49072.720999999998</v>
      </c>
    </row>
    <row r="99" spans="1:14" ht="14.25" thickBot="1" x14ac:dyDescent="0.3">
      <c r="A99" s="362" t="s">
        <v>15</v>
      </c>
      <c r="B99" s="370">
        <f t="shared" ref="B99:N99" si="55">+B5+B11+B26+B31+B44+B54+B56+B64+B70+B89+B97</f>
        <v>56649.670999999995</v>
      </c>
      <c r="C99" s="370">
        <f t="shared" si="55"/>
        <v>59061.281999999992</v>
      </c>
      <c r="D99" s="370">
        <f t="shared" si="55"/>
        <v>73257.942999999999</v>
      </c>
      <c r="E99" s="370">
        <f t="shared" si="55"/>
        <v>82552.379999999976</v>
      </c>
      <c r="F99" s="370">
        <f t="shared" si="55"/>
        <v>66728.854000000007</v>
      </c>
      <c r="G99" s="370">
        <f t="shared" si="55"/>
        <v>72780.534000000014</v>
      </c>
      <c r="H99" s="370">
        <f t="shared" si="55"/>
        <v>49483.508999999998</v>
      </c>
      <c r="I99" s="370">
        <f t="shared" si="55"/>
        <v>57297.240000000005</v>
      </c>
      <c r="J99" s="370">
        <f t="shared" si="55"/>
        <v>47198.070999999996</v>
      </c>
      <c r="K99" s="370">
        <f t="shared" si="55"/>
        <v>51479.020000000011</v>
      </c>
      <c r="L99" s="370">
        <f t="shared" si="55"/>
        <v>12038.832</v>
      </c>
      <c r="M99" s="499">
        <f t="shared" si="55"/>
        <v>76089.478000000003</v>
      </c>
      <c r="N99" s="363">
        <f t="shared" si="55"/>
        <v>704616.8139999999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/>
  <dimension ref="A1:P99"/>
  <sheetViews>
    <sheetView zoomScale="87" zoomScaleNormal="87" workbookViewId="0">
      <selection activeCell="A2" sqref="A2"/>
    </sheetView>
  </sheetViews>
  <sheetFormatPr baseColWidth="10" defaultRowHeight="13.5" x14ac:dyDescent="0.25"/>
  <cols>
    <col min="1" max="1" width="36.140625" style="8" customWidth="1"/>
    <col min="2" max="9" width="11.42578125" style="8"/>
    <col min="10" max="10" width="13.7109375" style="8" customWidth="1"/>
    <col min="11" max="11" width="11.42578125" style="8"/>
    <col min="12" max="12" width="13" style="8" customWidth="1"/>
    <col min="13" max="13" width="11.42578125" style="8"/>
    <col min="14" max="14" width="15.85546875" style="8" customWidth="1"/>
    <col min="15" max="16384" width="11.42578125" style="8"/>
  </cols>
  <sheetData>
    <row r="1" spans="1:16" x14ac:dyDescent="0.25">
      <c r="A1" s="1"/>
    </row>
    <row r="2" spans="1:16" x14ac:dyDescent="0.25">
      <c r="A2" s="6" t="s">
        <v>507</v>
      </c>
    </row>
    <row r="3" spans="1:16" ht="14.25" thickBot="1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6" ht="14.25" thickBot="1" x14ac:dyDescent="0.3">
      <c r="A4" s="364"/>
      <c r="B4" s="469" t="s">
        <v>40</v>
      </c>
      <c r="C4" s="470" t="s">
        <v>41</v>
      </c>
      <c r="D4" s="470" t="s">
        <v>42</v>
      </c>
      <c r="E4" s="470" t="s">
        <v>43</v>
      </c>
      <c r="F4" s="470" t="s">
        <v>44</v>
      </c>
      <c r="G4" s="470" t="s">
        <v>45</v>
      </c>
      <c r="H4" s="470" t="s">
        <v>46</v>
      </c>
      <c r="I4" s="470" t="s">
        <v>47</v>
      </c>
      <c r="J4" s="470" t="s">
        <v>48</v>
      </c>
      <c r="K4" s="470" t="s">
        <v>49</v>
      </c>
      <c r="L4" s="470" t="s">
        <v>50</v>
      </c>
      <c r="M4" s="471" t="s">
        <v>51</v>
      </c>
      <c r="N4" s="472" t="s">
        <v>334</v>
      </c>
    </row>
    <row r="5" spans="1:16" ht="14.25" thickBot="1" x14ac:dyDescent="0.3">
      <c r="A5" s="358" t="s">
        <v>23</v>
      </c>
      <c r="B5" s="368">
        <f t="shared" ref="B5" si="0">SUM(B6:B10)</f>
        <v>66067.89899999999</v>
      </c>
      <c r="C5" s="368">
        <f t="shared" ref="C5:N5" si="1">SUM(C6:C10)</f>
        <v>72336.096999999994</v>
      </c>
      <c r="D5" s="368">
        <f t="shared" si="1"/>
        <v>76345.887000000002</v>
      </c>
      <c r="E5" s="368">
        <f t="shared" si="1"/>
        <v>68804.798999999999</v>
      </c>
      <c r="F5" s="368">
        <f t="shared" si="1"/>
        <v>61004.379000000008</v>
      </c>
      <c r="G5" s="368">
        <f t="shared" si="1"/>
        <v>61056.347000000009</v>
      </c>
      <c r="H5" s="368">
        <f t="shared" si="1"/>
        <v>53034.692999999999</v>
      </c>
      <c r="I5" s="368">
        <f t="shared" si="1"/>
        <v>63866.358999999997</v>
      </c>
      <c r="J5" s="368">
        <f t="shared" si="1"/>
        <v>59542.335999999996</v>
      </c>
      <c r="K5" s="368">
        <f t="shared" si="1"/>
        <v>74274.630999999994</v>
      </c>
      <c r="L5" s="368">
        <f t="shared" si="1"/>
        <v>33025.567000000003</v>
      </c>
      <c r="M5" s="390">
        <f t="shared" si="1"/>
        <v>68129.555000000008</v>
      </c>
      <c r="N5" s="359">
        <f t="shared" si="1"/>
        <v>757488.54899999988</v>
      </c>
      <c r="P5" s="491"/>
    </row>
    <row r="6" spans="1:16" ht="14.25" x14ac:dyDescent="0.3">
      <c r="A6" s="360" t="s">
        <v>335</v>
      </c>
      <c r="B6" s="466">
        <f>+'7'!B6+'8'!B6+'9'!B6</f>
        <v>0</v>
      </c>
      <c r="C6" s="466">
        <f>+'7'!C6+'8'!C6+'9'!C6</f>
        <v>0</v>
      </c>
      <c r="D6" s="466">
        <f>+'7'!D6+'8'!D6+'9'!D6</f>
        <v>0</v>
      </c>
      <c r="E6" s="466">
        <f>+'7'!E6+'8'!E6+'9'!E6</f>
        <v>0</v>
      </c>
      <c r="F6" s="466">
        <f>+'7'!F6+'8'!F6+'9'!F6</f>
        <v>0</v>
      </c>
      <c r="G6" s="466">
        <f>+'7'!G6+'8'!G6+'9'!G6</f>
        <v>0</v>
      </c>
      <c r="H6" s="466">
        <f>+'7'!H6+'8'!H6+'9'!H6</f>
        <v>71.063999999999993</v>
      </c>
      <c r="I6" s="466">
        <f>+'7'!I6+'8'!I6+'9'!I6</f>
        <v>-73.046999999999997</v>
      </c>
      <c r="J6" s="466">
        <f>+'7'!J6+'8'!J6+'9'!J6</f>
        <v>0</v>
      </c>
      <c r="K6" s="466">
        <f>+'7'!K6+'8'!K6+'9'!K6</f>
        <v>0</v>
      </c>
      <c r="L6" s="466">
        <f>+'7'!L6+'8'!L6+'9'!L6</f>
        <v>0</v>
      </c>
      <c r="M6" s="466">
        <f>+'7'!M6+'8'!M6+'9'!M6</f>
        <v>0</v>
      </c>
      <c r="N6" s="361">
        <f>SUM(B6:M6)</f>
        <v>-1.9830000000000041</v>
      </c>
      <c r="P6" s="490"/>
    </row>
    <row r="7" spans="1:16" ht="14.25" x14ac:dyDescent="0.3">
      <c r="A7" s="393" t="s">
        <v>375</v>
      </c>
      <c r="B7" s="466">
        <f>+'7'!B7+'8'!B7+'9'!B7</f>
        <v>19640.204999999998</v>
      </c>
      <c r="C7" s="466">
        <f>+'7'!C7+'8'!C7+'9'!C7</f>
        <v>15055.514999999999</v>
      </c>
      <c r="D7" s="466">
        <f>+'7'!D7+'8'!D7+'9'!D7</f>
        <v>15528.086000000001</v>
      </c>
      <c r="E7" s="466">
        <f>+'7'!E7+'8'!E7+'9'!E7</f>
        <v>9190.2649999999994</v>
      </c>
      <c r="F7" s="466">
        <f>+'7'!F7+'8'!F7+'9'!F7</f>
        <v>0</v>
      </c>
      <c r="G7" s="466">
        <f>+'7'!G7+'8'!G7+'9'!G7</f>
        <v>2934.2780000000007</v>
      </c>
      <c r="H7" s="466">
        <f>+'7'!H7+'8'!H7+'9'!H7</f>
        <v>6722.8990000000013</v>
      </c>
      <c r="I7" s="466">
        <f>+'7'!I7+'8'!I7+'9'!I7</f>
        <v>1238.0899999999997</v>
      </c>
      <c r="J7" s="466">
        <f>+'7'!J7+'8'!J7+'9'!J7</f>
        <v>10519.603999999999</v>
      </c>
      <c r="K7" s="466">
        <f>+'7'!K7+'8'!K7+'9'!K7</f>
        <v>17952.953999999998</v>
      </c>
      <c r="L7" s="466">
        <f>+'7'!L7+'8'!L7+'9'!L7</f>
        <v>18704.305</v>
      </c>
      <c r="M7" s="466">
        <f>+'7'!M7+'8'!M7+'9'!M7</f>
        <v>18897.478999999999</v>
      </c>
      <c r="N7" s="361">
        <f t="shared" ref="N7:N10" si="2">SUM(B7:M7)</f>
        <v>136383.67999999999</v>
      </c>
      <c r="P7" s="490"/>
    </row>
    <row r="8" spans="1:16" ht="14.25" x14ac:dyDescent="0.3">
      <c r="A8" s="393" t="s">
        <v>380</v>
      </c>
      <c r="B8" s="466">
        <f>+'7'!B8+'8'!B8+'9'!B8</f>
        <v>14330.688</v>
      </c>
      <c r="C8" s="466">
        <f>+'7'!C8+'8'!C8+'9'!C8</f>
        <v>19584.947</v>
      </c>
      <c r="D8" s="466">
        <f>+'7'!D8+'8'!D8+'9'!D8</f>
        <v>20007.767</v>
      </c>
      <c r="E8" s="466">
        <f>+'7'!E8+'8'!E8+'9'!E8</f>
        <v>20979.672000000002</v>
      </c>
      <c r="F8" s="466">
        <f>+'7'!F8+'8'!F8+'9'!F8</f>
        <v>23499.497000000003</v>
      </c>
      <c r="G8" s="466">
        <f>+'7'!G8+'8'!G8+'9'!G8</f>
        <v>22119.316000000003</v>
      </c>
      <c r="H8" s="466">
        <f>+'7'!H8+'8'!H8+'9'!H8</f>
        <v>16083.016000000001</v>
      </c>
      <c r="I8" s="466">
        <f>+'7'!I8+'8'!I8+'9'!I8</f>
        <v>22726.617999999999</v>
      </c>
      <c r="J8" s="466">
        <f>+'7'!J8+'8'!J8+'9'!J8</f>
        <v>17766.607</v>
      </c>
      <c r="K8" s="466">
        <f>+'7'!K8+'8'!K8+'9'!K8</f>
        <v>18791.605</v>
      </c>
      <c r="L8" s="466">
        <f>+'7'!L8+'8'!L8+'9'!L8</f>
        <v>2207.9520000000002</v>
      </c>
      <c r="M8" s="466">
        <f>+'7'!M8+'8'!M8+'9'!M8</f>
        <v>17431.203000000001</v>
      </c>
      <c r="N8" s="361">
        <f t="shared" si="2"/>
        <v>215528.88800000001</v>
      </c>
      <c r="P8" s="490"/>
    </row>
    <row r="9" spans="1:16" ht="14.25" x14ac:dyDescent="0.3">
      <c r="A9" s="393" t="s">
        <v>336</v>
      </c>
      <c r="B9" s="466">
        <f>+'7'!B9+'8'!B9+'9'!B9</f>
        <v>13538.074000000001</v>
      </c>
      <c r="C9" s="466">
        <f>+'7'!C9+'8'!C9+'9'!C9</f>
        <v>13608.792000000001</v>
      </c>
      <c r="D9" s="466">
        <f>+'7'!D9+'8'!D9+'9'!D9</f>
        <v>15299.782999999999</v>
      </c>
      <c r="E9" s="466">
        <f>+'7'!E9+'8'!E9+'9'!E9</f>
        <v>13350.679</v>
      </c>
      <c r="F9" s="466">
        <f>+'7'!F9+'8'!F9+'9'!F9</f>
        <v>10052.083999999999</v>
      </c>
      <c r="G9" s="466">
        <f>+'7'!G9+'8'!G9+'9'!G9</f>
        <v>7006.3359999999993</v>
      </c>
      <c r="H9" s="466">
        <f>+'7'!H9+'8'!H9+'9'!H9</f>
        <v>9612.7540000000008</v>
      </c>
      <c r="I9" s="466">
        <f>+'7'!I9+'8'!I9+'9'!I9</f>
        <v>9674.3859999999986</v>
      </c>
      <c r="J9" s="466">
        <f>+'7'!J9+'8'!J9+'9'!J9</f>
        <v>8437.3909999999996</v>
      </c>
      <c r="K9" s="466">
        <f>+'7'!K9+'8'!K9+'9'!K9</f>
        <v>12326.937999999998</v>
      </c>
      <c r="L9" s="466">
        <f>+'7'!L9+'8'!L9+'9'!L9</f>
        <v>8358.5149999999994</v>
      </c>
      <c r="M9" s="466">
        <f>+'7'!M9+'8'!M9+'9'!M9</f>
        <v>8998.7330000000002</v>
      </c>
      <c r="N9" s="361">
        <f t="shared" si="2"/>
        <v>130264.465</v>
      </c>
      <c r="P9" s="490"/>
    </row>
    <row r="10" spans="1:16" ht="15" thickBot="1" x14ac:dyDescent="0.35">
      <c r="A10" s="393" t="s">
        <v>337</v>
      </c>
      <c r="B10" s="466">
        <f>+'7'!B10+'8'!B10+'9'!B10</f>
        <v>18558.931999999997</v>
      </c>
      <c r="C10" s="466">
        <f>+'7'!C10+'8'!C10+'9'!C10</f>
        <v>24086.842999999997</v>
      </c>
      <c r="D10" s="466">
        <f>+'7'!D10+'8'!D10+'9'!D10</f>
        <v>25510.251</v>
      </c>
      <c r="E10" s="466">
        <f>+'7'!E10+'8'!E10+'9'!E10</f>
        <v>25284.182999999997</v>
      </c>
      <c r="F10" s="466">
        <f>+'7'!F10+'8'!F10+'9'!F10</f>
        <v>27452.798000000003</v>
      </c>
      <c r="G10" s="466">
        <f>+'7'!G10+'8'!G10+'9'!G10</f>
        <v>28996.417000000001</v>
      </c>
      <c r="H10" s="466">
        <f>+'7'!H10+'8'!H10+'9'!H10</f>
        <v>20544.96</v>
      </c>
      <c r="I10" s="466">
        <f>+'7'!I10+'8'!I10+'9'!I10</f>
        <v>30300.312000000002</v>
      </c>
      <c r="J10" s="466">
        <f>+'7'!J10+'8'!J10+'9'!J10</f>
        <v>22818.734</v>
      </c>
      <c r="K10" s="466">
        <f>+'7'!K10+'8'!K10+'9'!K10</f>
        <v>25203.133999999998</v>
      </c>
      <c r="L10" s="466">
        <f>+'7'!L10+'8'!L10+'9'!L10</f>
        <v>3754.7950000000001</v>
      </c>
      <c r="M10" s="466">
        <f>+'7'!M10+'8'!M10+'9'!M10</f>
        <v>22802.140000000003</v>
      </c>
      <c r="N10" s="361">
        <f t="shared" si="2"/>
        <v>275313.49900000001</v>
      </c>
      <c r="P10" s="490"/>
    </row>
    <row r="11" spans="1:16" ht="14.25" thickBot="1" x14ac:dyDescent="0.3">
      <c r="A11" s="358" t="s">
        <v>338</v>
      </c>
      <c r="B11" s="368">
        <f>SUM(B12:B25)</f>
        <v>345989.89199999999</v>
      </c>
      <c r="C11" s="368">
        <f t="shared" ref="C11:N11" si="3">SUM(C12:C25)</f>
        <v>324335.48199999996</v>
      </c>
      <c r="D11" s="368">
        <f t="shared" si="3"/>
        <v>361200.26799999992</v>
      </c>
      <c r="E11" s="368">
        <f t="shared" si="3"/>
        <v>303493.93599999993</v>
      </c>
      <c r="F11" s="368">
        <f t="shared" si="3"/>
        <v>235950.96100000001</v>
      </c>
      <c r="G11" s="368">
        <f t="shared" si="3"/>
        <v>201430.65399999998</v>
      </c>
      <c r="H11" s="368">
        <f t="shared" si="3"/>
        <v>169692.978</v>
      </c>
      <c r="I11" s="368">
        <f t="shared" si="3"/>
        <v>257470.98800000001</v>
      </c>
      <c r="J11" s="368">
        <f t="shared" si="3"/>
        <v>245809.61199999999</v>
      </c>
      <c r="K11" s="368">
        <f t="shared" si="3"/>
        <v>304463.10800000007</v>
      </c>
      <c r="L11" s="368">
        <f t="shared" si="3"/>
        <v>254719.32600000003</v>
      </c>
      <c r="M11" s="390">
        <f t="shared" si="3"/>
        <v>271243.49800000002</v>
      </c>
      <c r="N11" s="359">
        <f t="shared" si="3"/>
        <v>3275800.7030000002</v>
      </c>
      <c r="P11" s="491"/>
    </row>
    <row r="12" spans="1:16" ht="14.25" x14ac:dyDescent="0.3">
      <c r="A12" s="360" t="s">
        <v>389</v>
      </c>
      <c r="B12" s="466">
        <f>+'7'!B12+'8'!B12+'9'!B12</f>
        <v>0</v>
      </c>
      <c r="C12" s="466">
        <f>+'7'!C12+'8'!C12+'9'!C12</f>
        <v>0</v>
      </c>
      <c r="D12" s="466">
        <f>+'7'!D12+'8'!D12+'9'!D12</f>
        <v>0</v>
      </c>
      <c r="E12" s="466">
        <f>+'7'!E12+'8'!E12+'9'!E12</f>
        <v>0</v>
      </c>
      <c r="F12" s="466">
        <f>+'7'!F12+'8'!F12+'9'!F12</f>
        <v>0</v>
      </c>
      <c r="G12" s="466">
        <f>+'7'!G12+'8'!G12+'9'!G12</f>
        <v>0</v>
      </c>
      <c r="H12" s="466">
        <f>+'7'!H12+'8'!H12+'9'!H12</f>
        <v>0</v>
      </c>
      <c r="I12" s="466">
        <f>+'7'!I12+'8'!I12+'9'!I12</f>
        <v>0</v>
      </c>
      <c r="J12" s="466">
        <f>+'7'!J12+'8'!J12+'9'!J12</f>
        <v>0</v>
      </c>
      <c r="K12" s="466">
        <f>+'7'!K12+'8'!K12+'9'!K12</f>
        <v>0</v>
      </c>
      <c r="L12" s="466">
        <f>+'7'!L12+'8'!L12+'9'!L12</f>
        <v>0</v>
      </c>
      <c r="M12" s="466">
        <f>+'7'!M12+'8'!M12+'9'!M12</f>
        <v>0</v>
      </c>
      <c r="N12" s="361">
        <f t="shared" ref="N12:N25" si="4">SUM(B12:M12)</f>
        <v>0</v>
      </c>
      <c r="P12" s="490"/>
    </row>
    <row r="13" spans="1:16" ht="14.25" x14ac:dyDescent="0.3">
      <c r="A13" s="360" t="s">
        <v>339</v>
      </c>
      <c r="B13" s="466">
        <f>+'7'!B13+'8'!B13+'9'!B13</f>
        <v>0</v>
      </c>
      <c r="C13" s="466">
        <f>+'7'!C13+'8'!C13+'9'!C13</f>
        <v>0</v>
      </c>
      <c r="D13" s="466">
        <f>+'7'!D13+'8'!D13+'9'!D13</f>
        <v>0</v>
      </c>
      <c r="E13" s="466">
        <f>+'7'!E13+'8'!E13+'9'!E13</f>
        <v>0</v>
      </c>
      <c r="F13" s="466">
        <f>+'7'!F13+'8'!F13+'9'!F13</f>
        <v>0</v>
      </c>
      <c r="G13" s="466">
        <f>+'7'!G13+'8'!G13+'9'!G13</f>
        <v>0</v>
      </c>
      <c r="H13" s="466">
        <f>+'7'!H13+'8'!H13+'9'!H13</f>
        <v>883.38999999999817</v>
      </c>
      <c r="I13" s="466">
        <f>+'7'!I13+'8'!I13+'9'!I13</f>
        <v>1029.0630000000049</v>
      </c>
      <c r="J13" s="466">
        <f>+'7'!J13+'8'!J13+'9'!J13</f>
        <v>-840.47400000000016</v>
      </c>
      <c r="K13" s="466">
        <f>+'7'!K13+'8'!K13+'9'!K13</f>
        <v>2028.3030000000006</v>
      </c>
      <c r="L13" s="466">
        <f>+'7'!L13+'8'!L13+'9'!L13</f>
        <v>-1756.6470000000027</v>
      </c>
      <c r="M13" s="466">
        <f>+'7'!M13+'8'!M13+'9'!M13</f>
        <v>-46.751999999999043</v>
      </c>
      <c r="N13" s="361">
        <f t="shared" si="4"/>
        <v>1296.8830000000021</v>
      </c>
      <c r="P13" s="490"/>
    </row>
    <row r="14" spans="1:16" ht="14.25" x14ac:dyDescent="0.3">
      <c r="A14" s="393" t="s">
        <v>340</v>
      </c>
      <c r="B14" s="466">
        <f>+'7'!B14+'8'!B14+'9'!B14</f>
        <v>0</v>
      </c>
      <c r="C14" s="466">
        <f>+'7'!C14+'8'!C14+'9'!C14</f>
        <v>0</v>
      </c>
      <c r="D14" s="466">
        <f>+'7'!D14+'8'!D14+'9'!D14</f>
        <v>0</v>
      </c>
      <c r="E14" s="466">
        <f>+'7'!E14+'8'!E14+'9'!E14</f>
        <v>0</v>
      </c>
      <c r="F14" s="466">
        <f>+'7'!F14+'8'!F14+'9'!F14</f>
        <v>0</v>
      </c>
      <c r="G14" s="466">
        <f>+'7'!G14+'8'!G14+'9'!G14</f>
        <v>0</v>
      </c>
      <c r="H14" s="466">
        <f>+'7'!H14+'8'!H14+'9'!H14</f>
        <v>0</v>
      </c>
      <c r="I14" s="466">
        <f>+'7'!I14+'8'!I14+'9'!I14</f>
        <v>0</v>
      </c>
      <c r="J14" s="466">
        <f>+'7'!J14+'8'!J14+'9'!J14</f>
        <v>0</v>
      </c>
      <c r="K14" s="466">
        <f>+'7'!K14+'8'!K14+'9'!K14</f>
        <v>0</v>
      </c>
      <c r="L14" s="466">
        <f>+'7'!L14+'8'!L14+'9'!L14</f>
        <v>0</v>
      </c>
      <c r="M14" s="466">
        <f>+'7'!M14+'8'!M14+'9'!M14</f>
        <v>0</v>
      </c>
      <c r="N14" s="361">
        <f t="shared" si="4"/>
        <v>0</v>
      </c>
      <c r="P14" s="490"/>
    </row>
    <row r="15" spans="1:16" ht="14.25" x14ac:dyDescent="0.3">
      <c r="A15" s="393" t="s">
        <v>341</v>
      </c>
      <c r="B15" s="466">
        <f>+'7'!B15+'8'!B15+'9'!B15</f>
        <v>0</v>
      </c>
      <c r="C15" s="466">
        <f>+'7'!C15+'8'!C15+'9'!C15</f>
        <v>0</v>
      </c>
      <c r="D15" s="466">
        <f>+'7'!D15+'8'!D15+'9'!D15</f>
        <v>0</v>
      </c>
      <c r="E15" s="466">
        <f>+'7'!E15+'8'!E15+'9'!E15</f>
        <v>0</v>
      </c>
      <c r="F15" s="466">
        <f>+'7'!F15+'8'!F15+'9'!F15</f>
        <v>0</v>
      </c>
      <c r="G15" s="466">
        <f>+'7'!G15+'8'!G15+'9'!G15</f>
        <v>0</v>
      </c>
      <c r="H15" s="466">
        <f>+'7'!H15+'8'!H15+'9'!H15</f>
        <v>0</v>
      </c>
      <c r="I15" s="466">
        <f>+'7'!I15+'8'!I15+'9'!I15</f>
        <v>0</v>
      </c>
      <c r="J15" s="466">
        <f>+'7'!J15+'8'!J15+'9'!J15</f>
        <v>0</v>
      </c>
      <c r="K15" s="466">
        <f>+'7'!K15+'8'!K15+'9'!K15</f>
        <v>0</v>
      </c>
      <c r="L15" s="466">
        <f>+'7'!L15+'8'!L15+'9'!L15</f>
        <v>0</v>
      </c>
      <c r="M15" s="466">
        <f>+'7'!M15+'8'!M15+'9'!M15</f>
        <v>0</v>
      </c>
      <c r="N15" s="361">
        <f t="shared" si="4"/>
        <v>0</v>
      </c>
      <c r="P15" s="490"/>
    </row>
    <row r="16" spans="1:16" ht="14.25" x14ac:dyDescent="0.3">
      <c r="A16" s="393" t="s">
        <v>342</v>
      </c>
      <c r="B16" s="466">
        <f>+'7'!B16+'8'!B16+'9'!B16</f>
        <v>0</v>
      </c>
      <c r="C16" s="466">
        <f>+'7'!C16+'8'!C16+'9'!C16</f>
        <v>0</v>
      </c>
      <c r="D16" s="466">
        <f>+'7'!D16+'8'!D16+'9'!D16</f>
        <v>0</v>
      </c>
      <c r="E16" s="466">
        <f>+'7'!E16+'8'!E16+'9'!E16</f>
        <v>0</v>
      </c>
      <c r="F16" s="466">
        <f>+'7'!F16+'8'!F16+'9'!F16</f>
        <v>0</v>
      </c>
      <c r="G16" s="466">
        <f>+'7'!G16+'8'!G16+'9'!G16</f>
        <v>0</v>
      </c>
      <c r="H16" s="466">
        <f>+'7'!H16+'8'!H16+'9'!H16</f>
        <v>0</v>
      </c>
      <c r="I16" s="466">
        <f>+'7'!I16+'8'!I16+'9'!I16</f>
        <v>0</v>
      </c>
      <c r="J16" s="466">
        <f>+'7'!J16+'8'!J16+'9'!J16</f>
        <v>0</v>
      </c>
      <c r="K16" s="466">
        <f>+'7'!K16+'8'!K16+'9'!K16</f>
        <v>0</v>
      </c>
      <c r="L16" s="466">
        <f>+'7'!L16+'8'!L16+'9'!L16</f>
        <v>0</v>
      </c>
      <c r="M16" s="466">
        <f>+'7'!M16+'8'!M16+'9'!M16</f>
        <v>0</v>
      </c>
      <c r="N16" s="361">
        <f t="shared" si="4"/>
        <v>0</v>
      </c>
      <c r="P16" s="490"/>
    </row>
    <row r="17" spans="1:16" ht="14.25" x14ac:dyDescent="0.3">
      <c r="A17" s="393" t="s">
        <v>343</v>
      </c>
      <c r="B17" s="466">
        <f>+'7'!B17+'8'!B17+'9'!B17</f>
        <v>0</v>
      </c>
      <c r="C17" s="466">
        <f>+'7'!C17+'8'!C17+'9'!C17</f>
        <v>0</v>
      </c>
      <c r="D17" s="466">
        <f>+'7'!D17+'8'!D17+'9'!D17</f>
        <v>0</v>
      </c>
      <c r="E17" s="466">
        <f>+'7'!E17+'8'!E17+'9'!E17</f>
        <v>0</v>
      </c>
      <c r="F17" s="466">
        <f>+'7'!F17+'8'!F17+'9'!F17</f>
        <v>0</v>
      </c>
      <c r="G17" s="466">
        <f>+'7'!G17+'8'!G17+'9'!G17</f>
        <v>0</v>
      </c>
      <c r="H17" s="466">
        <f>+'7'!H17+'8'!H17+'9'!H17</f>
        <v>0</v>
      </c>
      <c r="I17" s="466">
        <f>+'7'!I17+'8'!I17+'9'!I17</f>
        <v>0</v>
      </c>
      <c r="J17" s="466">
        <f>+'7'!J17+'8'!J17+'9'!J17</f>
        <v>0</v>
      </c>
      <c r="K17" s="466">
        <f>+'7'!K17+'8'!K17+'9'!K17</f>
        <v>0</v>
      </c>
      <c r="L17" s="466">
        <f>+'7'!L17+'8'!L17+'9'!L17</f>
        <v>0</v>
      </c>
      <c r="M17" s="466">
        <f>+'7'!M17+'8'!M17+'9'!M17</f>
        <v>0</v>
      </c>
      <c r="N17" s="361">
        <f t="shared" si="4"/>
        <v>0</v>
      </c>
      <c r="P17" s="490"/>
    </row>
    <row r="18" spans="1:16" ht="14.25" x14ac:dyDescent="0.3">
      <c r="A18" s="458" t="s">
        <v>457</v>
      </c>
      <c r="B18" s="466">
        <f>+'7'!B18+'8'!B18+'9'!B18</f>
        <v>81252.656999999992</v>
      </c>
      <c r="C18" s="466">
        <f>+'7'!C18+'8'!C18+'9'!C18</f>
        <v>73926.967999999993</v>
      </c>
      <c r="D18" s="466">
        <f>+'7'!D18+'8'!D18+'9'!D18</f>
        <v>91593.129000000001</v>
      </c>
      <c r="E18" s="466">
        <f>+'7'!E18+'8'!E18+'9'!E18</f>
        <v>79595.084000000003</v>
      </c>
      <c r="F18" s="466">
        <f>+'7'!F18+'8'!F18+'9'!F18</f>
        <v>77200.751000000004</v>
      </c>
      <c r="G18" s="466">
        <f>+'7'!G18+'8'!G18+'9'!G18</f>
        <v>79591.456999999995</v>
      </c>
      <c r="H18" s="466">
        <f>+'7'!H18+'8'!H18+'9'!H18</f>
        <v>81337.584000000003</v>
      </c>
      <c r="I18" s="466">
        <f>+'7'!I18+'8'!I18+'9'!I18</f>
        <v>65373.281999999999</v>
      </c>
      <c r="J18" s="466">
        <f>+'7'!J18+'8'!J18+'9'!J18</f>
        <v>55057.605999999985</v>
      </c>
      <c r="K18" s="466">
        <f>+'7'!K18+'8'!K18+'9'!K18</f>
        <v>71388.824000000008</v>
      </c>
      <c r="L18" s="466">
        <f>+'7'!L18+'8'!L18+'9'!L18</f>
        <v>48564.013000000021</v>
      </c>
      <c r="M18" s="466">
        <f>+'7'!M18+'8'!M18+'9'!M18</f>
        <v>54118.55</v>
      </c>
      <c r="N18" s="361">
        <f t="shared" si="4"/>
        <v>858999.90500000014</v>
      </c>
      <c r="P18" s="490"/>
    </row>
    <row r="19" spans="1:16" ht="14.25" x14ac:dyDescent="0.3">
      <c r="A19" s="458" t="s">
        <v>458</v>
      </c>
      <c r="B19" s="466">
        <f>+'7'!B19+'8'!B19+'9'!B19</f>
        <v>30973.129000000004</v>
      </c>
      <c r="C19" s="466">
        <f>+'7'!C19+'8'!C19+'9'!C19</f>
        <v>32885.950999999994</v>
      </c>
      <c r="D19" s="466">
        <f>+'7'!D19+'8'!D19+'9'!D19</f>
        <v>49524.481</v>
      </c>
      <c r="E19" s="466">
        <f>+'7'!E19+'8'!E19+'9'!E19</f>
        <v>46975.021000000008</v>
      </c>
      <c r="F19" s="466">
        <f>+'7'!F19+'8'!F19+'9'!F19</f>
        <v>54643.998999999996</v>
      </c>
      <c r="G19" s="466">
        <f>+'7'!G19+'8'!G19+'9'!G19</f>
        <v>40573.087999999996</v>
      </c>
      <c r="H19" s="466">
        <f>+'7'!H19+'8'!H19+'9'!H19</f>
        <v>53259.465000000004</v>
      </c>
      <c r="I19" s="466">
        <f>+'7'!I19+'8'!I19+'9'!I19</f>
        <v>46134.551000000007</v>
      </c>
      <c r="J19" s="466">
        <f>+'7'!J19+'8'!J19+'9'!J19</f>
        <v>39979.294999999998</v>
      </c>
      <c r="K19" s="466">
        <f>+'7'!K19+'8'!K19+'9'!K19</f>
        <v>48717.27</v>
      </c>
      <c r="L19" s="466">
        <f>+'7'!L19+'8'!L19+'9'!L19</f>
        <v>51740.914000000012</v>
      </c>
      <c r="M19" s="466">
        <f>+'7'!M19+'8'!M19+'9'!M19</f>
        <v>45428.535000000003</v>
      </c>
      <c r="N19" s="361">
        <f t="shared" si="4"/>
        <v>540835.69900000002</v>
      </c>
      <c r="P19" s="490"/>
    </row>
    <row r="20" spans="1:16" ht="14.25" x14ac:dyDescent="0.3">
      <c r="A20" s="458" t="s">
        <v>459</v>
      </c>
      <c r="B20" s="466">
        <f>+'7'!B20+'8'!B20+'9'!B20</f>
        <v>148262.92000000001</v>
      </c>
      <c r="C20" s="466">
        <f>+'7'!C20+'8'!C20+'9'!C20</f>
        <v>148156.75699999998</v>
      </c>
      <c r="D20" s="466">
        <f>+'7'!D20+'8'!D20+'9'!D20</f>
        <v>143974.73199999999</v>
      </c>
      <c r="E20" s="466">
        <f>+'7'!E20+'8'!E20+'9'!E20</f>
        <v>87158.934999999998</v>
      </c>
      <c r="F20" s="466">
        <f>+'7'!F20+'8'!F20+'9'!F20</f>
        <v>58392.248999999996</v>
      </c>
      <c r="G20" s="466">
        <f>+'7'!G20+'8'!G20+'9'!G20</f>
        <v>60376.653999999995</v>
      </c>
      <c r="H20" s="466">
        <f>+'7'!H20+'8'!H20+'9'!H20</f>
        <v>9803.0980000000091</v>
      </c>
      <c r="I20" s="466">
        <f>+'7'!I20+'8'!I20+'9'!I20</f>
        <v>67270.650000000009</v>
      </c>
      <c r="J20" s="466">
        <f>+'7'!J20+'8'!J20+'9'!J20</f>
        <v>118043.736</v>
      </c>
      <c r="K20" s="466">
        <f>+'7'!K20+'8'!K20+'9'!K20</f>
        <v>106137.58800000002</v>
      </c>
      <c r="L20" s="466">
        <f>+'7'!L20+'8'!L20+'9'!L20</f>
        <v>95862.446999999986</v>
      </c>
      <c r="M20" s="466">
        <f>+'7'!M20+'8'!M20+'9'!M20</f>
        <v>102325.283</v>
      </c>
      <c r="N20" s="361">
        <f t="shared" si="4"/>
        <v>1145765.0490000001</v>
      </c>
      <c r="P20" s="491"/>
    </row>
    <row r="21" spans="1:16" ht="14.25" x14ac:dyDescent="0.3">
      <c r="A21" s="458" t="s">
        <v>460</v>
      </c>
      <c r="B21" s="466">
        <f>+'7'!B21+'8'!B21+'9'!B21</f>
        <v>80330.404999999999</v>
      </c>
      <c r="C21" s="466">
        <f>+'7'!C21+'8'!C21+'9'!C21</f>
        <v>66240.805999999997</v>
      </c>
      <c r="D21" s="466">
        <f>+'7'!D21+'8'!D21+'9'!D21</f>
        <v>75417.521999999997</v>
      </c>
      <c r="E21" s="466">
        <f>+'7'!E21+'8'!E21+'9'!E21</f>
        <v>88283.167000000001</v>
      </c>
      <c r="F21" s="466">
        <f>+'7'!F21+'8'!F21+'9'!F21</f>
        <v>45271.362999999998</v>
      </c>
      <c r="G21" s="466">
        <f>+'7'!G21+'8'!G21+'9'!G21</f>
        <v>20287.386000000002</v>
      </c>
      <c r="H21" s="466">
        <f>+'7'!H21+'8'!H21+'9'!H21</f>
        <v>23173.537999999997</v>
      </c>
      <c r="I21" s="466">
        <f>+'7'!I21+'8'!I21+'9'!I21</f>
        <v>77251.736999999994</v>
      </c>
      <c r="J21" s="466">
        <f>+'7'!J21+'8'!J21+'9'!J21</f>
        <v>32886.449000000001</v>
      </c>
      <c r="K21" s="466">
        <f>+'7'!K21+'8'!K21+'9'!K21</f>
        <v>75369.820000000007</v>
      </c>
      <c r="L21" s="466">
        <f>+'7'!L21+'8'!L21+'9'!L21</f>
        <v>59731.549000000006</v>
      </c>
      <c r="M21" s="466">
        <f>+'7'!M21+'8'!M21+'9'!M21</f>
        <v>67328.437000000005</v>
      </c>
      <c r="N21" s="361">
        <f t="shared" si="4"/>
        <v>711572.179</v>
      </c>
      <c r="P21" s="490"/>
    </row>
    <row r="22" spans="1:16" ht="14.25" x14ac:dyDescent="0.3">
      <c r="A22" s="458" t="s">
        <v>485</v>
      </c>
      <c r="B22" s="466">
        <f>+'7'!B22+'8'!B22+'9'!B22</f>
        <v>3334.502</v>
      </c>
      <c r="C22" s="466">
        <f>+'7'!C22+'8'!C22+'9'!C22</f>
        <v>3125</v>
      </c>
      <c r="D22" s="466">
        <f>+'7'!D22+'8'!D22+'9'!D22</f>
        <v>3055.239</v>
      </c>
      <c r="E22" s="466">
        <f>+'7'!E22+'8'!E22+'9'!E22</f>
        <v>3204.66</v>
      </c>
      <c r="F22" s="466">
        <f>+'7'!F22+'8'!F22+'9'!F22</f>
        <v>3062</v>
      </c>
      <c r="G22" s="466">
        <f>+'7'!G22+'8'!G22+'9'!G22</f>
        <v>2769.5370000000003</v>
      </c>
      <c r="H22" s="466">
        <f>+'7'!H22+'8'!H22+'9'!H22</f>
        <v>3503</v>
      </c>
      <c r="I22" s="466">
        <f>+'7'!I22+'8'!I22+'9'!I22</f>
        <v>2640.7049999999999</v>
      </c>
      <c r="J22" s="466">
        <f>+'7'!J22+'8'!J22+'9'!J22</f>
        <v>3107</v>
      </c>
      <c r="K22" s="466">
        <f>+'7'!K22+'8'!K22+'9'!K22</f>
        <v>3444.9079999999999</v>
      </c>
      <c r="L22" s="466">
        <f>+'7'!L22+'8'!L22+'9'!L22</f>
        <v>2792.32</v>
      </c>
      <c r="M22" s="466">
        <f>+'7'!M22+'8'!M22+'9'!M22</f>
        <v>3679</v>
      </c>
      <c r="N22" s="361">
        <f t="shared" si="4"/>
        <v>37717.871000000006</v>
      </c>
      <c r="P22" s="490"/>
    </row>
    <row r="23" spans="1:16" ht="14.25" x14ac:dyDescent="0.3">
      <c r="A23" s="458" t="s">
        <v>486</v>
      </c>
      <c r="B23" s="466">
        <f>+'7'!B23+'8'!B23+'9'!B23</f>
        <v>0</v>
      </c>
      <c r="C23" s="466">
        <f>+'7'!C23+'8'!C23+'9'!C23</f>
        <v>0</v>
      </c>
      <c r="D23" s="466">
        <f>+'7'!D23+'8'!D23+'9'!D23</f>
        <v>-2364.8349999999996</v>
      </c>
      <c r="E23" s="466">
        <f>+'7'!E23+'8'!E23+'9'!E23</f>
        <v>-2474.5680000000002</v>
      </c>
      <c r="F23" s="466">
        <f>+'7'!F23+'8'!F23+'9'!F23</f>
        <v>-2619.4009999999998</v>
      </c>
      <c r="G23" s="466">
        <f>+'7'!G23+'8'!G23+'9'!G23</f>
        <v>-2167.4679999999998</v>
      </c>
      <c r="H23" s="466">
        <f>+'7'!H23+'8'!H23+'9'!H23</f>
        <v>-3049</v>
      </c>
      <c r="I23" s="466">
        <f>+'7'!I23+'8'!I23+'9'!I23</f>
        <v>-2229</v>
      </c>
      <c r="J23" s="466">
        <f>+'7'!J23+'8'!J23+'9'!J23</f>
        <v>-2424</v>
      </c>
      <c r="K23" s="466">
        <f>+'7'!K23+'8'!K23+'9'!K23</f>
        <v>-2623.605</v>
      </c>
      <c r="L23" s="466">
        <f>+'7'!L23+'8'!L23+'9'!L23</f>
        <v>-2215.27</v>
      </c>
      <c r="M23" s="466">
        <f>+'7'!M23+'8'!M23+'9'!M23</f>
        <v>-2884.5079999999998</v>
      </c>
      <c r="N23" s="361">
        <f t="shared" si="4"/>
        <v>-25051.654999999999</v>
      </c>
      <c r="P23" s="491"/>
    </row>
    <row r="24" spans="1:16" ht="14.25" x14ac:dyDescent="0.3">
      <c r="A24" s="458" t="s">
        <v>482</v>
      </c>
      <c r="B24" s="466">
        <f>+'7'!B24+'8'!B24+'9'!B24</f>
        <v>0</v>
      </c>
      <c r="C24" s="466">
        <f>+'7'!C24+'8'!C24+'9'!C24</f>
        <v>0</v>
      </c>
      <c r="D24" s="466">
        <f>+'7'!D24+'8'!D24+'9'!D24</f>
        <v>0</v>
      </c>
      <c r="E24" s="466">
        <f>+'7'!E24+'8'!E24+'9'!E24</f>
        <v>0</v>
      </c>
      <c r="F24" s="466">
        <f>+'7'!F24+'8'!F24+'9'!F24</f>
        <v>0</v>
      </c>
      <c r="G24" s="466">
        <f>+'7'!G24+'8'!G24+'9'!G24</f>
        <v>0</v>
      </c>
      <c r="H24" s="466">
        <f>+'7'!H24+'8'!H24+'9'!H24</f>
        <v>0</v>
      </c>
      <c r="I24" s="466">
        <f>+'7'!I24+'8'!I24+'9'!I24</f>
        <v>0</v>
      </c>
      <c r="J24" s="466">
        <f>+'7'!J24+'8'!J24+'9'!J24</f>
        <v>0</v>
      </c>
      <c r="K24" s="466">
        <f>+'7'!K24+'8'!K24+'9'!K24</f>
        <v>0</v>
      </c>
      <c r="L24" s="466">
        <f>+'7'!L24+'8'!L24+'9'!L24</f>
        <v>0</v>
      </c>
      <c r="M24" s="466">
        <f>+'7'!M24+'8'!M24+'9'!M24</f>
        <v>0</v>
      </c>
      <c r="N24" s="361">
        <f t="shared" si="4"/>
        <v>0</v>
      </c>
      <c r="P24" s="490"/>
    </row>
    <row r="25" spans="1:16" ht="15" thickBot="1" x14ac:dyDescent="0.35">
      <c r="A25" s="458" t="s">
        <v>461</v>
      </c>
      <c r="B25" s="466">
        <f>+'7'!B25+'8'!B25+'9'!B25</f>
        <v>1836.2790000000002</v>
      </c>
      <c r="C25" s="466">
        <f>+'7'!C25+'8'!C25+'9'!C25</f>
        <v>0</v>
      </c>
      <c r="D25" s="466">
        <f>+'7'!D25+'8'!D25+'9'!D25</f>
        <v>0</v>
      </c>
      <c r="E25" s="466">
        <f>+'7'!E25+'8'!E25+'9'!E25</f>
        <v>751.63699999999926</v>
      </c>
      <c r="F25" s="466">
        <f>+'7'!F25+'8'!F25+'9'!F25</f>
        <v>0</v>
      </c>
      <c r="G25" s="466">
        <f>+'7'!G25+'8'!G25+'9'!G25</f>
        <v>0</v>
      </c>
      <c r="H25" s="466">
        <f>+'7'!H25+'8'!H25+'9'!H25</f>
        <v>781.90300000000002</v>
      </c>
      <c r="I25" s="466">
        <f>+'7'!I25+'8'!I25+'9'!I25</f>
        <v>0</v>
      </c>
      <c r="J25" s="466">
        <f>+'7'!J25+'8'!J25+'9'!J25</f>
        <v>0</v>
      </c>
      <c r="K25" s="466">
        <f>+'7'!K25+'8'!K25+'9'!K25</f>
        <v>0</v>
      </c>
      <c r="L25" s="466">
        <f>+'7'!L25+'8'!L25+'9'!L25</f>
        <v>0</v>
      </c>
      <c r="M25" s="466">
        <f>+'7'!M25+'8'!M25+'9'!M25</f>
        <v>1294.9529999999995</v>
      </c>
      <c r="N25" s="361">
        <f t="shared" si="4"/>
        <v>4664.771999999999</v>
      </c>
      <c r="P25" s="490"/>
    </row>
    <row r="26" spans="1:16" ht="15" thickBot="1" x14ac:dyDescent="0.35">
      <c r="A26" s="358" t="s">
        <v>24</v>
      </c>
      <c r="B26" s="368">
        <f t="shared" ref="B26:N26" si="5">SUM(B27:B30)</f>
        <v>70746.683000000005</v>
      </c>
      <c r="C26" s="368">
        <f t="shared" si="5"/>
        <v>76619.524999999994</v>
      </c>
      <c r="D26" s="368">
        <f t="shared" si="5"/>
        <v>79513.97100000002</v>
      </c>
      <c r="E26" s="368">
        <f t="shared" si="5"/>
        <v>85100.005999999994</v>
      </c>
      <c r="F26" s="368">
        <f t="shared" si="5"/>
        <v>64462.359000000004</v>
      </c>
      <c r="G26" s="368">
        <f t="shared" si="5"/>
        <v>53964.494999999995</v>
      </c>
      <c r="H26" s="368">
        <f t="shared" si="5"/>
        <v>49798.048999999999</v>
      </c>
      <c r="I26" s="368">
        <f t="shared" si="5"/>
        <v>56270.233999999997</v>
      </c>
      <c r="J26" s="368">
        <f t="shared" si="5"/>
        <v>67062.578999999998</v>
      </c>
      <c r="K26" s="368">
        <f t="shared" si="5"/>
        <v>75901.236999999994</v>
      </c>
      <c r="L26" s="368">
        <f t="shared" si="5"/>
        <v>66914.786999999997</v>
      </c>
      <c r="M26" s="390">
        <f t="shared" si="5"/>
        <v>79610.709999999992</v>
      </c>
      <c r="N26" s="359">
        <f t="shared" si="5"/>
        <v>825964.63500000001</v>
      </c>
      <c r="P26" s="490"/>
    </row>
    <row r="27" spans="1:16" ht="14.25" x14ac:dyDescent="0.3">
      <c r="A27" s="360" t="s">
        <v>344</v>
      </c>
      <c r="B27" s="466">
        <f>+'7'!B27+'8'!B27+'9'!B27</f>
        <v>0</v>
      </c>
      <c r="C27" s="466">
        <f>+'7'!C27+'8'!C27+'9'!C27</f>
        <v>0</v>
      </c>
      <c r="D27" s="466">
        <f>+'7'!D27+'8'!D27+'9'!D27</f>
        <v>0</v>
      </c>
      <c r="E27" s="466">
        <f>+'7'!E27+'8'!E27+'9'!E27</f>
        <v>0</v>
      </c>
      <c r="F27" s="466">
        <f>+'7'!F27+'8'!F27+'9'!F27</f>
        <v>0</v>
      </c>
      <c r="G27" s="466">
        <f>+'7'!G27+'8'!G27+'9'!G27</f>
        <v>0</v>
      </c>
      <c r="H27" s="466">
        <f>+'7'!H27+'8'!H27+'9'!H27</f>
        <v>0</v>
      </c>
      <c r="I27" s="466">
        <f>+'7'!I27+'8'!I27+'9'!I27</f>
        <v>0</v>
      </c>
      <c r="J27" s="466">
        <f>+'7'!J27+'8'!J27+'9'!J27</f>
        <v>0</v>
      </c>
      <c r="K27" s="466">
        <f>+'7'!K27+'8'!K27+'9'!K27</f>
        <v>0</v>
      </c>
      <c r="L27" s="466">
        <f>+'7'!L27+'8'!L27+'9'!L27</f>
        <v>0</v>
      </c>
      <c r="M27" s="466">
        <f>+'7'!M27+'8'!M27+'9'!M27</f>
        <v>0</v>
      </c>
      <c r="N27" s="361">
        <f>SUM(B27:M27)</f>
        <v>0</v>
      </c>
      <c r="P27" s="490"/>
    </row>
    <row r="28" spans="1:16" ht="14.25" x14ac:dyDescent="0.3">
      <c r="A28" s="360" t="s">
        <v>345</v>
      </c>
      <c r="B28" s="466">
        <f>+'7'!B28+'8'!B28+'9'!B28</f>
        <v>0</v>
      </c>
      <c r="C28" s="466">
        <f>+'7'!C28+'8'!C28+'9'!C28</f>
        <v>0</v>
      </c>
      <c r="D28" s="466">
        <f>+'7'!D28+'8'!D28+'9'!D28</f>
        <v>0</v>
      </c>
      <c r="E28" s="466">
        <f>+'7'!E28+'8'!E28+'9'!E28</f>
        <v>0</v>
      </c>
      <c r="F28" s="466">
        <f>+'7'!F28+'8'!F28+'9'!F28</f>
        <v>0</v>
      </c>
      <c r="G28" s="466">
        <f>+'7'!G28+'8'!G28+'9'!G28</f>
        <v>0</v>
      </c>
      <c r="H28" s="466">
        <f>+'7'!H28+'8'!H28+'9'!H28</f>
        <v>0</v>
      </c>
      <c r="I28" s="466">
        <f>+'7'!I28+'8'!I28+'9'!I28</f>
        <v>0</v>
      </c>
      <c r="J28" s="466">
        <f>+'7'!J28+'8'!J28+'9'!J28</f>
        <v>0</v>
      </c>
      <c r="K28" s="466">
        <f>+'7'!K28+'8'!K28+'9'!K28</f>
        <v>0</v>
      </c>
      <c r="L28" s="466">
        <f>+'7'!L28+'8'!L28+'9'!L28</f>
        <v>0</v>
      </c>
      <c r="M28" s="466">
        <f>+'7'!M28+'8'!M28+'9'!M28</f>
        <v>0</v>
      </c>
      <c r="N28" s="361">
        <f t="shared" ref="N28:N30" si="6">SUM(B28:M28)</f>
        <v>0</v>
      </c>
      <c r="P28" s="490"/>
    </row>
    <row r="29" spans="1:16" ht="14.25" x14ac:dyDescent="0.3">
      <c r="A29" s="360" t="s">
        <v>24</v>
      </c>
      <c r="B29" s="466">
        <f>+'7'!B29+'8'!B29+'9'!B29</f>
        <v>7099.0209999999997</v>
      </c>
      <c r="C29" s="466">
        <f>+'7'!C29+'8'!C29+'9'!C29</f>
        <v>-4308.8580000000002</v>
      </c>
      <c r="D29" s="466">
        <f>+'7'!D29+'8'!D29+'9'!D29</f>
        <v>9138.7139999999999</v>
      </c>
      <c r="E29" s="466">
        <f>+'7'!E29+'8'!E29+'9'!E29</f>
        <v>35751.108999999997</v>
      </c>
      <c r="F29" s="466">
        <f>+'7'!F29+'8'!F29+'9'!F29</f>
        <v>25372.112000000001</v>
      </c>
      <c r="G29" s="466">
        <f>+'7'!G29+'8'!G29+'9'!G29</f>
        <v>26517.707999999999</v>
      </c>
      <c r="H29" s="466">
        <f>+'7'!H29+'8'!H29+'9'!H29</f>
        <v>34601.815000000002</v>
      </c>
      <c r="I29" s="466">
        <f>+'7'!I29+'8'!I29+'9'!I29</f>
        <v>25417.758999999998</v>
      </c>
      <c r="J29" s="466">
        <f>+'7'!J29+'8'!J29+'9'!J29</f>
        <v>2680.7309999999998</v>
      </c>
      <c r="K29" s="466">
        <f>+'7'!K29+'8'!K29+'9'!K29</f>
        <v>8106.1930000000002</v>
      </c>
      <c r="L29" s="466">
        <f>+'7'!L29+'8'!L29+'9'!L29</f>
        <v>2802.8270000000002</v>
      </c>
      <c r="M29" s="466">
        <f>+'7'!M29+'8'!M29+'9'!M29</f>
        <v>3563.268</v>
      </c>
      <c r="N29" s="361">
        <f t="shared" si="6"/>
        <v>176742.39899999998</v>
      </c>
      <c r="P29" s="490"/>
    </row>
    <row r="30" spans="1:16" ht="15" thickBot="1" x14ac:dyDescent="0.35">
      <c r="A30" s="360" t="s">
        <v>465</v>
      </c>
      <c r="B30" s="466">
        <f>+'7'!B30+'8'!B30+'9'!B30</f>
        <v>63647.662000000004</v>
      </c>
      <c r="C30" s="466">
        <f>+'7'!C30+'8'!C30+'9'!C30</f>
        <v>80928.383000000002</v>
      </c>
      <c r="D30" s="466">
        <f>+'7'!D30+'8'!D30+'9'!D30</f>
        <v>70375.257000000012</v>
      </c>
      <c r="E30" s="466">
        <f>+'7'!E30+'8'!E30+'9'!E30</f>
        <v>49348.897000000004</v>
      </c>
      <c r="F30" s="466">
        <f>+'7'!F30+'8'!F30+'9'!F30</f>
        <v>39090.247000000003</v>
      </c>
      <c r="G30" s="466">
        <f>+'7'!G30+'8'!G30+'9'!G30</f>
        <v>27446.786999999997</v>
      </c>
      <c r="H30" s="466">
        <f>+'7'!H30+'8'!H30+'9'!H30</f>
        <v>15196.233999999999</v>
      </c>
      <c r="I30" s="466">
        <f>+'7'!I30+'8'!I30+'9'!I30</f>
        <v>30852.474999999999</v>
      </c>
      <c r="J30" s="466">
        <f>+'7'!J30+'8'!J30+'9'!J30</f>
        <v>64381.847999999998</v>
      </c>
      <c r="K30" s="466">
        <f>+'7'!K30+'8'!K30+'9'!K30</f>
        <v>67795.043999999994</v>
      </c>
      <c r="L30" s="466">
        <f>+'7'!L30+'8'!L30+'9'!L30</f>
        <v>64111.96</v>
      </c>
      <c r="M30" s="466">
        <f>+'7'!M30+'8'!M30+'9'!M30</f>
        <v>76047.441999999995</v>
      </c>
      <c r="N30" s="361">
        <f t="shared" si="6"/>
        <v>649222.23600000003</v>
      </c>
      <c r="P30" s="490"/>
    </row>
    <row r="31" spans="1:16" ht="15" thickBot="1" x14ac:dyDescent="0.35">
      <c r="A31" s="358" t="s">
        <v>346</v>
      </c>
      <c r="B31" s="368">
        <f t="shared" ref="B31:N31" si="7">SUM(B32:B43)</f>
        <v>285730.96499999997</v>
      </c>
      <c r="C31" s="368">
        <f t="shared" si="7"/>
        <v>323375.34499999991</v>
      </c>
      <c r="D31" s="368">
        <f t="shared" si="7"/>
        <v>382461.87399999995</v>
      </c>
      <c r="E31" s="368">
        <f t="shared" si="7"/>
        <v>286656.42599999998</v>
      </c>
      <c r="F31" s="368">
        <f t="shared" si="7"/>
        <v>171335.23500000002</v>
      </c>
      <c r="G31" s="368">
        <f t="shared" si="7"/>
        <v>148402.432</v>
      </c>
      <c r="H31" s="368">
        <f t="shared" si="7"/>
        <v>146743.63899999997</v>
      </c>
      <c r="I31" s="368">
        <f t="shared" si="7"/>
        <v>188543.76200000002</v>
      </c>
      <c r="J31" s="368">
        <f t="shared" si="7"/>
        <v>256811.51700000002</v>
      </c>
      <c r="K31" s="368">
        <f t="shared" si="7"/>
        <v>356575.38799999998</v>
      </c>
      <c r="L31" s="368">
        <f t="shared" si="7"/>
        <v>288512.78899999999</v>
      </c>
      <c r="M31" s="390">
        <f t="shared" si="7"/>
        <v>288177.84600000002</v>
      </c>
      <c r="N31" s="359">
        <f t="shared" si="7"/>
        <v>3123327.2179999999</v>
      </c>
      <c r="P31" s="490"/>
    </row>
    <row r="32" spans="1:16" ht="14.25" x14ac:dyDescent="0.3">
      <c r="A32" s="360" t="s">
        <v>376</v>
      </c>
      <c r="B32" s="466">
        <f>+'7'!B32+'8'!B32+'9'!B32</f>
        <v>-2100.5500000000002</v>
      </c>
      <c r="C32" s="466">
        <f>+'7'!C32+'8'!C32+'9'!C32</f>
        <v>1042.4720000000002</v>
      </c>
      <c r="D32" s="466">
        <f>+'7'!D32+'8'!D32+'9'!D32</f>
        <v>-745.32700000000023</v>
      </c>
      <c r="E32" s="466">
        <f>+'7'!E32+'8'!E32+'9'!E32</f>
        <v>-661.21500000000083</v>
      </c>
      <c r="F32" s="466">
        <f>+'7'!F32+'8'!F32+'9'!F32</f>
        <v>172.59500000000048</v>
      </c>
      <c r="G32" s="466">
        <f>+'7'!G32+'8'!G32+'9'!G32</f>
        <v>-157.10300000000089</v>
      </c>
      <c r="H32" s="466">
        <f>+'7'!H32+'8'!H32+'9'!H32</f>
        <v>311.97099999999961</v>
      </c>
      <c r="I32" s="466">
        <f>+'7'!I32+'8'!I32+'9'!I32</f>
        <v>0</v>
      </c>
      <c r="J32" s="466">
        <f>+'7'!J32+'8'!J32+'9'!J32</f>
        <v>3879.9920000000011</v>
      </c>
      <c r="K32" s="466">
        <f>+'7'!K32+'8'!K32+'9'!K32</f>
        <v>2041.8249999999996</v>
      </c>
      <c r="L32" s="466">
        <f>+'7'!L32+'8'!L32+'9'!L32</f>
        <v>5027.2759999999998</v>
      </c>
      <c r="M32" s="466">
        <f>+'7'!M32+'8'!M32+'9'!M32</f>
        <v>-19.582000000000001</v>
      </c>
      <c r="N32" s="361">
        <f>SUM(B32:M32)</f>
        <v>8792.3539999999975</v>
      </c>
      <c r="P32" s="491"/>
    </row>
    <row r="33" spans="1:16" ht="14.25" x14ac:dyDescent="0.3">
      <c r="A33" s="360" t="s">
        <v>309</v>
      </c>
      <c r="B33" s="466">
        <f>+'7'!B33+'8'!B33+'9'!B33</f>
        <v>0</v>
      </c>
      <c r="C33" s="466">
        <f>+'7'!C33+'8'!C33+'9'!C33</f>
        <v>0</v>
      </c>
      <c r="D33" s="466">
        <f>+'7'!D33+'8'!D33+'9'!D33</f>
        <v>0</v>
      </c>
      <c r="E33" s="466">
        <f>+'7'!E33+'8'!E33+'9'!E33</f>
        <v>0</v>
      </c>
      <c r="F33" s="466">
        <f>+'7'!F33+'8'!F33+'9'!F33</f>
        <v>0</v>
      </c>
      <c r="G33" s="466">
        <f>+'7'!G33+'8'!G33+'9'!G33</f>
        <v>0</v>
      </c>
      <c r="H33" s="466">
        <f>+'7'!H33+'8'!H33+'9'!H33</f>
        <v>0</v>
      </c>
      <c r="I33" s="466">
        <f>+'7'!I33+'8'!I33+'9'!I33</f>
        <v>0</v>
      </c>
      <c r="J33" s="466">
        <f>+'7'!J33+'8'!J33+'9'!J33</f>
        <v>0</v>
      </c>
      <c r="K33" s="466">
        <f>+'7'!K33+'8'!K33+'9'!K33</f>
        <v>0</v>
      </c>
      <c r="L33" s="466">
        <f>+'7'!L33+'8'!L33+'9'!L33</f>
        <v>0</v>
      </c>
      <c r="M33" s="466">
        <f>+'7'!M33+'8'!M33+'9'!M33</f>
        <v>0</v>
      </c>
      <c r="N33" s="361">
        <f t="shared" ref="N33:N43" si="8">SUM(B33:M33)</f>
        <v>0</v>
      </c>
      <c r="P33" s="490"/>
    </row>
    <row r="34" spans="1:16" ht="14.25" x14ac:dyDescent="0.3">
      <c r="A34" s="360" t="s">
        <v>347</v>
      </c>
      <c r="B34" s="466">
        <f>+'7'!B34+'8'!B34+'9'!B34</f>
        <v>837.77100000000155</v>
      </c>
      <c r="C34" s="466">
        <f>+'7'!C34+'8'!C34+'9'!C34</f>
        <v>7896.9170000000004</v>
      </c>
      <c r="D34" s="466">
        <f>+'7'!D34+'8'!D34+'9'!D34</f>
        <v>3151.5459999999985</v>
      </c>
      <c r="E34" s="466">
        <f>+'7'!E34+'8'!E34+'9'!E34</f>
        <v>0</v>
      </c>
      <c r="F34" s="466">
        <f>+'7'!F34+'8'!F34+'9'!F34</f>
        <v>6290.3479999999981</v>
      </c>
      <c r="G34" s="466">
        <f>+'7'!G34+'8'!G34+'9'!G34</f>
        <v>-570.76800000000003</v>
      </c>
      <c r="H34" s="466">
        <f>+'7'!H34+'8'!H34+'9'!H34</f>
        <v>120.25900000000047</v>
      </c>
      <c r="I34" s="466">
        <f>+'7'!I34+'8'!I34+'9'!I34</f>
        <v>26543.914000000004</v>
      </c>
      <c r="J34" s="466">
        <f>+'7'!J34+'8'!J34+'9'!J34</f>
        <v>2666.5110000000009</v>
      </c>
      <c r="K34" s="466">
        <f>+'7'!K34+'8'!K34+'9'!K34</f>
        <v>0</v>
      </c>
      <c r="L34" s="466">
        <f>+'7'!L34+'8'!L34+'9'!L34</f>
        <v>4333.0700000000015</v>
      </c>
      <c r="M34" s="466">
        <f>+'7'!M34+'8'!M34+'9'!M34</f>
        <v>2908.8919999999998</v>
      </c>
      <c r="N34" s="361">
        <f t="shared" si="8"/>
        <v>54178.460000000006</v>
      </c>
      <c r="P34" s="490"/>
    </row>
    <row r="35" spans="1:16" ht="14.25" x14ac:dyDescent="0.3">
      <c r="A35" s="360" t="s">
        <v>348</v>
      </c>
      <c r="B35" s="466">
        <f>+'7'!B35+'8'!B35+'9'!B35</f>
        <v>0</v>
      </c>
      <c r="C35" s="466">
        <f>+'7'!C35+'8'!C35+'9'!C35</f>
        <v>0</v>
      </c>
      <c r="D35" s="466">
        <f>+'7'!D35+'8'!D35+'9'!D35</f>
        <v>0</v>
      </c>
      <c r="E35" s="466">
        <f>+'7'!E35+'8'!E35+'9'!E35</f>
        <v>0</v>
      </c>
      <c r="F35" s="466">
        <f>+'7'!F35+'8'!F35+'9'!F35</f>
        <v>0</v>
      </c>
      <c r="G35" s="466">
        <f>+'7'!G35+'8'!G35+'9'!G35</f>
        <v>0</v>
      </c>
      <c r="H35" s="466">
        <f>+'7'!H35+'8'!H35+'9'!H35</f>
        <v>0</v>
      </c>
      <c r="I35" s="466">
        <f>+'7'!I35+'8'!I35+'9'!I35</f>
        <v>0</v>
      </c>
      <c r="J35" s="466">
        <f>+'7'!J35+'8'!J35+'9'!J35</f>
        <v>0</v>
      </c>
      <c r="K35" s="466">
        <f>+'7'!K35+'8'!K35+'9'!K35</f>
        <v>0</v>
      </c>
      <c r="L35" s="466">
        <f>+'7'!L35+'8'!L35+'9'!L35</f>
        <v>0</v>
      </c>
      <c r="M35" s="466">
        <f>+'7'!M35+'8'!M35+'9'!M35</f>
        <v>0</v>
      </c>
      <c r="N35" s="361">
        <f t="shared" si="8"/>
        <v>0</v>
      </c>
      <c r="P35" s="490"/>
    </row>
    <row r="36" spans="1:16" ht="14.25" x14ac:dyDescent="0.3">
      <c r="A36" s="360" t="s">
        <v>487</v>
      </c>
      <c r="B36" s="466">
        <f>+'7'!B36+'8'!B36+'9'!B36</f>
        <v>0</v>
      </c>
      <c r="C36" s="466">
        <f>+'7'!C36+'8'!C36+'9'!C36</f>
        <v>0</v>
      </c>
      <c r="D36" s="466">
        <f>+'7'!D36+'8'!D36+'9'!D36</f>
        <v>0</v>
      </c>
      <c r="E36" s="466">
        <f>+'7'!E36+'8'!E36+'9'!E36</f>
        <v>0</v>
      </c>
      <c r="F36" s="466">
        <f>+'7'!F36+'8'!F36+'9'!F36</f>
        <v>0</v>
      </c>
      <c r="G36" s="466">
        <f>+'7'!G36+'8'!G36+'9'!G36</f>
        <v>0</v>
      </c>
      <c r="H36" s="466">
        <f>+'7'!H36+'8'!H36+'9'!H36</f>
        <v>0</v>
      </c>
      <c r="I36" s="466">
        <f>+'7'!I36+'8'!I36+'9'!I36</f>
        <v>0</v>
      </c>
      <c r="J36" s="466">
        <f>+'7'!J36+'8'!J36+'9'!J36</f>
        <v>0</v>
      </c>
      <c r="K36" s="466">
        <f>+'7'!K36+'8'!K36+'9'!K36</f>
        <v>0</v>
      </c>
      <c r="L36" s="466">
        <f>+'7'!L36+'8'!L36+'9'!L36</f>
        <v>0</v>
      </c>
      <c r="M36" s="466">
        <f>+'7'!M36+'8'!M36+'9'!M36</f>
        <v>0</v>
      </c>
      <c r="N36" s="361">
        <f t="shared" si="8"/>
        <v>0</v>
      </c>
      <c r="P36" s="490"/>
    </row>
    <row r="37" spans="1:16" ht="14.25" x14ac:dyDescent="0.3">
      <c r="A37" s="360" t="s">
        <v>488</v>
      </c>
      <c r="B37" s="466">
        <f>+'7'!B37+'8'!B37+'9'!B37</f>
        <v>0</v>
      </c>
      <c r="C37" s="466">
        <f>+'7'!C37+'8'!C37+'9'!C37</f>
        <v>0</v>
      </c>
      <c r="D37" s="466">
        <f>+'7'!D37+'8'!D37+'9'!D37</f>
        <v>0</v>
      </c>
      <c r="E37" s="466">
        <f>+'7'!E37+'8'!E37+'9'!E37</f>
        <v>0</v>
      </c>
      <c r="F37" s="466">
        <f>+'7'!F37+'8'!F37+'9'!F37</f>
        <v>0</v>
      </c>
      <c r="G37" s="466">
        <f>+'7'!G37+'8'!G37+'9'!G37</f>
        <v>0</v>
      </c>
      <c r="H37" s="466">
        <f>+'7'!H37+'8'!H37+'9'!H37</f>
        <v>0</v>
      </c>
      <c r="I37" s="466">
        <f>+'7'!I37+'8'!I37+'9'!I37</f>
        <v>0</v>
      </c>
      <c r="J37" s="466">
        <f>+'7'!J37+'8'!J37+'9'!J37</f>
        <v>0</v>
      </c>
      <c r="K37" s="466">
        <f>+'7'!K37+'8'!K37+'9'!K37</f>
        <v>0</v>
      </c>
      <c r="L37" s="466">
        <f>+'7'!L37+'8'!L37+'9'!L37</f>
        <v>0</v>
      </c>
      <c r="M37" s="466">
        <f>+'7'!M37+'8'!M37+'9'!M37</f>
        <v>0</v>
      </c>
      <c r="N37" s="361">
        <f t="shared" si="8"/>
        <v>0</v>
      </c>
      <c r="P37" s="490"/>
    </row>
    <row r="38" spans="1:16" ht="14.25" x14ac:dyDescent="0.3">
      <c r="A38" s="360" t="s">
        <v>489</v>
      </c>
      <c r="B38" s="466">
        <f>+'7'!B38+'8'!B38+'9'!B38</f>
        <v>3628.556</v>
      </c>
      <c r="C38" s="466">
        <f>+'7'!C38+'8'!C38+'9'!C38</f>
        <v>1982.424</v>
      </c>
      <c r="D38" s="466">
        <f>+'7'!D38+'8'!D38+'9'!D38</f>
        <v>5086.2950000000001</v>
      </c>
      <c r="E38" s="466">
        <f>+'7'!E38+'8'!E38+'9'!E38</f>
        <v>6273.348</v>
      </c>
      <c r="F38" s="466">
        <f>+'7'!F38+'8'!F38+'9'!F38</f>
        <v>2789.2819999999997</v>
      </c>
      <c r="G38" s="466">
        <f>+'7'!G38+'8'!G38+'9'!G38</f>
        <v>4154.5210000000006</v>
      </c>
      <c r="H38" s="466">
        <f>+'7'!H38+'8'!H38+'9'!H38</f>
        <v>2518.0770000000002</v>
      </c>
      <c r="I38" s="466">
        <f>+'7'!I38+'8'!I38+'9'!I38</f>
        <v>220.54599999999999</v>
      </c>
      <c r="J38" s="466">
        <f>+'7'!J38+'8'!J38+'9'!J38</f>
        <v>389.65100000000001</v>
      </c>
      <c r="K38" s="466">
        <f>+'7'!K38+'8'!K38+'9'!K38</f>
        <v>761.45500000000004</v>
      </c>
      <c r="L38" s="466">
        <f>+'7'!L38+'8'!L38+'9'!L38</f>
        <v>831.60199999999998</v>
      </c>
      <c r="M38" s="466">
        <f>+'7'!M38+'8'!M38+'9'!M38</f>
        <v>7049.4709999999995</v>
      </c>
      <c r="N38" s="361">
        <f t="shared" si="8"/>
        <v>35685.228000000003</v>
      </c>
      <c r="P38" s="490"/>
    </row>
    <row r="39" spans="1:16" ht="14.25" x14ac:dyDescent="0.3">
      <c r="A39" s="360" t="s">
        <v>308</v>
      </c>
      <c r="B39" s="466">
        <f>+'7'!B39+'8'!B39+'9'!B39</f>
        <v>-52226.128000000004</v>
      </c>
      <c r="C39" s="466">
        <f>+'7'!C39+'8'!C39+'9'!C39</f>
        <v>-58907.426999999996</v>
      </c>
      <c r="D39" s="466">
        <f>+'7'!D39+'8'!D39+'9'!D39</f>
        <v>-4787</v>
      </c>
      <c r="E39" s="466">
        <f>+'7'!E39+'8'!E39+'9'!E39</f>
        <v>-75003.048999999999</v>
      </c>
      <c r="F39" s="466">
        <f>+'7'!F39+'8'!F39+'9'!F39</f>
        <v>-161715.56</v>
      </c>
      <c r="G39" s="466">
        <f>+'7'!G39+'8'!G39+'9'!G39</f>
        <v>-153420.47200000001</v>
      </c>
      <c r="H39" s="466">
        <f>+'7'!H39+'8'!H39+'9'!H39</f>
        <v>-168370.86900000001</v>
      </c>
      <c r="I39" s="466">
        <f>+'7'!I39+'8'!I39+'9'!I39</f>
        <v>-115888.59</v>
      </c>
      <c r="J39" s="466">
        <f>+'7'!J39+'8'!J39+'9'!J39</f>
        <v>-90727.061000000002</v>
      </c>
      <c r="K39" s="466">
        <f>+'7'!K39+'8'!K39+'9'!K39</f>
        <v>-7928.7659999999996</v>
      </c>
      <c r="L39" s="466">
        <f>+'7'!L39+'8'!L39+'9'!L39</f>
        <v>-24324.323</v>
      </c>
      <c r="M39" s="466">
        <f>+'7'!M39+'8'!M39+'9'!M39</f>
        <v>-31911.476999999999</v>
      </c>
      <c r="N39" s="361">
        <f t="shared" si="8"/>
        <v>-945210.72199999983</v>
      </c>
      <c r="P39" s="490"/>
    </row>
    <row r="40" spans="1:16" ht="14.25" x14ac:dyDescent="0.3">
      <c r="A40" s="360" t="s">
        <v>349</v>
      </c>
      <c r="B40" s="466">
        <f>+'7'!B40+'8'!B40+'9'!B40</f>
        <v>0</v>
      </c>
      <c r="C40" s="466">
        <f>+'7'!C40+'8'!C40+'9'!C40</f>
        <v>0</v>
      </c>
      <c r="D40" s="466">
        <f>+'7'!D40+'8'!D40+'9'!D40</f>
        <v>0</v>
      </c>
      <c r="E40" s="466">
        <f>+'7'!E40+'8'!E40+'9'!E40</f>
        <v>0</v>
      </c>
      <c r="F40" s="466">
        <f>+'7'!F40+'8'!F40+'9'!F40</f>
        <v>0</v>
      </c>
      <c r="G40" s="466">
        <f>+'7'!G40+'8'!G40+'9'!G40</f>
        <v>0</v>
      </c>
      <c r="H40" s="466">
        <f>+'7'!H40+'8'!H40+'9'!H40</f>
        <v>0</v>
      </c>
      <c r="I40" s="466">
        <f>+'7'!I40+'8'!I40+'9'!I40</f>
        <v>0</v>
      </c>
      <c r="J40" s="466">
        <f>+'7'!J40+'8'!J40+'9'!J40</f>
        <v>0</v>
      </c>
      <c r="K40" s="466">
        <f>+'7'!K40+'8'!K40+'9'!K40</f>
        <v>0</v>
      </c>
      <c r="L40" s="466">
        <f>+'7'!L40+'8'!L40+'9'!L40</f>
        <v>0</v>
      </c>
      <c r="M40" s="466">
        <f>+'7'!M40+'8'!M40+'9'!M40</f>
        <v>0</v>
      </c>
      <c r="N40" s="361">
        <f t="shared" si="8"/>
        <v>0</v>
      </c>
      <c r="P40" s="490"/>
    </row>
    <row r="41" spans="1:16" ht="14.25" x14ac:dyDescent="0.3">
      <c r="A41" s="360" t="s">
        <v>462</v>
      </c>
      <c r="B41" s="466">
        <f>+'7'!B41+'8'!B41+'9'!B41</f>
        <v>53702.290999999968</v>
      </c>
      <c r="C41" s="466">
        <f>+'7'!C41+'8'!C41+'9'!C41</f>
        <v>79458.68799999998</v>
      </c>
      <c r="D41" s="466">
        <f>+'7'!D41+'8'!D41+'9'!D41</f>
        <v>102569.23700000001</v>
      </c>
      <c r="E41" s="466">
        <f>+'7'!E41+'8'!E41+'9'!E41</f>
        <v>71490.316000000035</v>
      </c>
      <c r="F41" s="466">
        <f>+'7'!F41+'8'!F41+'9'!F41</f>
        <v>78969.132000000056</v>
      </c>
      <c r="G41" s="466">
        <f>+'7'!G41+'8'!G41+'9'!G41</f>
        <v>58984.570000000022</v>
      </c>
      <c r="H41" s="466">
        <f>+'7'!H41+'8'!H41+'9'!H41</f>
        <v>68358.328000000009</v>
      </c>
      <c r="I41" s="466">
        <f>+'7'!I41+'8'!I41+'9'!I41</f>
        <v>64497.741000000002</v>
      </c>
      <c r="J41" s="466">
        <f>+'7'!J41+'8'!J41+'9'!J41</f>
        <v>66607.344000000012</v>
      </c>
      <c r="K41" s="466">
        <f>+'7'!K41+'8'!K41+'9'!K41</f>
        <v>71062.575999999986</v>
      </c>
      <c r="L41" s="466">
        <f>+'7'!L41+'8'!L41+'9'!L41</f>
        <v>43348.814999999973</v>
      </c>
      <c r="M41" s="466">
        <f>+'7'!M41+'8'!M41+'9'!M41</f>
        <v>48903.903000000006</v>
      </c>
      <c r="N41" s="361">
        <f t="shared" si="8"/>
        <v>807952.94100000011</v>
      </c>
      <c r="P41" s="491"/>
    </row>
    <row r="42" spans="1:16" ht="14.25" x14ac:dyDescent="0.3">
      <c r="A42" s="360" t="s">
        <v>463</v>
      </c>
      <c r="B42" s="466">
        <f>+'7'!B42+'8'!B42+'9'!B42</f>
        <v>280037.94400000002</v>
      </c>
      <c r="C42" s="466">
        <f>+'7'!C42+'8'!C42+'9'!C42</f>
        <v>289905.20999999996</v>
      </c>
      <c r="D42" s="466">
        <f>+'7'!D42+'8'!D42+'9'!D42</f>
        <v>274649.08399999997</v>
      </c>
      <c r="E42" s="466">
        <f>+'7'!E42+'8'!E42+'9'!E42</f>
        <v>281862.69399999996</v>
      </c>
      <c r="F42" s="466">
        <f>+'7'!F42+'8'!F42+'9'!F42</f>
        <v>242338.92399999994</v>
      </c>
      <c r="G42" s="466">
        <f>+'7'!G42+'8'!G42+'9'!G42</f>
        <v>237536.81599999999</v>
      </c>
      <c r="H42" s="466">
        <f>+'7'!H42+'8'!H42+'9'!H42</f>
        <v>243877.37399999995</v>
      </c>
      <c r="I42" s="466">
        <f>+'7'!I42+'8'!I42+'9'!I42</f>
        <v>209927.65400000001</v>
      </c>
      <c r="J42" s="466">
        <f>+'7'!J42+'8'!J42+'9'!J42</f>
        <v>265626.40600000002</v>
      </c>
      <c r="K42" s="466">
        <f>+'7'!K42+'8'!K42+'9'!K42</f>
        <v>284045.473</v>
      </c>
      <c r="L42" s="466">
        <f>+'7'!L42+'8'!L42+'9'!L42</f>
        <v>251842.20699999999</v>
      </c>
      <c r="M42" s="466">
        <f>+'7'!M42+'8'!M42+'9'!M42</f>
        <v>256798.26300000004</v>
      </c>
      <c r="N42" s="361">
        <f t="shared" si="8"/>
        <v>3118448.0489999996</v>
      </c>
      <c r="P42" s="490"/>
    </row>
    <row r="43" spans="1:16" ht="15" thickBot="1" x14ac:dyDescent="0.35">
      <c r="A43" s="360" t="s">
        <v>464</v>
      </c>
      <c r="B43" s="466">
        <f>+'7'!B43+'8'!B43+'9'!B43</f>
        <v>1851.0809999999997</v>
      </c>
      <c r="C43" s="466">
        <f>+'7'!C43+'8'!C43+'9'!C43</f>
        <v>1997.0610000000001</v>
      </c>
      <c r="D43" s="466">
        <f>+'7'!D43+'8'!D43+'9'!D43</f>
        <v>2538.0390000000002</v>
      </c>
      <c r="E43" s="466">
        <f>+'7'!E43+'8'!E43+'9'!E43</f>
        <v>2694.3320000000003</v>
      </c>
      <c r="F43" s="466">
        <f>+'7'!F43+'8'!F43+'9'!F43</f>
        <v>2490.5140000000001</v>
      </c>
      <c r="G43" s="466">
        <f>+'7'!G43+'8'!G43+'9'!G43</f>
        <v>1874.8679999999999</v>
      </c>
      <c r="H43" s="466">
        <f>+'7'!H43+'8'!H43+'9'!H43</f>
        <v>-71.500999999999976</v>
      </c>
      <c r="I43" s="466">
        <f>+'7'!I43+'8'!I43+'9'!I43</f>
        <v>3242.4969999999998</v>
      </c>
      <c r="J43" s="466">
        <f>+'7'!J43+'8'!J43+'9'!J43</f>
        <v>8368.6740000000009</v>
      </c>
      <c r="K43" s="466">
        <f>+'7'!K43+'8'!K43+'9'!K43</f>
        <v>6592.8250000000007</v>
      </c>
      <c r="L43" s="466">
        <f>+'7'!L43+'8'!L43+'9'!L43</f>
        <v>7454.1419999999998</v>
      </c>
      <c r="M43" s="466">
        <f>+'7'!M43+'8'!M43+'9'!M43</f>
        <v>4448.3759999999993</v>
      </c>
      <c r="N43" s="361">
        <f t="shared" si="8"/>
        <v>43480.908000000003</v>
      </c>
      <c r="P43" s="491"/>
    </row>
    <row r="44" spans="1:16" ht="15" thickBot="1" x14ac:dyDescent="0.35">
      <c r="A44" s="358" t="s">
        <v>350</v>
      </c>
      <c r="B44" s="368">
        <f>SUM(B45:B53)</f>
        <v>108850.083</v>
      </c>
      <c r="C44" s="368">
        <f t="shared" ref="C44:N44" si="9">SUM(C45:C53)</f>
        <v>101206.26500000001</v>
      </c>
      <c r="D44" s="368">
        <f t="shared" si="9"/>
        <v>109398.86000000002</v>
      </c>
      <c r="E44" s="368">
        <f t="shared" si="9"/>
        <v>89106.004000000001</v>
      </c>
      <c r="F44" s="368">
        <f t="shared" si="9"/>
        <v>71026.841</v>
      </c>
      <c r="G44" s="368">
        <f t="shared" si="9"/>
        <v>19144.933000000001</v>
      </c>
      <c r="H44" s="368">
        <f t="shared" si="9"/>
        <v>42372.913</v>
      </c>
      <c r="I44" s="368">
        <f t="shared" si="9"/>
        <v>128540.435</v>
      </c>
      <c r="J44" s="368">
        <f t="shared" si="9"/>
        <v>97878.143000000011</v>
      </c>
      <c r="K44" s="368">
        <f t="shared" si="9"/>
        <v>77011.512000000002</v>
      </c>
      <c r="L44" s="368">
        <f t="shared" si="9"/>
        <v>65045.493999999999</v>
      </c>
      <c r="M44" s="390">
        <f t="shared" si="9"/>
        <v>77318.054999999993</v>
      </c>
      <c r="N44" s="359">
        <f t="shared" si="9"/>
        <v>986899.53800000006</v>
      </c>
      <c r="P44" s="490"/>
    </row>
    <row r="45" spans="1:16" ht="14.25" x14ac:dyDescent="0.3">
      <c r="A45" s="360" t="s">
        <v>310</v>
      </c>
      <c r="B45" s="466">
        <f>+'7'!B45+'8'!B45+'9'!B45</f>
        <v>32.84900000000016</v>
      </c>
      <c r="C45" s="466">
        <f>+'7'!C45+'8'!C45+'9'!C45</f>
        <v>12026.952999999998</v>
      </c>
      <c r="D45" s="466">
        <f>+'7'!D45+'8'!D45+'9'!D45</f>
        <v>19670.231000000003</v>
      </c>
      <c r="E45" s="466">
        <f>+'7'!E45+'8'!E45+'9'!E45</f>
        <v>13731.537999999999</v>
      </c>
      <c r="F45" s="466">
        <f>+'7'!F45+'8'!F45+'9'!F45</f>
        <v>13653.141</v>
      </c>
      <c r="G45" s="466">
        <f>+'7'!G45+'8'!G45+'9'!G45</f>
        <v>11256.900000000001</v>
      </c>
      <c r="H45" s="466">
        <f>+'7'!H45+'8'!H45+'9'!H45</f>
        <v>3991.6090000000004</v>
      </c>
      <c r="I45" s="466">
        <f>+'7'!I45+'8'!I45+'9'!I45</f>
        <v>21758.287999999997</v>
      </c>
      <c r="J45" s="466">
        <f>+'7'!J45+'8'!J45+'9'!J45</f>
        <v>12492.918000000001</v>
      </c>
      <c r="K45" s="466">
        <f>+'7'!K45+'8'!K45+'9'!K45</f>
        <v>-2968.1229999999982</v>
      </c>
      <c r="L45" s="466">
        <f>+'7'!L45+'8'!L45+'9'!L45</f>
        <v>325.20999999999992</v>
      </c>
      <c r="M45" s="466">
        <f>+'7'!M45+'8'!M45+'9'!M45</f>
        <v>-1365.9390000000001</v>
      </c>
      <c r="N45" s="361">
        <f t="shared" ref="N45:N53" si="10">SUM(B45:M45)</f>
        <v>104605.57500000001</v>
      </c>
      <c r="P45" s="490"/>
    </row>
    <row r="46" spans="1:16" ht="14.25" x14ac:dyDescent="0.3">
      <c r="A46" s="393" t="s">
        <v>351</v>
      </c>
      <c r="B46" s="466">
        <f>+'7'!B46+'8'!B46+'9'!B46</f>
        <v>0</v>
      </c>
      <c r="C46" s="466">
        <f>+'7'!C46+'8'!C46+'9'!C46</f>
        <v>0</v>
      </c>
      <c r="D46" s="466">
        <f>+'7'!D46+'8'!D46+'9'!D46</f>
        <v>0</v>
      </c>
      <c r="E46" s="466">
        <f>+'7'!E46+'8'!E46+'9'!E46</f>
        <v>0</v>
      </c>
      <c r="F46" s="466">
        <f>+'7'!F46+'8'!F46+'9'!F46</f>
        <v>0</v>
      </c>
      <c r="G46" s="466">
        <f>+'7'!G46+'8'!G46+'9'!G46</f>
        <v>0</v>
      </c>
      <c r="H46" s="466">
        <f>+'7'!H46+'8'!H46+'9'!H46</f>
        <v>0</v>
      </c>
      <c r="I46" s="466">
        <f>+'7'!I46+'8'!I46+'9'!I46</f>
        <v>0</v>
      </c>
      <c r="J46" s="466">
        <f>+'7'!J46+'8'!J46+'9'!J46</f>
        <v>0</v>
      </c>
      <c r="K46" s="466">
        <f>+'7'!K46+'8'!K46+'9'!K46</f>
        <v>0</v>
      </c>
      <c r="L46" s="466">
        <f>+'7'!L46+'8'!L46+'9'!L46</f>
        <v>0</v>
      </c>
      <c r="M46" s="466">
        <f>+'7'!M46+'8'!M46+'9'!M46</f>
        <v>0</v>
      </c>
      <c r="N46" s="361">
        <f t="shared" si="10"/>
        <v>0</v>
      </c>
      <c r="P46" s="490"/>
    </row>
    <row r="47" spans="1:16" ht="14.25" x14ac:dyDescent="0.3">
      <c r="A47" s="393" t="s">
        <v>352</v>
      </c>
      <c r="B47" s="466">
        <f>+'7'!B47+'8'!B47+'9'!B47</f>
        <v>0</v>
      </c>
      <c r="C47" s="466">
        <f>+'7'!C47+'8'!C47+'9'!C47</f>
        <v>0</v>
      </c>
      <c r="D47" s="466">
        <f>+'7'!D47+'8'!D47+'9'!D47</f>
        <v>0</v>
      </c>
      <c r="E47" s="466">
        <f>+'7'!E47+'8'!E47+'9'!E47</f>
        <v>0</v>
      </c>
      <c r="F47" s="466">
        <f>+'7'!F47+'8'!F47+'9'!F47</f>
        <v>0</v>
      </c>
      <c r="G47" s="466">
        <f>+'7'!G47+'8'!G47+'9'!G47</f>
        <v>0</v>
      </c>
      <c r="H47" s="466">
        <f>+'7'!H47+'8'!H47+'9'!H47</f>
        <v>0</v>
      </c>
      <c r="I47" s="466">
        <f>+'7'!I47+'8'!I47+'9'!I47</f>
        <v>0</v>
      </c>
      <c r="J47" s="466">
        <f>+'7'!J47+'8'!J47+'9'!J47</f>
        <v>0</v>
      </c>
      <c r="K47" s="466">
        <f>+'7'!K47+'8'!K47+'9'!K47</f>
        <v>0</v>
      </c>
      <c r="L47" s="466">
        <f>+'7'!L47+'8'!L47+'9'!L47</f>
        <v>0</v>
      </c>
      <c r="M47" s="466">
        <f>+'7'!M47+'8'!M47+'9'!M47</f>
        <v>0</v>
      </c>
      <c r="N47" s="361">
        <f t="shared" si="10"/>
        <v>0</v>
      </c>
      <c r="P47" s="490"/>
    </row>
    <row r="48" spans="1:16" ht="14.25" x14ac:dyDescent="0.3">
      <c r="A48" s="393" t="s">
        <v>353</v>
      </c>
      <c r="B48" s="466">
        <f>+'7'!B48+'8'!B48+'9'!B48</f>
        <v>0</v>
      </c>
      <c r="C48" s="466">
        <f>+'7'!C48+'8'!C48+'9'!C48</f>
        <v>0</v>
      </c>
      <c r="D48" s="466">
        <f>+'7'!D48+'8'!D48+'9'!D48</f>
        <v>0</v>
      </c>
      <c r="E48" s="466">
        <f>+'7'!E48+'8'!E48+'9'!E48</f>
        <v>0</v>
      </c>
      <c r="F48" s="466">
        <f>+'7'!F48+'8'!F48+'9'!F48</f>
        <v>0</v>
      </c>
      <c r="G48" s="466">
        <f>+'7'!G48+'8'!G48+'9'!G48</f>
        <v>0</v>
      </c>
      <c r="H48" s="466">
        <f>+'7'!H48+'8'!H48+'9'!H48</f>
        <v>0</v>
      </c>
      <c r="I48" s="466">
        <f>+'7'!I48+'8'!I48+'9'!I48</f>
        <v>0</v>
      </c>
      <c r="J48" s="466">
        <f>+'7'!J48+'8'!J48+'9'!J48</f>
        <v>0</v>
      </c>
      <c r="K48" s="466">
        <f>+'7'!K48+'8'!K48+'9'!K48</f>
        <v>0</v>
      </c>
      <c r="L48" s="466">
        <f>+'7'!L48+'8'!L48+'9'!L48</f>
        <v>0</v>
      </c>
      <c r="M48" s="466">
        <f>+'7'!M48+'8'!M48+'9'!M48</f>
        <v>0</v>
      </c>
      <c r="N48" s="361">
        <f t="shared" si="10"/>
        <v>0</v>
      </c>
      <c r="P48" s="490"/>
    </row>
    <row r="49" spans="1:16" ht="14.25" x14ac:dyDescent="0.3">
      <c r="A49" s="393" t="s">
        <v>434</v>
      </c>
      <c r="B49" s="466">
        <f>+'7'!B49+'8'!B49+'9'!B49</f>
        <v>0</v>
      </c>
      <c r="C49" s="466">
        <f>+'7'!C49+'8'!C49+'9'!C49</f>
        <v>0</v>
      </c>
      <c r="D49" s="466">
        <f>+'7'!D49+'8'!D49+'9'!D49</f>
        <v>0</v>
      </c>
      <c r="E49" s="466">
        <f>+'7'!E49+'8'!E49+'9'!E49</f>
        <v>0</v>
      </c>
      <c r="F49" s="466">
        <f>+'7'!F49+'8'!F49+'9'!F49</f>
        <v>0</v>
      </c>
      <c r="G49" s="466">
        <f>+'7'!G49+'8'!G49+'9'!G49</f>
        <v>0</v>
      </c>
      <c r="H49" s="466">
        <f>+'7'!H49+'8'!H49+'9'!H49</f>
        <v>0</v>
      </c>
      <c r="I49" s="466">
        <f>+'7'!I49+'8'!I49+'9'!I49</f>
        <v>0</v>
      </c>
      <c r="J49" s="466">
        <f>+'7'!J49+'8'!J49+'9'!J49</f>
        <v>0</v>
      </c>
      <c r="K49" s="466">
        <f>+'7'!K49+'8'!K49+'9'!K49</f>
        <v>0</v>
      </c>
      <c r="L49" s="466">
        <f>+'7'!L49+'8'!L49+'9'!L49</f>
        <v>0</v>
      </c>
      <c r="M49" s="466">
        <f>+'7'!M49+'8'!M49+'9'!M49</f>
        <v>0</v>
      </c>
      <c r="N49" s="361">
        <f t="shared" si="10"/>
        <v>0</v>
      </c>
      <c r="P49" s="491"/>
    </row>
    <row r="50" spans="1:16" ht="14.25" x14ac:dyDescent="0.3">
      <c r="A50" s="393" t="s">
        <v>435</v>
      </c>
      <c r="B50" s="466">
        <f>+'7'!B50+'8'!B50+'9'!B50</f>
        <v>0</v>
      </c>
      <c r="C50" s="466">
        <f>+'7'!C50+'8'!C50+'9'!C50</f>
        <v>21938.085999999999</v>
      </c>
      <c r="D50" s="466">
        <f>+'7'!D50+'8'!D50+'9'!D50</f>
        <v>8809.8220000000001</v>
      </c>
      <c r="E50" s="466">
        <f>+'7'!E50+'8'!E50+'9'!E50</f>
        <v>32555.261999999999</v>
      </c>
      <c r="F50" s="466">
        <f>+'7'!F50+'8'!F50+'9'!F50</f>
        <v>8932.6829999999973</v>
      </c>
      <c r="G50" s="466">
        <f>+'7'!G50+'8'!G50+'9'!G50</f>
        <v>392.47199999999998</v>
      </c>
      <c r="H50" s="466">
        <f>+'7'!H50+'8'!H50+'9'!H50</f>
        <v>-5754.5810000000056</v>
      </c>
      <c r="I50" s="466">
        <f>+'7'!I50+'8'!I50+'9'!I50</f>
        <v>51391.571000000011</v>
      </c>
      <c r="J50" s="466">
        <f>+'7'!J50+'8'!J50+'9'!J50</f>
        <v>22632.981</v>
      </c>
      <c r="K50" s="466">
        <f>+'7'!K50+'8'!K50+'9'!K50</f>
        <v>-2665.3259999999973</v>
      </c>
      <c r="L50" s="466">
        <f>+'7'!L50+'8'!L50+'9'!L50</f>
        <v>13316.21</v>
      </c>
      <c r="M50" s="466">
        <f>+'7'!M50+'8'!M50+'9'!M50</f>
        <v>17067.549999999996</v>
      </c>
      <c r="N50" s="361">
        <f t="shared" si="10"/>
        <v>168616.72999999998</v>
      </c>
      <c r="P50" s="490"/>
    </row>
    <row r="51" spans="1:16" ht="14.25" x14ac:dyDescent="0.3">
      <c r="A51" s="393" t="s">
        <v>466</v>
      </c>
      <c r="B51" s="466">
        <f>+'7'!B51+'8'!B51+'9'!B51</f>
        <v>775.76499999999987</v>
      </c>
      <c r="C51" s="466">
        <f>+'7'!C51+'8'!C51+'9'!C51</f>
        <v>-40.216000000000001</v>
      </c>
      <c r="D51" s="466">
        <f>+'7'!D51+'8'!D51+'9'!D51</f>
        <v>-1902.7309999999998</v>
      </c>
      <c r="E51" s="466">
        <f>+'7'!E51+'8'!E51+'9'!E51</f>
        <v>348.60700000000003</v>
      </c>
      <c r="F51" s="466">
        <f>+'7'!F51+'8'!F51+'9'!F51</f>
        <v>-234.72500000000002</v>
      </c>
      <c r="G51" s="466">
        <f>+'7'!G51+'8'!G51+'9'!G51</f>
        <v>0</v>
      </c>
      <c r="H51" s="466">
        <f>+'7'!H51+'8'!H51+'9'!H51</f>
        <v>0</v>
      </c>
      <c r="I51" s="466">
        <f>+'7'!I51+'8'!I51+'9'!I51</f>
        <v>0</v>
      </c>
      <c r="J51" s="466">
        <f>+'7'!J51+'8'!J51+'9'!J51</f>
        <v>754.81100000000004</v>
      </c>
      <c r="K51" s="466">
        <f>+'7'!K51+'8'!K51+'9'!K51</f>
        <v>0</v>
      </c>
      <c r="L51" s="466">
        <f>+'7'!L51+'8'!L51+'9'!L51</f>
        <v>0</v>
      </c>
      <c r="M51" s="466">
        <f>+'7'!M51+'8'!M51+'9'!M51</f>
        <v>0</v>
      </c>
      <c r="N51" s="361">
        <f t="shared" si="10"/>
        <v>-298.48899999999969</v>
      </c>
      <c r="P51" s="490"/>
    </row>
    <row r="52" spans="1:16" ht="14.25" x14ac:dyDescent="0.3">
      <c r="A52" s="393" t="s">
        <v>467</v>
      </c>
      <c r="B52" s="466">
        <f>+'7'!B52+'8'!B52+'9'!B52</f>
        <v>101.059</v>
      </c>
      <c r="C52" s="466">
        <f>+'7'!C52+'8'!C52+'9'!C52</f>
        <v>160.13999999999999</v>
      </c>
      <c r="D52" s="466">
        <f>+'7'!D52+'8'!D52+'9'!D52</f>
        <v>-437.19</v>
      </c>
      <c r="E52" s="466">
        <f>+'7'!E52+'8'!E52+'9'!E52</f>
        <v>-307.19899999999996</v>
      </c>
      <c r="F52" s="466">
        <f>+'7'!F52+'8'!F52+'9'!F52</f>
        <v>-182.26400000000001</v>
      </c>
      <c r="G52" s="466">
        <f>+'7'!G52+'8'!G52+'9'!G52</f>
        <v>0</v>
      </c>
      <c r="H52" s="466">
        <f>+'7'!H52+'8'!H52+'9'!H52</f>
        <v>0</v>
      </c>
      <c r="I52" s="466">
        <f>+'7'!I52+'8'!I52+'9'!I52</f>
        <v>0</v>
      </c>
      <c r="J52" s="466">
        <f>+'7'!J52+'8'!J52+'9'!J52</f>
        <v>0</v>
      </c>
      <c r="K52" s="466">
        <f>+'7'!K52+'8'!K52+'9'!K52</f>
        <v>0</v>
      </c>
      <c r="L52" s="466">
        <f>+'7'!L52+'8'!L52+'9'!L52</f>
        <v>0</v>
      </c>
      <c r="M52" s="466">
        <f>+'7'!M52+'8'!M52+'9'!M52</f>
        <v>0</v>
      </c>
      <c r="N52" s="361">
        <f t="shared" si="10"/>
        <v>-665.45399999999995</v>
      </c>
      <c r="P52" s="490"/>
    </row>
    <row r="53" spans="1:16" ht="15" thickBot="1" x14ac:dyDescent="0.35">
      <c r="A53" s="465" t="s">
        <v>468</v>
      </c>
      <c r="B53" s="466">
        <f>+'7'!B53+'8'!B53+'9'!B53</f>
        <v>107940.41</v>
      </c>
      <c r="C53" s="466">
        <f>+'7'!C53+'8'!C53+'9'!C53</f>
        <v>67121.302000000011</v>
      </c>
      <c r="D53" s="466">
        <f>+'7'!D53+'8'!D53+'9'!D53</f>
        <v>83258.728000000003</v>
      </c>
      <c r="E53" s="466">
        <f>+'7'!E53+'8'!E53+'9'!E53</f>
        <v>42777.796000000002</v>
      </c>
      <c r="F53" s="466">
        <f>+'7'!F53+'8'!F53+'9'!F53</f>
        <v>48858.006000000001</v>
      </c>
      <c r="G53" s="466">
        <f>+'7'!G53+'8'!G53+'9'!G53</f>
        <v>7495.5609999999997</v>
      </c>
      <c r="H53" s="466">
        <f>+'7'!H53+'8'!H53+'9'!H53</f>
        <v>44135.885000000002</v>
      </c>
      <c r="I53" s="466">
        <f>+'7'!I53+'8'!I53+'9'!I53</f>
        <v>55390.575999999979</v>
      </c>
      <c r="J53" s="466">
        <f>+'7'!J53+'8'!J53+'9'!J53</f>
        <v>61997.433000000005</v>
      </c>
      <c r="K53" s="466">
        <f>+'7'!K53+'8'!K53+'9'!K53</f>
        <v>82644.960999999996</v>
      </c>
      <c r="L53" s="466">
        <f>+'7'!L53+'8'!L53+'9'!L53</f>
        <v>51404.074000000001</v>
      </c>
      <c r="M53" s="466">
        <f>+'7'!M53+'8'!M53+'9'!M53</f>
        <v>61616.444000000003</v>
      </c>
      <c r="N53" s="361">
        <f t="shared" si="10"/>
        <v>714641.17600000009</v>
      </c>
      <c r="P53" s="490"/>
    </row>
    <row r="54" spans="1:16" ht="15" thickBot="1" x14ac:dyDescent="0.35">
      <c r="A54" s="358" t="s">
        <v>354</v>
      </c>
      <c r="B54" s="368">
        <f>B55</f>
        <v>1735.0949999999998</v>
      </c>
      <c r="C54" s="368">
        <f t="shared" ref="C54:N54" si="11">C55</f>
        <v>590.95500000000004</v>
      </c>
      <c r="D54" s="368">
        <f t="shared" si="11"/>
        <v>738.22199999999998</v>
      </c>
      <c r="E54" s="368">
        <f t="shared" si="11"/>
        <v>366.38200000000001</v>
      </c>
      <c r="F54" s="368">
        <f t="shared" si="11"/>
        <v>-1013.616</v>
      </c>
      <c r="G54" s="368">
        <f t="shared" si="11"/>
        <v>250.14299999999997</v>
      </c>
      <c r="H54" s="368">
        <f t="shared" si="11"/>
        <v>-355.92800000000005</v>
      </c>
      <c r="I54" s="368">
        <f t="shared" si="11"/>
        <v>607.351</v>
      </c>
      <c r="J54" s="368">
        <f t="shared" si="11"/>
        <v>673.17</v>
      </c>
      <c r="K54" s="368">
        <f t="shared" si="11"/>
        <v>309.78700000000003</v>
      </c>
      <c r="L54" s="368">
        <f t="shared" si="11"/>
        <v>482.24599999999998</v>
      </c>
      <c r="M54" s="390">
        <f t="shared" si="11"/>
        <v>826.86400000000003</v>
      </c>
      <c r="N54" s="359">
        <f t="shared" si="11"/>
        <v>5210.6710000000003</v>
      </c>
      <c r="P54" s="490"/>
    </row>
    <row r="55" spans="1:16" ht="15" thickBot="1" x14ac:dyDescent="0.35">
      <c r="A55" s="465" t="s">
        <v>355</v>
      </c>
      <c r="B55" s="466">
        <f>+'7'!B55+'8'!B55+'9'!B55</f>
        <v>1735.0949999999998</v>
      </c>
      <c r="C55" s="466">
        <f>+'7'!C55+'8'!C55+'9'!C55</f>
        <v>590.95500000000004</v>
      </c>
      <c r="D55" s="466">
        <f>+'7'!D55+'8'!D55+'9'!D55</f>
        <v>738.22199999999998</v>
      </c>
      <c r="E55" s="466">
        <f>+'7'!E55+'8'!E55+'9'!E55</f>
        <v>366.38200000000001</v>
      </c>
      <c r="F55" s="466">
        <f>+'7'!F55+'8'!F55+'9'!F55</f>
        <v>-1013.616</v>
      </c>
      <c r="G55" s="466">
        <f>+'7'!G55+'8'!G55+'9'!G55</f>
        <v>250.14299999999997</v>
      </c>
      <c r="H55" s="466">
        <f>+'7'!H55+'8'!H55+'9'!H55</f>
        <v>-355.92800000000005</v>
      </c>
      <c r="I55" s="466">
        <f>+'7'!I55+'8'!I55+'9'!I55</f>
        <v>607.351</v>
      </c>
      <c r="J55" s="466">
        <f>+'7'!J55+'8'!J55+'9'!J55</f>
        <v>673.17</v>
      </c>
      <c r="K55" s="466">
        <f>+'7'!K55+'8'!K55+'9'!K55</f>
        <v>309.78700000000003</v>
      </c>
      <c r="L55" s="466">
        <f>+'7'!L55+'8'!L55+'9'!L55</f>
        <v>482.24599999999998</v>
      </c>
      <c r="M55" s="466">
        <f>+'7'!M55+'8'!M55+'9'!M55</f>
        <v>826.86400000000003</v>
      </c>
      <c r="N55" s="468">
        <f>SUM(B55:M55)</f>
        <v>5210.6710000000003</v>
      </c>
      <c r="P55" s="491"/>
    </row>
    <row r="56" spans="1:16" ht="15" thickBot="1" x14ac:dyDescent="0.35">
      <c r="A56" s="358" t="s">
        <v>356</v>
      </c>
      <c r="B56" s="368">
        <f>SUM(B57:B63)</f>
        <v>10049.847999999998</v>
      </c>
      <c r="C56" s="368">
        <f t="shared" ref="C56:N56" si="12">SUM(C57:C63)</f>
        <v>16831.879000000001</v>
      </c>
      <c r="D56" s="368">
        <f t="shared" si="12"/>
        <v>13442.001000000004</v>
      </c>
      <c r="E56" s="368">
        <f t="shared" si="12"/>
        <v>5354.5360000000001</v>
      </c>
      <c r="F56" s="368">
        <f t="shared" si="12"/>
        <v>2377.5210000000002</v>
      </c>
      <c r="G56" s="368">
        <f t="shared" si="12"/>
        <v>3329.1600000000017</v>
      </c>
      <c r="H56" s="368">
        <f t="shared" si="12"/>
        <v>19772.250000000007</v>
      </c>
      <c r="I56" s="368">
        <f t="shared" si="12"/>
        <v>3645.5120000000011</v>
      </c>
      <c r="J56" s="368">
        <f t="shared" si="12"/>
        <v>12563.907000000003</v>
      </c>
      <c r="K56" s="368">
        <f t="shared" si="12"/>
        <v>625.22900000000118</v>
      </c>
      <c r="L56" s="368">
        <f t="shared" si="12"/>
        <v>4443.6380000000008</v>
      </c>
      <c r="M56" s="390">
        <f t="shared" si="12"/>
        <v>8273.001000000002</v>
      </c>
      <c r="N56" s="359">
        <f t="shared" si="12"/>
        <v>100708.482</v>
      </c>
      <c r="P56" s="490"/>
    </row>
    <row r="57" spans="1:16" ht="14.25" x14ac:dyDescent="0.3">
      <c r="A57" s="360" t="s">
        <v>377</v>
      </c>
      <c r="B57" s="466">
        <f>+'7'!B57+'8'!B57+'9'!B57</f>
        <v>0</v>
      </c>
      <c r="C57" s="466">
        <f>+'7'!C57+'8'!C57+'9'!C57</f>
        <v>0</v>
      </c>
      <c r="D57" s="466">
        <f>+'7'!D57+'8'!D57+'9'!D57</f>
        <v>0</v>
      </c>
      <c r="E57" s="466">
        <f>+'7'!E57+'8'!E57+'9'!E57</f>
        <v>0</v>
      </c>
      <c r="F57" s="466">
        <f>+'7'!F57+'8'!F57+'9'!F57</f>
        <v>0</v>
      </c>
      <c r="G57" s="466">
        <f>+'7'!G57+'8'!G57+'9'!G57</f>
        <v>0</v>
      </c>
      <c r="H57" s="466">
        <f>+'7'!H57+'8'!H57+'9'!H57</f>
        <v>0</v>
      </c>
      <c r="I57" s="466">
        <f>+'7'!I57+'8'!I57+'9'!I57</f>
        <v>0</v>
      </c>
      <c r="J57" s="466">
        <f>+'7'!J57+'8'!J57+'9'!J57</f>
        <v>0</v>
      </c>
      <c r="K57" s="466">
        <f>+'7'!K57+'8'!K57+'9'!K57</f>
        <v>0</v>
      </c>
      <c r="L57" s="466">
        <f>+'7'!L57+'8'!L57+'9'!L57</f>
        <v>0</v>
      </c>
      <c r="M57" s="466">
        <f>+'7'!M57+'8'!M57+'9'!M57</f>
        <v>0</v>
      </c>
      <c r="N57" s="361">
        <f>SUM(B57:M57)</f>
        <v>0</v>
      </c>
      <c r="P57" s="490"/>
    </row>
    <row r="58" spans="1:16" ht="14.25" x14ac:dyDescent="0.3">
      <c r="A58" s="360" t="s">
        <v>357</v>
      </c>
      <c r="B58" s="466">
        <f>+'7'!B58+'8'!B58+'9'!B58</f>
        <v>0</v>
      </c>
      <c r="C58" s="466">
        <f>+'7'!C58+'8'!C58+'9'!C58</f>
        <v>0</v>
      </c>
      <c r="D58" s="466">
        <f>+'7'!D58+'8'!D58+'9'!D58</f>
        <v>0</v>
      </c>
      <c r="E58" s="466">
        <f>+'7'!E58+'8'!E58+'9'!E58</f>
        <v>0</v>
      </c>
      <c r="F58" s="466">
        <f>+'7'!F58+'8'!F58+'9'!F58</f>
        <v>0</v>
      </c>
      <c r="G58" s="466">
        <f>+'7'!G58+'8'!G58+'9'!G58</f>
        <v>0</v>
      </c>
      <c r="H58" s="466">
        <f>+'7'!H58+'8'!H58+'9'!H58</f>
        <v>0</v>
      </c>
      <c r="I58" s="466">
        <f>+'7'!I58+'8'!I58+'9'!I58</f>
        <v>0</v>
      </c>
      <c r="J58" s="466">
        <f>+'7'!J58+'8'!J58+'9'!J58</f>
        <v>0</v>
      </c>
      <c r="K58" s="466">
        <f>+'7'!K58+'8'!K58+'9'!K58</f>
        <v>0</v>
      </c>
      <c r="L58" s="466">
        <f>+'7'!L58+'8'!L58+'9'!L58</f>
        <v>0</v>
      </c>
      <c r="M58" s="466">
        <f>+'7'!M58+'8'!M58+'9'!M58</f>
        <v>0</v>
      </c>
      <c r="N58" s="361">
        <f t="shared" ref="N58:N63" si="13">SUM(B58:M58)</f>
        <v>0</v>
      </c>
      <c r="P58" s="490"/>
    </row>
    <row r="59" spans="1:16" ht="14.25" x14ac:dyDescent="0.3">
      <c r="A59" s="360" t="s">
        <v>378</v>
      </c>
      <c r="B59" s="466">
        <f>+'7'!B59+'8'!B59+'9'!B59</f>
        <v>0</v>
      </c>
      <c r="C59" s="466">
        <f>+'7'!C59+'8'!C59+'9'!C59</f>
        <v>0</v>
      </c>
      <c r="D59" s="466">
        <f>+'7'!D59+'8'!D59+'9'!D59</f>
        <v>0</v>
      </c>
      <c r="E59" s="466">
        <f>+'7'!E59+'8'!E59+'9'!E59</f>
        <v>0</v>
      </c>
      <c r="F59" s="466">
        <f>+'7'!F59+'8'!F59+'9'!F59</f>
        <v>0</v>
      </c>
      <c r="G59" s="466">
        <f>+'7'!G59+'8'!G59+'9'!G59</f>
        <v>0</v>
      </c>
      <c r="H59" s="466">
        <f>+'7'!H59+'8'!H59+'9'!H59</f>
        <v>0</v>
      </c>
      <c r="I59" s="466">
        <f>+'7'!I59+'8'!I59+'9'!I59</f>
        <v>0</v>
      </c>
      <c r="J59" s="466">
        <f>+'7'!J59+'8'!J59+'9'!J59</f>
        <v>0</v>
      </c>
      <c r="K59" s="466">
        <f>+'7'!K59+'8'!K59+'9'!K59</f>
        <v>0</v>
      </c>
      <c r="L59" s="466">
        <f>+'7'!L59+'8'!L59+'9'!L59</f>
        <v>0</v>
      </c>
      <c r="M59" s="466">
        <f>+'7'!M59+'8'!M59+'9'!M59</f>
        <v>0</v>
      </c>
      <c r="N59" s="361">
        <f t="shared" si="13"/>
        <v>0</v>
      </c>
      <c r="P59" s="490"/>
    </row>
    <row r="60" spans="1:16" ht="14.25" x14ac:dyDescent="0.3">
      <c r="A60" s="393" t="s">
        <v>358</v>
      </c>
      <c r="B60" s="466">
        <f>+'7'!B60+'8'!B60+'9'!B60</f>
        <v>1128.797</v>
      </c>
      <c r="C60" s="466">
        <f>+'7'!C60+'8'!C60+'9'!C60</f>
        <v>2663.6660000000002</v>
      </c>
      <c r="D60" s="466">
        <f>+'7'!D60+'8'!D60+'9'!D60</f>
        <v>1266.9979999999998</v>
      </c>
      <c r="E60" s="466">
        <f>+'7'!E60+'8'!E60+'9'!E60</f>
        <v>1227.3120000000004</v>
      </c>
      <c r="F60" s="466">
        <f>+'7'!F60+'8'!F60+'9'!F60</f>
        <v>2765.317</v>
      </c>
      <c r="G60" s="466">
        <f>+'7'!G60+'8'!G60+'9'!G60</f>
        <v>-2109.1679999999997</v>
      </c>
      <c r="H60" s="466">
        <f>+'7'!H60+'8'!H60+'9'!H60</f>
        <v>2457.8690000000001</v>
      </c>
      <c r="I60" s="466">
        <f>+'7'!I60+'8'!I60+'9'!I60</f>
        <v>2763.328</v>
      </c>
      <c r="J60" s="466">
        <f>+'7'!J60+'8'!J60+'9'!J60</f>
        <v>-1503.6169999999997</v>
      </c>
      <c r="K60" s="466">
        <f>+'7'!K60+'8'!K60+'9'!K60</f>
        <v>2670.2340000000004</v>
      </c>
      <c r="L60" s="466">
        <f>+'7'!L60+'8'!L60+'9'!L60</f>
        <v>-1511.7069999999997</v>
      </c>
      <c r="M60" s="466">
        <f>+'7'!M60+'8'!M60+'9'!M60</f>
        <v>20.625</v>
      </c>
      <c r="N60" s="361">
        <f t="shared" si="13"/>
        <v>11839.654</v>
      </c>
      <c r="P60" s="490"/>
    </row>
    <row r="61" spans="1:16" ht="14.25" x14ac:dyDescent="0.3">
      <c r="A61" s="393" t="s">
        <v>395</v>
      </c>
      <c r="B61" s="466">
        <f>+'7'!B61+'8'!B61+'9'!B61</f>
        <v>0</v>
      </c>
      <c r="C61" s="466">
        <f>+'7'!C61+'8'!C61+'9'!C61</f>
        <v>0</v>
      </c>
      <c r="D61" s="466">
        <f>+'7'!D61+'8'!D61+'9'!D61</f>
        <v>-172.67099999999994</v>
      </c>
      <c r="E61" s="466">
        <f>+'7'!E61+'8'!E61+'9'!E61</f>
        <v>0</v>
      </c>
      <c r="F61" s="466">
        <f>+'7'!F61+'8'!F61+'9'!F61</f>
        <v>0</v>
      </c>
      <c r="G61" s="466">
        <f>+'7'!G61+'8'!G61+'9'!G61</f>
        <v>0</v>
      </c>
      <c r="H61" s="466">
        <f>+'7'!H61+'8'!H61+'9'!H61</f>
        <v>0</v>
      </c>
      <c r="I61" s="466">
        <f>+'7'!I61+'8'!I61+'9'!I61</f>
        <v>0</v>
      </c>
      <c r="J61" s="466">
        <f>+'7'!J61+'8'!J61+'9'!J61</f>
        <v>0</v>
      </c>
      <c r="K61" s="466">
        <f>+'7'!K61+'8'!K61+'9'!K61</f>
        <v>0</v>
      </c>
      <c r="L61" s="466">
        <f>+'7'!L61+'8'!L61+'9'!L61</f>
        <v>0</v>
      </c>
      <c r="M61" s="466">
        <f>+'7'!M61+'8'!M61+'9'!M61</f>
        <v>0</v>
      </c>
      <c r="N61" s="361">
        <f t="shared" si="13"/>
        <v>-172.67099999999994</v>
      </c>
      <c r="P61" s="490"/>
    </row>
    <row r="62" spans="1:16" ht="14.25" x14ac:dyDescent="0.3">
      <c r="A62" s="458" t="s">
        <v>483</v>
      </c>
      <c r="B62" s="466">
        <f>+'7'!B62+'8'!B62+'9'!B62</f>
        <v>0</v>
      </c>
      <c r="C62" s="466">
        <f>+'7'!C62+'8'!C62+'9'!C62</f>
        <v>3547.8070000000007</v>
      </c>
      <c r="D62" s="466">
        <f>+'7'!D62+'8'!D62+'9'!D62</f>
        <v>-4055.5250000000001</v>
      </c>
      <c r="E62" s="466">
        <f>+'7'!E62+'8'!E62+'9'!E62</f>
        <v>0</v>
      </c>
      <c r="F62" s="466">
        <f>+'7'!F62+'8'!F62+'9'!F62</f>
        <v>0</v>
      </c>
      <c r="G62" s="466">
        <f>+'7'!G62+'8'!G62+'9'!G62</f>
        <v>0</v>
      </c>
      <c r="H62" s="466">
        <f>+'7'!H62+'8'!H62+'9'!H62</f>
        <v>0</v>
      </c>
      <c r="I62" s="466">
        <f>+'7'!I62+'8'!I62+'9'!I62</f>
        <v>0</v>
      </c>
      <c r="J62" s="466">
        <f>+'7'!J62+'8'!J62+'9'!J62</f>
        <v>8644.1640000000007</v>
      </c>
      <c r="K62" s="466">
        <f>+'7'!K62+'8'!K62+'9'!K62</f>
        <v>0</v>
      </c>
      <c r="L62" s="466">
        <f>+'7'!L62+'8'!L62+'9'!L62</f>
        <v>0</v>
      </c>
      <c r="M62" s="466">
        <f>+'7'!M62+'8'!M62+'9'!M62</f>
        <v>-505.50900000000001</v>
      </c>
      <c r="N62" s="361">
        <f t="shared" si="13"/>
        <v>7630.9370000000017</v>
      </c>
      <c r="P62" s="490"/>
    </row>
    <row r="63" spans="1:16" ht="15" thickBot="1" x14ac:dyDescent="0.35">
      <c r="A63" s="458" t="s">
        <v>469</v>
      </c>
      <c r="B63" s="466">
        <f>+'7'!B63+'8'!B63+'9'!B63</f>
        <v>8921.0509999999977</v>
      </c>
      <c r="C63" s="466">
        <f>+'7'!C63+'8'!C63+'9'!C63</f>
        <v>10620.405999999999</v>
      </c>
      <c r="D63" s="466">
        <f>+'7'!D63+'8'!D63+'9'!D63</f>
        <v>16403.199000000004</v>
      </c>
      <c r="E63" s="466">
        <f>+'7'!E63+'8'!E63+'9'!E63</f>
        <v>4127.2240000000002</v>
      </c>
      <c r="F63" s="466">
        <f>+'7'!F63+'8'!F63+'9'!F63</f>
        <v>-387.79599999999982</v>
      </c>
      <c r="G63" s="466">
        <f>+'7'!G63+'8'!G63+'9'!G63</f>
        <v>5438.3280000000013</v>
      </c>
      <c r="H63" s="466">
        <f>+'7'!H63+'8'!H63+'9'!H63</f>
        <v>17314.381000000008</v>
      </c>
      <c r="I63" s="466">
        <f>+'7'!I63+'8'!I63+'9'!I63</f>
        <v>882.18400000000111</v>
      </c>
      <c r="J63" s="466">
        <f>+'7'!J63+'8'!J63+'9'!J63</f>
        <v>5423.3600000000015</v>
      </c>
      <c r="K63" s="466">
        <f>+'7'!K63+'8'!K63+'9'!K63</f>
        <v>-2045.0049999999992</v>
      </c>
      <c r="L63" s="466">
        <f>+'7'!L63+'8'!L63+'9'!L63</f>
        <v>5955.3450000000003</v>
      </c>
      <c r="M63" s="466">
        <f>+'7'!M63+'8'!M63+'9'!M63</f>
        <v>8757.885000000002</v>
      </c>
      <c r="N63" s="361">
        <f t="shared" si="13"/>
        <v>81410.562000000005</v>
      </c>
      <c r="P63" s="490"/>
    </row>
    <row r="64" spans="1:16" ht="15" thickBot="1" x14ac:dyDescent="0.35">
      <c r="A64" s="358" t="s">
        <v>359</v>
      </c>
      <c r="B64" s="368">
        <f t="shared" ref="B64:N64" si="14">SUM(B65:B69)</f>
        <v>6702.4769999999999</v>
      </c>
      <c r="C64" s="368">
        <f t="shared" si="14"/>
        <v>5755.7890000000025</v>
      </c>
      <c r="D64" s="368">
        <f t="shared" si="14"/>
        <v>11808.605000000003</v>
      </c>
      <c r="E64" s="368">
        <f t="shared" si="14"/>
        <v>22386.031999999999</v>
      </c>
      <c r="F64" s="368">
        <f t="shared" si="14"/>
        <v>803.03900000000147</v>
      </c>
      <c r="G64" s="368">
        <f t="shared" si="14"/>
        <v>-713.89699999999993</v>
      </c>
      <c r="H64" s="368">
        <f t="shared" si="14"/>
        <v>4994.116</v>
      </c>
      <c r="I64" s="368">
        <f t="shared" si="14"/>
        <v>-918.3479999999995</v>
      </c>
      <c r="J64" s="368">
        <f t="shared" si="14"/>
        <v>-1212.819</v>
      </c>
      <c r="K64" s="368">
        <f t="shared" si="14"/>
        <v>20832.235000000001</v>
      </c>
      <c r="L64" s="368">
        <f t="shared" si="14"/>
        <v>1790.1019999999983</v>
      </c>
      <c r="M64" s="390">
        <f t="shared" si="14"/>
        <v>-2639.7514999999939</v>
      </c>
      <c r="N64" s="359">
        <f t="shared" si="14"/>
        <v>69587.579500000007</v>
      </c>
      <c r="P64" s="490"/>
    </row>
    <row r="65" spans="1:16" ht="14.25" x14ac:dyDescent="0.3">
      <c r="A65" s="360" t="s">
        <v>360</v>
      </c>
      <c r="B65" s="466">
        <f>+'7'!B65+'8'!B65+'9'!B65</f>
        <v>133.33499999999958</v>
      </c>
      <c r="C65" s="466">
        <f>+'7'!C65+'8'!C65+'9'!C65</f>
        <v>-366.79299999999967</v>
      </c>
      <c r="D65" s="466">
        <f>+'7'!D65+'8'!D65+'9'!D65</f>
        <v>521.16300000000012</v>
      </c>
      <c r="E65" s="466">
        <f>+'7'!E65+'8'!E65+'9'!E65</f>
        <v>4732.3059999999996</v>
      </c>
      <c r="F65" s="466">
        <f>+'7'!F65+'8'!F65+'9'!F65</f>
        <v>-672.57099999999969</v>
      </c>
      <c r="G65" s="466">
        <f>+'7'!G65+'8'!G65+'9'!G65</f>
        <v>-1292.0230000000001</v>
      </c>
      <c r="H65" s="466">
        <f>+'7'!H65+'8'!H65+'9'!H65</f>
        <v>-2136.8110000000006</v>
      </c>
      <c r="I65" s="466">
        <f>+'7'!I65+'8'!I65+'9'!I65</f>
        <v>-892.10400000000016</v>
      </c>
      <c r="J65" s="466">
        <f>+'7'!J65+'8'!J65+'9'!J65</f>
        <v>-340.74599999999998</v>
      </c>
      <c r="K65" s="466">
        <f>+'7'!K65+'8'!K65+'9'!K65</f>
        <v>-15.840000000000032</v>
      </c>
      <c r="L65" s="466">
        <f>+'7'!L65+'8'!L65+'9'!L65</f>
        <v>-5.8249999999999886</v>
      </c>
      <c r="M65" s="466">
        <f>+'7'!M65+'8'!M65+'9'!M65</f>
        <v>166.00800000000004</v>
      </c>
      <c r="N65" s="361">
        <f>SUM(B65:M65)</f>
        <v>-169.90100000000126</v>
      </c>
      <c r="P65" s="490"/>
    </row>
    <row r="66" spans="1:16" ht="14.25" x14ac:dyDescent="0.3">
      <c r="A66" s="360" t="s">
        <v>396</v>
      </c>
      <c r="B66" s="466">
        <f>+'7'!B66+'8'!B66+'9'!B66</f>
        <v>0</v>
      </c>
      <c r="C66" s="466">
        <f>+'7'!C66+'8'!C66+'9'!C66</f>
        <v>0</v>
      </c>
      <c r="D66" s="466">
        <f>+'7'!D66+'8'!D66+'9'!D66</f>
        <v>0</v>
      </c>
      <c r="E66" s="466">
        <f>+'7'!E66+'8'!E66+'9'!E66</f>
        <v>0</v>
      </c>
      <c r="F66" s="466">
        <f>+'7'!F66+'8'!F66+'9'!F66</f>
        <v>0</v>
      </c>
      <c r="G66" s="466">
        <f>+'7'!G66+'8'!G66+'9'!G66</f>
        <v>0</v>
      </c>
      <c r="H66" s="466">
        <f>+'7'!H66+'8'!H66+'9'!H66</f>
        <v>0</v>
      </c>
      <c r="I66" s="466">
        <f>+'7'!I66+'8'!I66+'9'!I66</f>
        <v>1697.136</v>
      </c>
      <c r="J66" s="466">
        <f>+'7'!J66+'8'!J66+'9'!J66</f>
        <v>-1686.7070000000001</v>
      </c>
      <c r="K66" s="466">
        <f>+'7'!K66+'8'!K66+'9'!K66</f>
        <v>0</v>
      </c>
      <c r="L66" s="466">
        <f>+'7'!L66+'8'!L66+'9'!L66</f>
        <v>0</v>
      </c>
      <c r="M66" s="466">
        <f>+'7'!M66+'8'!M66+'9'!M66</f>
        <v>0</v>
      </c>
      <c r="N66" s="361">
        <f t="shared" ref="N66:N69" si="15">SUM(B66:M66)</f>
        <v>10.42899999999986</v>
      </c>
      <c r="P66" s="490"/>
    </row>
    <row r="67" spans="1:16" ht="14.25" x14ac:dyDescent="0.3">
      <c r="A67" s="393" t="s">
        <v>359</v>
      </c>
      <c r="B67" s="466">
        <f>+'7'!B67+'8'!B67+'9'!B67</f>
        <v>7702.7340000000004</v>
      </c>
      <c r="C67" s="466">
        <f>+'7'!C67+'8'!C67+'9'!C67</f>
        <v>4478.563000000001</v>
      </c>
      <c r="D67" s="466">
        <f>+'7'!D67+'8'!D67+'9'!D67</f>
        <v>10787.719000000001</v>
      </c>
      <c r="E67" s="466">
        <f>+'7'!E67+'8'!E67+'9'!E67</f>
        <v>14738.527999999998</v>
      </c>
      <c r="F67" s="466">
        <f>+'7'!F67+'8'!F67+'9'!F67</f>
        <v>5044.6990000000005</v>
      </c>
      <c r="G67" s="466">
        <f>+'7'!G67+'8'!G67+'9'!G67</f>
        <v>4750.0290000000005</v>
      </c>
      <c r="H67" s="466">
        <f>+'7'!H67+'8'!H67+'9'!H67</f>
        <v>1703.5</v>
      </c>
      <c r="I67" s="466">
        <f>+'7'!I67+'8'!I67+'9'!I67</f>
        <v>295.61599999999999</v>
      </c>
      <c r="J67" s="466">
        <f>+'7'!J67+'8'!J67+'9'!J67</f>
        <v>1492.7170000000001</v>
      </c>
      <c r="K67" s="466">
        <f>+'7'!K67+'8'!K67+'9'!K67</f>
        <v>1435.2560000000001</v>
      </c>
      <c r="L67" s="466">
        <f>+'7'!L67+'8'!L67+'9'!L67</f>
        <v>1651.479</v>
      </c>
      <c r="M67" s="466">
        <f>+'7'!M67+'8'!M67+'9'!M67</f>
        <v>2148.1475000000046</v>
      </c>
      <c r="N67" s="361">
        <f t="shared" si="15"/>
        <v>56228.98750000001</v>
      </c>
      <c r="P67" s="490"/>
    </row>
    <row r="68" spans="1:16" ht="14.25" x14ac:dyDescent="0.3">
      <c r="A68" s="393" t="s">
        <v>361</v>
      </c>
      <c r="B68" s="466">
        <f>+'7'!B68+'8'!B68+'9'!B68</f>
        <v>-1127.1219999999994</v>
      </c>
      <c r="C68" s="466">
        <f>+'7'!C68+'8'!C68+'9'!C68</f>
        <v>1644.0190000000007</v>
      </c>
      <c r="D68" s="466">
        <f>+'7'!D68+'8'!D68+'9'!D68</f>
        <v>499.72300000000178</v>
      </c>
      <c r="E68" s="466">
        <f>+'7'!E68+'8'!E68+'9'!E68</f>
        <v>2915.1980000000003</v>
      </c>
      <c r="F68" s="466">
        <f>+'7'!F68+'8'!F68+'9'!F68</f>
        <v>-4161.9959999999992</v>
      </c>
      <c r="G68" s="466">
        <f>+'7'!G68+'8'!G68+'9'!G68</f>
        <v>-4171.9030000000002</v>
      </c>
      <c r="H68" s="466">
        <f>+'7'!H68+'8'!H68+'9'!H68</f>
        <v>5427.4270000000006</v>
      </c>
      <c r="I68" s="466">
        <f>+'7'!I68+'8'!I68+'9'!I68</f>
        <v>-2018.9959999999992</v>
      </c>
      <c r="J68" s="466">
        <f>+'7'!J68+'8'!J68+'9'!J68</f>
        <v>3338.0459999999998</v>
      </c>
      <c r="K68" s="466">
        <f>+'7'!K68+'8'!K68+'9'!K68</f>
        <v>19412.819</v>
      </c>
      <c r="L68" s="466">
        <f>+'7'!L68+'8'!L68+'9'!L68</f>
        <v>-196.10700000000179</v>
      </c>
      <c r="M68" s="466">
        <f>+'7'!M68+'8'!M68+'9'!M68</f>
        <v>-4623.7679999999982</v>
      </c>
      <c r="N68" s="361">
        <f t="shared" si="15"/>
        <v>16937.340000000004</v>
      </c>
      <c r="P68" s="490"/>
    </row>
    <row r="69" spans="1:16" ht="15" thickBot="1" x14ac:dyDescent="0.35">
      <c r="A69" s="393" t="s">
        <v>362</v>
      </c>
      <c r="B69" s="466">
        <f>+'7'!B69+'8'!B69+'9'!B69</f>
        <v>-6.4700000000000273</v>
      </c>
      <c r="C69" s="466">
        <f>+'7'!C69+'8'!C69+'9'!C69</f>
        <v>0</v>
      </c>
      <c r="D69" s="466">
        <f>+'7'!D69+'8'!D69+'9'!D69</f>
        <v>0</v>
      </c>
      <c r="E69" s="466">
        <f>+'7'!E69+'8'!E69+'9'!E69</f>
        <v>0</v>
      </c>
      <c r="F69" s="466">
        <f>+'7'!F69+'8'!F69+'9'!F69</f>
        <v>592.90700000000004</v>
      </c>
      <c r="G69" s="466">
        <f>+'7'!G69+'8'!G69+'9'!G69</f>
        <v>0</v>
      </c>
      <c r="H69" s="466">
        <f>+'7'!H69+'8'!H69+'9'!H69</f>
        <v>0</v>
      </c>
      <c r="I69" s="466">
        <f>+'7'!I69+'8'!I69+'9'!I69</f>
        <v>0</v>
      </c>
      <c r="J69" s="466">
        <f>+'7'!J69+'8'!J69+'9'!J69</f>
        <v>-4016.1289999999999</v>
      </c>
      <c r="K69" s="466">
        <f>+'7'!K69+'8'!K69+'9'!K69</f>
        <v>0</v>
      </c>
      <c r="L69" s="466">
        <f>+'7'!L69+'8'!L69+'9'!L69</f>
        <v>340.55500000000006</v>
      </c>
      <c r="M69" s="466">
        <f>+'7'!M69+'8'!M69+'9'!M69</f>
        <v>-330.13900000000001</v>
      </c>
      <c r="N69" s="361">
        <f t="shared" si="15"/>
        <v>-3419.2759999999998</v>
      </c>
      <c r="P69" s="491"/>
    </row>
    <row r="70" spans="1:16" ht="15" thickBot="1" x14ac:dyDescent="0.35">
      <c r="A70" s="358" t="s">
        <v>363</v>
      </c>
      <c r="B70" s="368">
        <f t="shared" ref="B70:N70" si="16">SUM(B71:B88)</f>
        <v>53354.530999999995</v>
      </c>
      <c r="C70" s="368">
        <f t="shared" si="16"/>
        <v>33821.562000000005</v>
      </c>
      <c r="D70" s="368">
        <f t="shared" si="16"/>
        <v>36138.531999999992</v>
      </c>
      <c r="E70" s="368">
        <f t="shared" si="16"/>
        <v>41734.621999999988</v>
      </c>
      <c r="F70" s="368">
        <f t="shared" si="16"/>
        <v>52601.161</v>
      </c>
      <c r="G70" s="368">
        <f t="shared" si="16"/>
        <v>8393.9239999999991</v>
      </c>
      <c r="H70" s="368">
        <f t="shared" si="16"/>
        <v>60100.938000000002</v>
      </c>
      <c r="I70" s="368">
        <f t="shared" si="16"/>
        <v>85631.688000000009</v>
      </c>
      <c r="J70" s="368">
        <f t="shared" si="16"/>
        <v>49707.003999999994</v>
      </c>
      <c r="K70" s="368">
        <f t="shared" si="16"/>
        <v>98285.739000000001</v>
      </c>
      <c r="L70" s="368">
        <f t="shared" si="16"/>
        <v>153191.08499999999</v>
      </c>
      <c r="M70" s="390">
        <f t="shared" si="16"/>
        <v>150714.61999999997</v>
      </c>
      <c r="N70" s="359">
        <f t="shared" si="16"/>
        <v>823675.40599999984</v>
      </c>
      <c r="P70" s="490"/>
    </row>
    <row r="71" spans="1:16" ht="14.25" x14ac:dyDescent="0.3">
      <c r="A71" s="360" t="s">
        <v>364</v>
      </c>
      <c r="B71" s="466">
        <f>+'7'!B71+'8'!B71+'9'!B71</f>
        <v>0</v>
      </c>
      <c r="C71" s="466">
        <f>+'7'!C71+'8'!C71+'9'!C71</f>
        <v>0</v>
      </c>
      <c r="D71" s="466">
        <f>+'7'!D71+'8'!D71+'9'!D71</f>
        <v>0</v>
      </c>
      <c r="E71" s="466">
        <f>+'7'!E71+'8'!E71+'9'!E71</f>
        <v>0</v>
      </c>
      <c r="F71" s="466">
        <f>+'7'!F71+'8'!F71+'9'!F71</f>
        <v>0</v>
      </c>
      <c r="G71" s="466">
        <f>+'7'!G71+'8'!G71+'9'!G71</f>
        <v>0</v>
      </c>
      <c r="H71" s="466">
        <f>+'7'!H71+'8'!H71+'9'!H71</f>
        <v>0</v>
      </c>
      <c r="I71" s="466">
        <f>+'7'!I71+'8'!I71+'9'!I71</f>
        <v>0</v>
      </c>
      <c r="J71" s="466">
        <f>+'7'!J71+'8'!J71+'9'!J71</f>
        <v>0</v>
      </c>
      <c r="K71" s="466">
        <f>+'7'!K71+'8'!K71+'9'!K71</f>
        <v>0</v>
      </c>
      <c r="L71" s="466">
        <f>+'7'!L71+'8'!L71+'9'!L71</f>
        <v>0</v>
      </c>
      <c r="M71" s="466">
        <f>+'7'!M71+'8'!M71+'9'!M71</f>
        <v>0</v>
      </c>
      <c r="N71" s="361">
        <f>SUM(B71:M71)</f>
        <v>0</v>
      </c>
      <c r="P71" s="490"/>
    </row>
    <row r="72" spans="1:16" ht="14.25" x14ac:dyDescent="0.3">
      <c r="A72" s="393" t="s">
        <v>365</v>
      </c>
      <c r="B72" s="466">
        <f>+'7'!B72+'8'!B72+'9'!B72</f>
        <v>0</v>
      </c>
      <c r="C72" s="466">
        <f>+'7'!C72+'8'!C72+'9'!C72</f>
        <v>0</v>
      </c>
      <c r="D72" s="466">
        <f>+'7'!D72+'8'!D72+'9'!D72</f>
        <v>0</v>
      </c>
      <c r="E72" s="466">
        <f>+'7'!E72+'8'!E72+'9'!E72</f>
        <v>0</v>
      </c>
      <c r="F72" s="466">
        <f>+'7'!F72+'8'!F72+'9'!F72</f>
        <v>0</v>
      </c>
      <c r="G72" s="466">
        <f>+'7'!G72+'8'!G72+'9'!G72</f>
        <v>0</v>
      </c>
      <c r="H72" s="466">
        <f>+'7'!H72+'8'!H72+'9'!H72</f>
        <v>0</v>
      </c>
      <c r="I72" s="466">
        <f>+'7'!I72+'8'!I72+'9'!I72</f>
        <v>0</v>
      </c>
      <c r="J72" s="466">
        <f>+'7'!J72+'8'!J72+'9'!J72</f>
        <v>0</v>
      </c>
      <c r="K72" s="466">
        <f>+'7'!K72+'8'!K72+'9'!K72</f>
        <v>0</v>
      </c>
      <c r="L72" s="466">
        <f>+'7'!L72+'8'!L72+'9'!L72</f>
        <v>0</v>
      </c>
      <c r="M72" s="466">
        <f>+'7'!M72+'8'!M72+'9'!M72</f>
        <v>0</v>
      </c>
      <c r="N72" s="361">
        <f t="shared" ref="N72:N98" si="17">SUM(B72:M72)</f>
        <v>0</v>
      </c>
      <c r="P72" s="490"/>
    </row>
    <row r="73" spans="1:16" ht="14.25" x14ac:dyDescent="0.3">
      <c r="A73" s="393" t="s">
        <v>183</v>
      </c>
      <c r="B73" s="466">
        <f>+'7'!B73+'8'!B73+'9'!B73</f>
        <v>0</v>
      </c>
      <c r="C73" s="466">
        <f>+'7'!C73+'8'!C73+'9'!C73</f>
        <v>0</v>
      </c>
      <c r="D73" s="466">
        <f>+'7'!D73+'8'!D73+'9'!D73</f>
        <v>0</v>
      </c>
      <c r="E73" s="466">
        <f>+'7'!E73+'8'!E73+'9'!E73</f>
        <v>0</v>
      </c>
      <c r="F73" s="466">
        <f>+'7'!F73+'8'!F73+'9'!F73</f>
        <v>0</v>
      </c>
      <c r="G73" s="466">
        <f>+'7'!G73+'8'!G73+'9'!G73</f>
        <v>0</v>
      </c>
      <c r="H73" s="466">
        <f>+'7'!H73+'8'!H73+'9'!H73</f>
        <v>0</v>
      </c>
      <c r="I73" s="466">
        <f>+'7'!I73+'8'!I73+'9'!I73</f>
        <v>0</v>
      </c>
      <c r="J73" s="466">
        <f>+'7'!J73+'8'!J73+'9'!J73</f>
        <v>0</v>
      </c>
      <c r="K73" s="466">
        <f>+'7'!K73+'8'!K73+'9'!K73</f>
        <v>0</v>
      </c>
      <c r="L73" s="466">
        <f>+'7'!L73+'8'!L73+'9'!L73</f>
        <v>0</v>
      </c>
      <c r="M73" s="466">
        <f>+'7'!M73+'8'!M73+'9'!M73</f>
        <v>0</v>
      </c>
      <c r="N73" s="361">
        <f t="shared" si="17"/>
        <v>0</v>
      </c>
      <c r="P73" s="491"/>
    </row>
    <row r="74" spans="1:16" ht="14.25" x14ac:dyDescent="0.3">
      <c r="A74" s="393" t="s">
        <v>366</v>
      </c>
      <c r="B74" s="466">
        <f>+'7'!B74+'8'!B74+'9'!B74</f>
        <v>15796.592000000001</v>
      </c>
      <c r="C74" s="466">
        <f>+'7'!C74+'8'!C74+'9'!C74</f>
        <v>-2786.386</v>
      </c>
      <c r="D74" s="466">
        <f>+'7'!D74+'8'!D74+'9'!D74</f>
        <v>0</v>
      </c>
      <c r="E74" s="466">
        <f>+'7'!E74+'8'!E74+'9'!E74</f>
        <v>12390.813</v>
      </c>
      <c r="F74" s="466">
        <f>+'7'!F74+'8'!F74+'9'!F74</f>
        <v>33762.694999999992</v>
      </c>
      <c r="G74" s="466">
        <f>+'7'!G74+'8'!G74+'9'!G74</f>
        <v>59.622</v>
      </c>
      <c r="H74" s="466">
        <f>+'7'!H74+'8'!H74+'9'!H74</f>
        <v>39984.345000000001</v>
      </c>
      <c r="I74" s="466">
        <f>+'7'!I74+'8'!I74+'9'!I74</f>
        <v>60695.186000000002</v>
      </c>
      <c r="J74" s="466">
        <f>+'7'!J74+'8'!J74+'9'!J74</f>
        <v>20947.148000000001</v>
      </c>
      <c r="K74" s="466">
        <f>+'7'!K74+'8'!K74+'9'!K74</f>
        <v>69131.967999999993</v>
      </c>
      <c r="L74" s="466">
        <f>+'7'!L74+'8'!L74+'9'!L74</f>
        <v>131714.41499999998</v>
      </c>
      <c r="M74" s="466">
        <f>+'7'!M74+'8'!M74+'9'!M74</f>
        <v>136556.43399999998</v>
      </c>
      <c r="N74" s="361">
        <f t="shared" si="17"/>
        <v>518252.83199999994</v>
      </c>
      <c r="P74" s="490"/>
    </row>
    <row r="75" spans="1:16" ht="14.25" x14ac:dyDescent="0.3">
      <c r="A75" s="393" t="s">
        <v>473</v>
      </c>
      <c r="B75" s="466">
        <f>+'7'!B75+'8'!B75+'9'!B75</f>
        <v>3595.7890000000002</v>
      </c>
      <c r="C75" s="466">
        <f>+'7'!C75+'8'!C75+'9'!C75</f>
        <v>-3452.3589999999999</v>
      </c>
      <c r="D75" s="466">
        <f>+'7'!D75+'8'!D75+'9'!D75</f>
        <v>-182.12800000000016</v>
      </c>
      <c r="E75" s="466">
        <f>+'7'!E75+'8'!E75+'9'!E75</f>
        <v>0</v>
      </c>
      <c r="F75" s="466">
        <f>+'7'!F75+'8'!F75+'9'!F75</f>
        <v>0</v>
      </c>
      <c r="G75" s="466">
        <f>+'7'!G75+'8'!G75+'9'!G75</f>
        <v>0</v>
      </c>
      <c r="H75" s="466">
        <f>+'7'!H75+'8'!H75+'9'!H75</f>
        <v>0</v>
      </c>
      <c r="I75" s="466">
        <f>+'7'!I75+'8'!I75+'9'!I75</f>
        <v>0</v>
      </c>
      <c r="J75" s="466">
        <f>+'7'!J75+'8'!J75+'9'!J75</f>
        <v>7585.4889999999996</v>
      </c>
      <c r="K75" s="466">
        <f>+'7'!K75+'8'!K75+'9'!K75</f>
        <v>-4937.5120000000006</v>
      </c>
      <c r="L75" s="466">
        <f>+'7'!L75+'8'!L75+'9'!L75</f>
        <v>7487.4480000000003</v>
      </c>
      <c r="M75" s="466">
        <f>+'7'!M75+'8'!M75+'9'!M75</f>
        <v>0</v>
      </c>
      <c r="N75" s="361">
        <f t="shared" si="17"/>
        <v>10096.726999999999</v>
      </c>
      <c r="P75" s="492"/>
    </row>
    <row r="76" spans="1:16" ht="14.25" x14ac:dyDescent="0.3">
      <c r="A76" s="393" t="s">
        <v>367</v>
      </c>
      <c r="B76" s="466">
        <f>+'7'!B76+'8'!B76+'9'!B76</f>
        <v>0</v>
      </c>
      <c r="C76" s="466">
        <f>+'7'!C76+'8'!C76+'9'!C76</f>
        <v>0</v>
      </c>
      <c r="D76" s="466">
        <f>+'7'!D76+'8'!D76+'9'!D76</f>
        <v>0</v>
      </c>
      <c r="E76" s="466">
        <f>+'7'!E76+'8'!E76+'9'!E76</f>
        <v>0</v>
      </c>
      <c r="F76" s="466">
        <f>+'7'!F76+'8'!F76+'9'!F76</f>
        <v>0</v>
      </c>
      <c r="G76" s="466">
        <f>+'7'!G76+'8'!G76+'9'!G76</f>
        <v>0</v>
      </c>
      <c r="H76" s="466">
        <f>+'7'!H76+'8'!H76+'9'!H76</f>
        <v>0</v>
      </c>
      <c r="I76" s="466">
        <f>+'7'!I76+'8'!I76+'9'!I76</f>
        <v>0</v>
      </c>
      <c r="J76" s="466">
        <f>+'7'!J76+'8'!J76+'9'!J76</f>
        <v>0</v>
      </c>
      <c r="K76" s="466">
        <f>+'7'!K76+'8'!K76+'9'!K76</f>
        <v>0</v>
      </c>
      <c r="L76" s="466">
        <f>+'7'!L76+'8'!L76+'9'!L76</f>
        <v>0</v>
      </c>
      <c r="M76" s="466">
        <f>+'7'!M76+'8'!M76+'9'!M76</f>
        <v>0</v>
      </c>
      <c r="N76" s="361">
        <f t="shared" si="17"/>
        <v>0</v>
      </c>
    </row>
    <row r="77" spans="1:16" ht="14.25" x14ac:dyDescent="0.3">
      <c r="A77" s="393" t="s">
        <v>471</v>
      </c>
      <c r="B77" s="466">
        <f>+'7'!B77+'8'!B77+'9'!B77</f>
        <v>3647.2420000000002</v>
      </c>
      <c r="C77" s="466">
        <f>+'7'!C77+'8'!C77+'9'!C77</f>
        <v>0</v>
      </c>
      <c r="D77" s="466">
        <f>+'7'!D77+'8'!D77+'9'!D77</f>
        <v>0</v>
      </c>
      <c r="E77" s="466">
        <f>+'7'!E77+'8'!E77+'9'!E77</f>
        <v>0</v>
      </c>
      <c r="F77" s="466">
        <f>+'7'!F77+'8'!F77+'9'!F77</f>
        <v>-463.21000000000134</v>
      </c>
      <c r="G77" s="466">
        <f>+'7'!G77+'8'!G77+'9'!G77</f>
        <v>-3186.625</v>
      </c>
      <c r="H77" s="466">
        <f>+'7'!H77+'8'!H77+'9'!H77</f>
        <v>3451.8970000000004</v>
      </c>
      <c r="I77" s="466">
        <f>+'7'!I77+'8'!I77+'9'!I77</f>
        <v>0</v>
      </c>
      <c r="J77" s="466">
        <f>+'7'!J77+'8'!J77+'9'!J77</f>
        <v>0</v>
      </c>
      <c r="K77" s="466">
        <f>+'7'!K77+'8'!K77+'9'!K77</f>
        <v>0</v>
      </c>
      <c r="L77" s="466">
        <f>+'7'!L77+'8'!L77+'9'!L77</f>
        <v>2629.6299999999983</v>
      </c>
      <c r="M77" s="466">
        <f>+'7'!M77+'8'!M77+'9'!M77</f>
        <v>0</v>
      </c>
      <c r="N77" s="361">
        <f t="shared" si="17"/>
        <v>6078.9339999999975</v>
      </c>
    </row>
    <row r="78" spans="1:16" ht="14.25" x14ac:dyDescent="0.3">
      <c r="A78" s="393" t="s">
        <v>155</v>
      </c>
      <c r="B78" s="466">
        <f>+'7'!B78+'8'!B78+'9'!B78</f>
        <v>13759.106000000002</v>
      </c>
      <c r="C78" s="466">
        <f>+'7'!C78+'8'!C78+'9'!C78</f>
        <v>13407.668000000003</v>
      </c>
      <c r="D78" s="466">
        <f>+'7'!D78+'8'!D78+'9'!D78</f>
        <v>14518.924999999999</v>
      </c>
      <c r="E78" s="466">
        <f>+'7'!E78+'8'!E78+'9'!E78</f>
        <v>10966.414999999999</v>
      </c>
      <c r="F78" s="466">
        <f>+'7'!F78+'8'!F78+'9'!F78</f>
        <v>4819.3240000000005</v>
      </c>
      <c r="G78" s="466">
        <f>+'7'!G78+'8'!G78+'9'!G78</f>
        <v>99.626999999999995</v>
      </c>
      <c r="H78" s="466">
        <f>+'7'!H78+'8'!H78+'9'!H78</f>
        <v>7612.9249999999993</v>
      </c>
      <c r="I78" s="466">
        <f>+'7'!I78+'8'!I78+'9'!I78</f>
        <v>10459.894</v>
      </c>
      <c r="J78" s="466">
        <f>+'7'!J78+'8'!J78+'9'!J78</f>
        <v>7011.7970000000014</v>
      </c>
      <c r="K78" s="466">
        <f>+'7'!K78+'8'!K78+'9'!K78</f>
        <v>11649.343000000001</v>
      </c>
      <c r="L78" s="466">
        <f>+'7'!L78+'8'!L78+'9'!L78</f>
        <v>7736.0550000000012</v>
      </c>
      <c r="M78" s="466">
        <f>+'7'!M78+'8'!M78+'9'!M78</f>
        <v>6671.7559999999994</v>
      </c>
      <c r="N78" s="361">
        <f t="shared" si="17"/>
        <v>108712.83500000001</v>
      </c>
    </row>
    <row r="79" spans="1:16" ht="14.25" x14ac:dyDescent="0.3">
      <c r="A79" s="393" t="s">
        <v>368</v>
      </c>
      <c r="B79" s="466">
        <f>+'7'!B79+'8'!B79+'9'!B79</f>
        <v>3882.7160000000003</v>
      </c>
      <c r="C79" s="466">
        <f>+'7'!C79+'8'!C79+'9'!C79</f>
        <v>-2.5840000000000001</v>
      </c>
      <c r="D79" s="466">
        <f>+'7'!D79+'8'!D79+'9'!D79</f>
        <v>-1.2999999999999999E-2</v>
      </c>
      <c r="E79" s="466">
        <f>+'7'!E79+'8'!E79+'9'!E79</f>
        <v>-5.7000000000000828E-2</v>
      </c>
      <c r="F79" s="466">
        <f>+'7'!F79+'8'!F79+'9'!F79</f>
        <v>-3.6000000000001364E-2</v>
      </c>
      <c r="G79" s="466">
        <f>+'7'!G79+'8'!G79+'9'!G79</f>
        <v>6.0390000000000157</v>
      </c>
      <c r="H79" s="466">
        <f>+'7'!H79+'8'!H79+'9'!H79</f>
        <v>-0.51500000000000001</v>
      </c>
      <c r="I79" s="466">
        <f>+'7'!I79+'8'!I79+'9'!I79</f>
        <v>0</v>
      </c>
      <c r="J79" s="466">
        <f>+'7'!J79+'8'!J79+'9'!J79</f>
        <v>163.51499999999999</v>
      </c>
      <c r="K79" s="466">
        <f>+'7'!K79+'8'!K79+'9'!K79</f>
        <v>0</v>
      </c>
      <c r="L79" s="466">
        <f>+'7'!L79+'8'!L79+'9'!L79</f>
        <v>0</v>
      </c>
      <c r="M79" s="466">
        <f>+'7'!M79+'8'!M79+'9'!M79</f>
        <v>0</v>
      </c>
      <c r="N79" s="361">
        <f t="shared" si="17"/>
        <v>4049.065000000001</v>
      </c>
    </row>
    <row r="80" spans="1:16" ht="14.25" x14ac:dyDescent="0.3">
      <c r="A80" s="393" t="s">
        <v>369</v>
      </c>
      <c r="B80" s="466">
        <f>+'7'!B80+'8'!B80+'9'!B80</f>
        <v>0</v>
      </c>
      <c r="C80" s="466">
        <f>+'7'!C80+'8'!C80+'9'!C80</f>
        <v>1959.8819999999996</v>
      </c>
      <c r="D80" s="466">
        <f>+'7'!D80+'8'!D80+'9'!D80</f>
        <v>2898.4410000000007</v>
      </c>
      <c r="E80" s="466">
        <f>+'7'!E80+'8'!E80+'9'!E80</f>
        <v>3630.0909999999994</v>
      </c>
      <c r="F80" s="466">
        <f>+'7'!F80+'8'!F80+'9'!F80</f>
        <v>2620.6509999999998</v>
      </c>
      <c r="G80" s="466">
        <f>+'7'!G80+'8'!G80+'9'!G80</f>
        <v>4911.4879999999994</v>
      </c>
      <c r="H80" s="466">
        <f>+'7'!H80+'8'!H80+'9'!H80</f>
        <v>3076.558</v>
      </c>
      <c r="I80" s="466">
        <f>+'7'!I80+'8'!I80+'9'!I80</f>
        <v>0</v>
      </c>
      <c r="J80" s="466">
        <f>+'7'!J80+'8'!J80+'9'!J80</f>
        <v>356.75100000000009</v>
      </c>
      <c r="K80" s="466">
        <f>+'7'!K80+'8'!K80+'9'!K80</f>
        <v>393.69900000000007</v>
      </c>
      <c r="L80" s="466">
        <f>+'7'!L80+'8'!L80+'9'!L80</f>
        <v>0</v>
      </c>
      <c r="M80" s="466">
        <f>+'7'!M80+'8'!M80+'9'!M80</f>
        <v>-142.12399999999997</v>
      </c>
      <c r="N80" s="361">
        <f t="shared" si="17"/>
        <v>19705.437000000002</v>
      </c>
    </row>
    <row r="81" spans="1:14" ht="14.25" x14ac:dyDescent="0.3">
      <c r="A81" s="393" t="s">
        <v>370</v>
      </c>
      <c r="B81" s="466">
        <f>+'7'!B81+'8'!B81+'9'!B81</f>
        <v>746.79700000000003</v>
      </c>
      <c r="C81" s="466">
        <f>+'7'!C81+'8'!C81+'9'!C81</f>
        <v>0</v>
      </c>
      <c r="D81" s="466">
        <f>+'7'!D81+'8'!D81+'9'!D81</f>
        <v>602.55199999999968</v>
      </c>
      <c r="E81" s="466">
        <f>+'7'!E81+'8'!E81+'9'!E81</f>
        <v>0</v>
      </c>
      <c r="F81" s="466">
        <f>+'7'!F81+'8'!F81+'9'!F81</f>
        <v>130.56500000000028</v>
      </c>
      <c r="G81" s="466">
        <f>+'7'!G81+'8'!G81+'9'!G81</f>
        <v>713.44299999999998</v>
      </c>
      <c r="H81" s="466">
        <f>+'7'!H81+'8'!H81+'9'!H81</f>
        <v>0</v>
      </c>
      <c r="I81" s="466">
        <f>+'7'!I81+'8'!I81+'9'!I81</f>
        <v>23.950000000000191</v>
      </c>
      <c r="J81" s="466">
        <f>+'7'!J81+'8'!J81+'9'!J81</f>
        <v>0</v>
      </c>
      <c r="K81" s="466">
        <f>+'7'!K81+'8'!K81+'9'!K81</f>
        <v>383.49700000000007</v>
      </c>
      <c r="L81" s="466">
        <f>+'7'!L81+'8'!L81+'9'!L81</f>
        <v>735.48599999999942</v>
      </c>
      <c r="M81" s="466">
        <f>+'7'!M81+'8'!M81+'9'!M81</f>
        <v>0</v>
      </c>
      <c r="N81" s="361">
        <f t="shared" si="17"/>
        <v>3336.2899999999995</v>
      </c>
    </row>
    <row r="82" spans="1:14" ht="14.25" x14ac:dyDescent="0.3">
      <c r="A82" s="393" t="s">
        <v>371</v>
      </c>
      <c r="B82" s="466">
        <f>+'7'!B82+'8'!B82+'9'!B82</f>
        <v>8283.9580000000005</v>
      </c>
      <c r="C82" s="466">
        <f>+'7'!C82+'8'!C82+'9'!C82</f>
        <v>10686.873</v>
      </c>
      <c r="D82" s="466">
        <f>+'7'!D82+'8'!D82+'9'!D82</f>
        <v>9954.8809999999994</v>
      </c>
      <c r="E82" s="466">
        <f>+'7'!E82+'8'!E82+'9'!E82</f>
        <v>9970.0229999999992</v>
      </c>
      <c r="F82" s="466">
        <f>+'7'!F82+'8'!F82+'9'!F82</f>
        <v>8205.1280000000006</v>
      </c>
      <c r="G82" s="466">
        <f>+'7'!G82+'8'!G82+'9'!G82</f>
        <v>9341.0730000000003</v>
      </c>
      <c r="H82" s="466">
        <f>+'7'!H82+'8'!H82+'9'!H82</f>
        <v>5916.2879999999996</v>
      </c>
      <c r="I82" s="466">
        <f>+'7'!I82+'8'!I82+'9'!I82</f>
        <v>9703.8960000000006</v>
      </c>
      <c r="J82" s="466">
        <f>+'7'!J82+'8'!J82+'9'!J82</f>
        <v>10042.534</v>
      </c>
      <c r="K82" s="466">
        <f>+'7'!K82+'8'!K82+'9'!K82</f>
        <v>3624.7459999999996</v>
      </c>
      <c r="L82" s="466">
        <f>+'7'!L82+'8'!L82+'9'!L82</f>
        <v>-108.89200000000001</v>
      </c>
      <c r="M82" s="466">
        <f>+'7'!M82+'8'!M82+'9'!M82</f>
        <v>0</v>
      </c>
      <c r="N82" s="361">
        <f t="shared" si="17"/>
        <v>85620.507999999987</v>
      </c>
    </row>
    <row r="83" spans="1:14" ht="14.25" x14ac:dyDescent="0.3">
      <c r="A83" s="393" t="s">
        <v>470</v>
      </c>
      <c r="B83" s="466">
        <f>+'7'!B83+'8'!B83+'9'!B83</f>
        <v>0</v>
      </c>
      <c r="C83" s="466">
        <f>+'7'!C83+'8'!C83+'9'!C83</f>
        <v>2.5840000000000001</v>
      </c>
      <c r="D83" s="466">
        <f>+'7'!D83+'8'!D83+'9'!D83</f>
        <v>1.2999999999999999E-2</v>
      </c>
      <c r="E83" s="466">
        <f>+'7'!E83+'8'!E83+'9'!E83</f>
        <v>-4000.26</v>
      </c>
      <c r="F83" s="466">
        <f>+'7'!F83+'8'!F83+'9'!F83</f>
        <v>-11.988</v>
      </c>
      <c r="G83" s="466">
        <f>+'7'!G83+'8'!G83+'9'!G83</f>
        <v>-965.31499999999983</v>
      </c>
      <c r="H83" s="466">
        <f>+'7'!H83+'8'!H83+'9'!H83</f>
        <v>1112.502</v>
      </c>
      <c r="I83" s="466">
        <f>+'7'!I83+'8'!I83+'9'!I83</f>
        <v>178.827</v>
      </c>
      <c r="J83" s="466">
        <f>+'7'!J83+'8'!J83+'9'!J83</f>
        <v>3686.2400000000002</v>
      </c>
      <c r="K83" s="466">
        <f>+'7'!K83+'8'!K83+'9'!K83</f>
        <v>-1333.9269999999999</v>
      </c>
      <c r="L83" s="466">
        <f>+'7'!L83+'8'!L83+'9'!L83</f>
        <v>0</v>
      </c>
      <c r="M83" s="466">
        <f>+'7'!M83+'8'!M83+'9'!M83</f>
        <v>0</v>
      </c>
      <c r="N83" s="361">
        <f t="shared" si="17"/>
        <v>-1331.3239999999994</v>
      </c>
    </row>
    <row r="84" spans="1:14" ht="14.25" x14ac:dyDescent="0.3">
      <c r="A84" s="393" t="s">
        <v>484</v>
      </c>
      <c r="B84" s="466">
        <f>+'7'!B84+'8'!B84+'9'!B84</f>
        <v>1244.2719999999999</v>
      </c>
      <c r="C84" s="466">
        <f>+'7'!C84+'8'!C84+'9'!C84</f>
        <v>-143.755</v>
      </c>
      <c r="D84" s="466">
        <f>+'7'!D84+'8'!D84+'9'!D84</f>
        <v>878.45300000000009</v>
      </c>
      <c r="E84" s="466">
        <f>+'7'!E84+'8'!E84+'9'!E84</f>
        <v>-74.683999999999997</v>
      </c>
      <c r="F84" s="466">
        <f>+'7'!F84+'8'!F84+'9'!F84</f>
        <v>0</v>
      </c>
      <c r="G84" s="466">
        <f>+'7'!G84+'8'!G84+'9'!G84</f>
        <v>0</v>
      </c>
      <c r="H84" s="466">
        <f>+'7'!H84+'8'!H84+'9'!H84</f>
        <v>0</v>
      </c>
      <c r="I84" s="466">
        <f>+'7'!I84+'8'!I84+'9'!I84</f>
        <v>998.16300000000001</v>
      </c>
      <c r="J84" s="466">
        <f>+'7'!J84+'8'!J84+'9'!J84</f>
        <v>-52.533000000000001</v>
      </c>
      <c r="K84" s="466">
        <f>+'7'!K84+'8'!K84+'9'!K84</f>
        <v>652.92700000000002</v>
      </c>
      <c r="L84" s="466">
        <f>+'7'!L84+'8'!L84+'9'!L84</f>
        <v>377.09399999999994</v>
      </c>
      <c r="M84" s="466">
        <f>+'7'!M84+'8'!M84+'9'!M84</f>
        <v>136.048</v>
      </c>
      <c r="N84" s="361">
        <f t="shared" si="17"/>
        <v>4015.9849999999997</v>
      </c>
    </row>
    <row r="85" spans="1:14" ht="14.25" x14ac:dyDescent="0.3">
      <c r="A85" s="393" t="s">
        <v>472</v>
      </c>
      <c r="B85" s="466">
        <f>+'7'!B85+'8'!B85+'9'!B85</f>
        <v>2398.0590000000002</v>
      </c>
      <c r="C85" s="466">
        <f>+'7'!C85+'8'!C85+'9'!C85</f>
        <v>14149.639000000001</v>
      </c>
      <c r="D85" s="466">
        <f>+'7'!D85+'8'!D85+'9'!D85</f>
        <v>7467.4079999999994</v>
      </c>
      <c r="E85" s="466">
        <f>+'7'!E85+'8'!E85+'9'!E85</f>
        <v>8852.280999999999</v>
      </c>
      <c r="F85" s="466">
        <f>+'7'!F85+'8'!F85+'9'!F85</f>
        <v>3538.0320000000002</v>
      </c>
      <c r="G85" s="466">
        <f>+'7'!G85+'8'!G85+'9'!G85</f>
        <v>-2585.4280000000003</v>
      </c>
      <c r="H85" s="466">
        <f>+'7'!H85+'8'!H85+'9'!H85</f>
        <v>-1053.0619999999999</v>
      </c>
      <c r="I85" s="466">
        <f>+'7'!I85+'8'!I85+'9'!I85</f>
        <v>3571.7719999999999</v>
      </c>
      <c r="J85" s="466">
        <f>+'7'!J85+'8'!J85+'9'!J85</f>
        <v>-33.937000000000353</v>
      </c>
      <c r="K85" s="466">
        <f>+'7'!K85+'8'!K85+'9'!K85</f>
        <v>18720.998</v>
      </c>
      <c r="L85" s="466">
        <f>+'7'!L85+'8'!L85+'9'!L85</f>
        <v>2619.8489999999997</v>
      </c>
      <c r="M85" s="466">
        <f>+'7'!M85+'8'!M85+'9'!M85</f>
        <v>7492.5060000000003</v>
      </c>
      <c r="N85" s="361">
        <f t="shared" si="17"/>
        <v>65138.117000000006</v>
      </c>
    </row>
    <row r="86" spans="1:14" ht="14.25" x14ac:dyDescent="0.3">
      <c r="A86" s="458" t="s">
        <v>474</v>
      </c>
      <c r="B86" s="466">
        <f>+'7'!B86+'8'!B86+'9'!B86</f>
        <v>0</v>
      </c>
      <c r="C86" s="466">
        <f>+'7'!C86+'8'!C86+'9'!C86</f>
        <v>0</v>
      </c>
      <c r="D86" s="466">
        <f>+'7'!D86+'8'!D86+'9'!D86</f>
        <v>0</v>
      </c>
      <c r="E86" s="466">
        <f>+'7'!E86+'8'!E86+'9'!E86</f>
        <v>0</v>
      </c>
      <c r="F86" s="466">
        <f>+'7'!F86+'8'!F86+'9'!F86</f>
        <v>0</v>
      </c>
      <c r="G86" s="466">
        <f>+'7'!G86+'8'!G86+'9'!G86</f>
        <v>0</v>
      </c>
      <c r="H86" s="466">
        <f>+'7'!H86+'8'!H86+'9'!H86</f>
        <v>0</v>
      </c>
      <c r="I86" s="466">
        <f>+'7'!I86+'8'!I86+'9'!I86</f>
        <v>0</v>
      </c>
      <c r="J86" s="466">
        <f>+'7'!J86+'8'!J86+'9'!J86</f>
        <v>0</v>
      </c>
      <c r="K86" s="466">
        <f>+'7'!K86+'8'!K86+'9'!K86</f>
        <v>0</v>
      </c>
      <c r="L86" s="466">
        <f>+'7'!L86+'8'!L86+'9'!L86</f>
        <v>0</v>
      </c>
      <c r="M86" s="466">
        <f>+'7'!M86+'8'!M86+'9'!M86</f>
        <v>0</v>
      </c>
      <c r="N86" s="361">
        <f t="shared" si="17"/>
        <v>0</v>
      </c>
    </row>
    <row r="87" spans="1:14" ht="14.25" x14ac:dyDescent="0.3">
      <c r="A87" s="458" t="s">
        <v>475</v>
      </c>
      <c r="B87" s="466">
        <f>+'7'!B87+'8'!B87+'9'!B87</f>
        <v>0</v>
      </c>
      <c r="C87" s="466">
        <f>+'7'!C87+'8'!C87+'9'!C87</f>
        <v>0</v>
      </c>
      <c r="D87" s="466">
        <f>+'7'!D87+'8'!D87+'9'!D87</f>
        <v>0</v>
      </c>
      <c r="E87" s="466">
        <f>+'7'!E87+'8'!E87+'9'!E87</f>
        <v>0</v>
      </c>
      <c r="F87" s="466">
        <f>+'7'!F87+'8'!F87+'9'!F87</f>
        <v>0</v>
      </c>
      <c r="G87" s="466">
        <f>+'7'!G87+'8'!G87+'9'!G87</f>
        <v>0</v>
      </c>
      <c r="H87" s="466">
        <f>+'7'!H87+'8'!H87+'9'!H87</f>
        <v>0</v>
      </c>
      <c r="I87" s="466">
        <f>+'7'!I87+'8'!I87+'9'!I87</f>
        <v>0</v>
      </c>
      <c r="J87" s="466">
        <f>+'7'!J87+'8'!J87+'9'!J87</f>
        <v>0</v>
      </c>
      <c r="K87" s="466">
        <f>+'7'!K87+'8'!K87+'9'!K87</f>
        <v>0</v>
      </c>
      <c r="L87" s="466">
        <f>+'7'!L87+'8'!L87+'9'!L87</f>
        <v>0</v>
      </c>
      <c r="M87" s="466">
        <f>+'7'!M87+'8'!M87+'9'!M87</f>
        <v>0</v>
      </c>
      <c r="N87" s="361">
        <f t="shared" si="17"/>
        <v>0</v>
      </c>
    </row>
    <row r="88" spans="1:14" ht="15" thickBot="1" x14ac:dyDescent="0.35">
      <c r="A88" s="458" t="s">
        <v>476</v>
      </c>
      <c r="B88" s="466">
        <f>+'7'!B88+'8'!B88+'9'!B88</f>
        <v>0</v>
      </c>
      <c r="C88" s="466">
        <f>+'7'!C88+'8'!C88+'9'!C88</f>
        <v>0</v>
      </c>
      <c r="D88" s="466">
        <f>+'7'!D88+'8'!D88+'9'!D88</f>
        <v>0</v>
      </c>
      <c r="E88" s="466">
        <f>+'7'!E88+'8'!E88+'9'!E88</f>
        <v>0</v>
      </c>
      <c r="F88" s="466">
        <f>+'7'!F88+'8'!F88+'9'!F88</f>
        <v>0</v>
      </c>
      <c r="G88" s="466">
        <f>+'7'!G88+'8'!G88+'9'!G88</f>
        <v>0</v>
      </c>
      <c r="H88" s="466">
        <f>+'7'!H88+'8'!H88+'9'!H88</f>
        <v>0</v>
      </c>
      <c r="I88" s="466">
        <f>+'7'!I88+'8'!I88+'9'!I88</f>
        <v>0</v>
      </c>
      <c r="J88" s="466">
        <f>+'7'!J88+'8'!J88+'9'!J88</f>
        <v>0</v>
      </c>
      <c r="K88" s="466">
        <f>+'7'!K88+'8'!K88+'9'!K88</f>
        <v>0</v>
      </c>
      <c r="L88" s="466">
        <f>+'7'!L88+'8'!L88+'9'!L88</f>
        <v>0</v>
      </c>
      <c r="M88" s="466">
        <f>+'7'!M88+'8'!M88+'9'!M88</f>
        <v>0</v>
      </c>
      <c r="N88" s="361">
        <f t="shared" si="17"/>
        <v>0</v>
      </c>
    </row>
    <row r="89" spans="1:14" ht="14.25" thickBot="1" x14ac:dyDescent="0.3">
      <c r="A89" s="358" t="s">
        <v>372</v>
      </c>
      <c r="B89" s="368">
        <f>SUM(B90:B96)</f>
        <v>1407.1120000000001</v>
      </c>
      <c r="C89" s="368">
        <f t="shared" ref="C89:N89" si="18">SUM(C90:C96)</f>
        <v>1315.7059999999999</v>
      </c>
      <c r="D89" s="368">
        <f t="shared" si="18"/>
        <v>144.501</v>
      </c>
      <c r="E89" s="368">
        <f t="shared" si="18"/>
        <v>724.75599999999997</v>
      </c>
      <c r="F89" s="368">
        <f t="shared" si="18"/>
        <v>739.54899999999998</v>
      </c>
      <c r="G89" s="368">
        <f t="shared" si="18"/>
        <v>789.1579999999999</v>
      </c>
      <c r="H89" s="368">
        <f t="shared" si="18"/>
        <v>61.47</v>
      </c>
      <c r="I89" s="368">
        <f t="shared" si="18"/>
        <v>0</v>
      </c>
      <c r="J89" s="368">
        <f t="shared" si="18"/>
        <v>0</v>
      </c>
      <c r="K89" s="368">
        <f t="shared" si="18"/>
        <v>946.14200000000005</v>
      </c>
      <c r="L89" s="368">
        <f t="shared" si="18"/>
        <v>680.00800000000004</v>
      </c>
      <c r="M89" s="390">
        <f t="shared" si="18"/>
        <v>262.93400000000003</v>
      </c>
      <c r="N89" s="359">
        <f t="shared" si="18"/>
        <v>7071.3360000000002</v>
      </c>
    </row>
    <row r="90" spans="1:14" ht="14.25" x14ac:dyDescent="0.3">
      <c r="A90" s="360" t="s">
        <v>184</v>
      </c>
      <c r="B90" s="466">
        <f>+'7'!B90+'8'!B90+'9'!B90</f>
        <v>0</v>
      </c>
      <c r="C90" s="466">
        <f>+'7'!C90+'8'!C90+'9'!C90</f>
        <v>0</v>
      </c>
      <c r="D90" s="466">
        <f>+'7'!D90+'8'!D90+'9'!D90</f>
        <v>0</v>
      </c>
      <c r="E90" s="466">
        <f>+'7'!E90+'8'!E90+'9'!E90</f>
        <v>0</v>
      </c>
      <c r="F90" s="466">
        <f>+'7'!F90+'8'!F90+'9'!F90</f>
        <v>0</v>
      </c>
      <c r="G90" s="466">
        <f>+'7'!G90+'8'!G90+'9'!G90</f>
        <v>0</v>
      </c>
      <c r="H90" s="466">
        <f>+'7'!H90+'8'!H90+'9'!H90</f>
        <v>0</v>
      </c>
      <c r="I90" s="466">
        <f>+'7'!I90+'8'!I90+'9'!I90</f>
        <v>0</v>
      </c>
      <c r="J90" s="466">
        <f>+'7'!J90+'8'!J90+'9'!J90</f>
        <v>0</v>
      </c>
      <c r="K90" s="466">
        <f>+'7'!K90+'8'!K90+'9'!K90</f>
        <v>0</v>
      </c>
      <c r="L90" s="466">
        <f>+'7'!L90+'8'!L90+'9'!L90</f>
        <v>0</v>
      </c>
      <c r="M90" s="466">
        <f>+'7'!M90+'8'!M90+'9'!M90</f>
        <v>0</v>
      </c>
      <c r="N90" s="361">
        <f t="shared" si="17"/>
        <v>0</v>
      </c>
    </row>
    <row r="91" spans="1:14" ht="14.25" x14ac:dyDescent="0.3">
      <c r="A91" s="360" t="s">
        <v>477</v>
      </c>
      <c r="B91" s="466">
        <f>+'7'!B91+'8'!B91+'9'!B91</f>
        <v>0</v>
      </c>
      <c r="C91" s="466">
        <f>+'7'!C91+'8'!C91+'9'!C91</f>
        <v>0</v>
      </c>
      <c r="D91" s="466">
        <f>+'7'!D91+'8'!D91+'9'!D91</f>
        <v>0</v>
      </c>
      <c r="E91" s="466">
        <f>+'7'!E91+'8'!E91+'9'!E91</f>
        <v>0</v>
      </c>
      <c r="F91" s="466">
        <f>+'7'!F91+'8'!F91+'9'!F91</f>
        <v>0</v>
      </c>
      <c r="G91" s="466">
        <f>+'7'!G91+'8'!G91+'9'!G91</f>
        <v>0</v>
      </c>
      <c r="H91" s="466">
        <f>+'7'!H91+'8'!H91+'9'!H91</f>
        <v>0</v>
      </c>
      <c r="I91" s="466">
        <f>+'7'!I91+'8'!I91+'9'!I91</f>
        <v>0</v>
      </c>
      <c r="J91" s="466">
        <f>+'7'!J91+'8'!J91+'9'!J91</f>
        <v>0</v>
      </c>
      <c r="K91" s="466">
        <f>+'7'!K91+'8'!K91+'9'!K91</f>
        <v>0</v>
      </c>
      <c r="L91" s="466">
        <f>+'7'!L91+'8'!L91+'9'!L91</f>
        <v>0</v>
      </c>
      <c r="M91" s="466">
        <f>+'7'!M91+'8'!M91+'9'!M91</f>
        <v>0</v>
      </c>
      <c r="N91" s="361">
        <f t="shared" si="17"/>
        <v>0</v>
      </c>
    </row>
    <row r="92" spans="1:14" ht="14.25" x14ac:dyDescent="0.3">
      <c r="A92" s="360" t="s">
        <v>373</v>
      </c>
      <c r="B92" s="466">
        <f>+'7'!B92+'8'!B92+'9'!B92</f>
        <v>0</v>
      </c>
      <c r="C92" s="466">
        <f>+'7'!C92+'8'!C92+'9'!C92</f>
        <v>0</v>
      </c>
      <c r="D92" s="466">
        <f>+'7'!D92+'8'!D92+'9'!D92</f>
        <v>0</v>
      </c>
      <c r="E92" s="466">
        <f>+'7'!E92+'8'!E92+'9'!E92</f>
        <v>0</v>
      </c>
      <c r="F92" s="466">
        <f>+'7'!F92+'8'!F92+'9'!F92</f>
        <v>0</v>
      </c>
      <c r="G92" s="466">
        <f>+'7'!G92+'8'!G92+'9'!G92</f>
        <v>0</v>
      </c>
      <c r="H92" s="466">
        <f>+'7'!H92+'8'!H92+'9'!H92</f>
        <v>0</v>
      </c>
      <c r="I92" s="466">
        <f>+'7'!I92+'8'!I92+'9'!I92</f>
        <v>0</v>
      </c>
      <c r="J92" s="466">
        <f>+'7'!J92+'8'!J92+'9'!J92</f>
        <v>0</v>
      </c>
      <c r="K92" s="466">
        <f>+'7'!K92+'8'!K92+'9'!K92</f>
        <v>0</v>
      </c>
      <c r="L92" s="466">
        <f>+'7'!L92+'8'!L92+'9'!L92</f>
        <v>0</v>
      </c>
      <c r="M92" s="466">
        <f>+'7'!M92+'8'!M92+'9'!M92</f>
        <v>0</v>
      </c>
      <c r="N92" s="361">
        <f t="shared" si="17"/>
        <v>0</v>
      </c>
    </row>
    <row r="93" spans="1:14" ht="14.25" x14ac:dyDescent="0.3">
      <c r="A93" s="360" t="s">
        <v>478</v>
      </c>
      <c r="B93" s="466">
        <f>+'7'!B93+'8'!B93+'9'!B93</f>
        <v>831.96799999999996</v>
      </c>
      <c r="C93" s="466">
        <f>+'7'!C93+'8'!C93+'9'!C93</f>
        <v>1010.3819999999999</v>
      </c>
      <c r="D93" s="466">
        <f>+'7'!D93+'8'!D93+'9'!D93</f>
        <v>0</v>
      </c>
      <c r="E93" s="466">
        <f>+'7'!E93+'8'!E93+'9'!E93</f>
        <v>731.226</v>
      </c>
      <c r="F93" s="466">
        <f>+'7'!F93+'8'!F93+'9'!F93</f>
        <v>569.947</v>
      </c>
      <c r="G93" s="466">
        <f>+'7'!G93+'8'!G93+'9'!G93</f>
        <v>350.77499999999998</v>
      </c>
      <c r="H93" s="466">
        <f>+'7'!H93+'8'!H93+'9'!H93</f>
        <v>61.47</v>
      </c>
      <c r="I93" s="466">
        <f>+'7'!I93+'8'!I93+'9'!I93</f>
        <v>0</v>
      </c>
      <c r="J93" s="466">
        <f>+'7'!J93+'8'!J93+'9'!J93</f>
        <v>0</v>
      </c>
      <c r="K93" s="466">
        <f>+'7'!K93+'8'!K93+'9'!K93</f>
        <v>-0.8</v>
      </c>
      <c r="L93" s="466">
        <f>+'7'!L93+'8'!L93+'9'!L93</f>
        <v>416.72399999999999</v>
      </c>
      <c r="M93" s="466">
        <f>+'7'!M93+'8'!M93+'9'!M93</f>
        <v>0</v>
      </c>
      <c r="N93" s="361">
        <f t="shared" si="17"/>
        <v>3971.692</v>
      </c>
    </row>
    <row r="94" spans="1:14" ht="14.25" x14ac:dyDescent="0.3">
      <c r="A94" s="360" t="s">
        <v>479</v>
      </c>
      <c r="B94" s="466">
        <f>+'7'!B94+'8'!B94+'9'!B94</f>
        <v>575.14400000000001</v>
      </c>
      <c r="C94" s="466">
        <f>+'7'!C94+'8'!C94+'9'!C94</f>
        <v>305.32400000000001</v>
      </c>
      <c r="D94" s="466">
        <f>+'7'!D94+'8'!D94+'9'!D94</f>
        <v>144.501</v>
      </c>
      <c r="E94" s="466">
        <f>+'7'!E94+'8'!E94+'9'!E94</f>
        <v>-6.4700000000000006</v>
      </c>
      <c r="F94" s="466">
        <f>+'7'!F94+'8'!F94+'9'!F94</f>
        <v>190.215</v>
      </c>
      <c r="G94" s="466">
        <f>+'7'!G94+'8'!G94+'9'!G94</f>
        <v>438.38299999999998</v>
      </c>
      <c r="H94" s="466">
        <f>+'7'!H94+'8'!H94+'9'!H94</f>
        <v>0</v>
      </c>
      <c r="I94" s="466">
        <f>+'7'!I94+'8'!I94+'9'!I94</f>
        <v>0</v>
      </c>
      <c r="J94" s="466">
        <f>+'7'!J94+'8'!J94+'9'!J94</f>
        <v>0</v>
      </c>
      <c r="K94" s="466">
        <f>+'7'!K94+'8'!K94+'9'!K94</f>
        <v>946.94200000000001</v>
      </c>
      <c r="L94" s="466">
        <f>+'7'!L94+'8'!L94+'9'!L94</f>
        <v>263.28399999999999</v>
      </c>
      <c r="M94" s="466">
        <f>+'7'!M94+'8'!M94+'9'!M94</f>
        <v>262.93400000000003</v>
      </c>
      <c r="N94" s="361">
        <f t="shared" si="17"/>
        <v>3120.2570000000001</v>
      </c>
    </row>
    <row r="95" spans="1:14" ht="14.25" x14ac:dyDescent="0.3">
      <c r="A95" s="393" t="s">
        <v>480</v>
      </c>
      <c r="B95" s="466">
        <f>+'7'!B95+'8'!B95+'9'!B95</f>
        <v>0</v>
      </c>
      <c r="C95" s="466">
        <f>+'7'!C95+'8'!C95+'9'!C95</f>
        <v>0</v>
      </c>
      <c r="D95" s="466">
        <f>+'7'!D95+'8'!D95+'9'!D95</f>
        <v>0</v>
      </c>
      <c r="E95" s="466">
        <f>+'7'!E95+'8'!E95+'9'!E95</f>
        <v>0</v>
      </c>
      <c r="F95" s="466">
        <f>+'7'!F95+'8'!F95+'9'!F95</f>
        <v>-20.613</v>
      </c>
      <c r="G95" s="466">
        <f>+'7'!G95+'8'!G95+'9'!G95</f>
        <v>0</v>
      </c>
      <c r="H95" s="466">
        <f>+'7'!H95+'8'!H95+'9'!H95</f>
        <v>0</v>
      </c>
      <c r="I95" s="466">
        <f>+'7'!I95+'8'!I95+'9'!I95</f>
        <v>0</v>
      </c>
      <c r="J95" s="466">
        <f>+'7'!J95+'8'!J95+'9'!J95</f>
        <v>0</v>
      </c>
      <c r="K95" s="466">
        <f>+'7'!K95+'8'!K95+'9'!K95</f>
        <v>0</v>
      </c>
      <c r="L95" s="466">
        <f>+'7'!L95+'8'!L95+'9'!L95</f>
        <v>0</v>
      </c>
      <c r="M95" s="466">
        <f>+'7'!M95+'8'!M95+'9'!M95</f>
        <v>0</v>
      </c>
      <c r="N95" s="361">
        <f t="shared" si="17"/>
        <v>-20.613</v>
      </c>
    </row>
    <row r="96" spans="1:14" ht="15" thickBot="1" x14ac:dyDescent="0.35">
      <c r="A96" s="458" t="s">
        <v>481</v>
      </c>
      <c r="B96" s="466">
        <f>+'7'!B96+'8'!B96+'9'!B96</f>
        <v>0</v>
      </c>
      <c r="C96" s="466">
        <f>+'7'!C96+'8'!C96+'9'!C96</f>
        <v>0</v>
      </c>
      <c r="D96" s="466">
        <f>+'7'!D96+'8'!D96+'9'!D96</f>
        <v>0</v>
      </c>
      <c r="E96" s="466">
        <f>+'7'!E96+'8'!E96+'9'!E96</f>
        <v>0</v>
      </c>
      <c r="F96" s="466">
        <f>+'7'!F96+'8'!F96+'9'!F96</f>
        <v>0</v>
      </c>
      <c r="G96" s="466">
        <f>+'7'!G96+'8'!G96+'9'!G96</f>
        <v>0</v>
      </c>
      <c r="H96" s="466">
        <f>+'7'!H96+'8'!H96+'9'!H96</f>
        <v>0</v>
      </c>
      <c r="I96" s="466">
        <f>+'7'!I96+'8'!I96+'9'!I96</f>
        <v>0</v>
      </c>
      <c r="J96" s="466">
        <f>+'7'!J96+'8'!J96+'9'!J96</f>
        <v>0</v>
      </c>
      <c r="K96" s="466">
        <f>+'7'!K96+'8'!K96+'9'!K96</f>
        <v>0</v>
      </c>
      <c r="L96" s="466">
        <f>+'7'!L96+'8'!L96+'9'!L96</f>
        <v>0</v>
      </c>
      <c r="M96" s="466">
        <f>+'7'!M96+'8'!M96+'9'!M96</f>
        <v>0</v>
      </c>
      <c r="N96" s="361">
        <f t="shared" si="17"/>
        <v>0</v>
      </c>
    </row>
    <row r="97" spans="1:14" ht="14.25" thickBot="1" x14ac:dyDescent="0.3">
      <c r="A97" s="358" t="s">
        <v>185</v>
      </c>
      <c r="B97" s="368">
        <f>B98</f>
        <v>4162.0590000000002</v>
      </c>
      <c r="C97" s="368">
        <f t="shared" ref="C97:N97" si="19">C98</f>
        <v>-2062.7739999999994</v>
      </c>
      <c r="D97" s="368">
        <f t="shared" si="19"/>
        <v>6011.95</v>
      </c>
      <c r="E97" s="368">
        <f t="shared" si="19"/>
        <v>8083.0859999999993</v>
      </c>
      <c r="F97" s="368">
        <f t="shared" si="19"/>
        <v>-2214.7439999999992</v>
      </c>
      <c r="G97" s="368">
        <f t="shared" si="19"/>
        <v>6703.9549999999999</v>
      </c>
      <c r="H97" s="368">
        <f t="shared" si="19"/>
        <v>4794.4319999999998</v>
      </c>
      <c r="I97" s="368">
        <f t="shared" si="19"/>
        <v>499.988</v>
      </c>
      <c r="J97" s="368">
        <f t="shared" si="19"/>
        <v>1585.4839999999999</v>
      </c>
      <c r="K97" s="368">
        <f t="shared" si="19"/>
        <v>1548.413</v>
      </c>
      <c r="L97" s="368">
        <f t="shared" si="19"/>
        <v>1328.663</v>
      </c>
      <c r="M97" s="390">
        <f t="shared" si="19"/>
        <v>8860.7119999999995</v>
      </c>
      <c r="N97" s="359">
        <f t="shared" si="19"/>
        <v>39301.224000000002</v>
      </c>
    </row>
    <row r="98" spans="1:14" ht="15" thickBot="1" x14ac:dyDescent="0.35">
      <c r="A98" s="465" t="s">
        <v>185</v>
      </c>
      <c r="B98" s="466">
        <f>+'7'!B98+'8'!B98+'9'!B98</f>
        <v>4162.0590000000002</v>
      </c>
      <c r="C98" s="466">
        <f>+'7'!C98+'8'!C98+'9'!C98</f>
        <v>-2062.7739999999994</v>
      </c>
      <c r="D98" s="466">
        <f>+'7'!D98+'8'!D98+'9'!D98</f>
        <v>6011.95</v>
      </c>
      <c r="E98" s="466">
        <f>+'7'!E98+'8'!E98+'9'!E98</f>
        <v>8083.0859999999993</v>
      </c>
      <c r="F98" s="466">
        <f>+'7'!F98+'8'!F98+'9'!F98</f>
        <v>-2214.7439999999992</v>
      </c>
      <c r="G98" s="466">
        <f>+'7'!G98+'8'!G98+'9'!G98</f>
        <v>6703.9549999999999</v>
      </c>
      <c r="H98" s="466">
        <f>+'7'!H98+'8'!H98+'9'!H98</f>
        <v>4794.4319999999998</v>
      </c>
      <c r="I98" s="466">
        <f>+'7'!I98+'8'!I98+'9'!I98</f>
        <v>499.988</v>
      </c>
      <c r="J98" s="466">
        <f>+'7'!J98+'8'!J98+'9'!J98</f>
        <v>1585.4839999999999</v>
      </c>
      <c r="K98" s="466">
        <f>+'7'!K98+'8'!K98+'9'!K98</f>
        <v>1548.413</v>
      </c>
      <c r="L98" s="466">
        <f>+'7'!L98+'8'!L98+'9'!L98</f>
        <v>1328.663</v>
      </c>
      <c r="M98" s="466">
        <f>+'7'!M98+'8'!M98+'9'!M98</f>
        <v>8860.7119999999995</v>
      </c>
      <c r="N98" s="361">
        <f t="shared" si="17"/>
        <v>39301.224000000002</v>
      </c>
    </row>
    <row r="99" spans="1:14" ht="14.25" thickBot="1" x14ac:dyDescent="0.3">
      <c r="A99" s="362" t="s">
        <v>15</v>
      </c>
      <c r="B99" s="370">
        <f t="shared" ref="B99:N99" si="20">+B5+B11+B26+B31+B44+B54+B56+B64+B70+B89+B97</f>
        <v>954796.64399999985</v>
      </c>
      <c r="C99" s="370">
        <f t="shared" si="20"/>
        <v>954125.83099999977</v>
      </c>
      <c r="D99" s="370">
        <f t="shared" si="20"/>
        <v>1077204.6709999996</v>
      </c>
      <c r="E99" s="370">
        <f t="shared" si="20"/>
        <v>911810.58499999985</v>
      </c>
      <c r="F99" s="370">
        <f t="shared" si="20"/>
        <v>657072.68499999994</v>
      </c>
      <c r="G99" s="370">
        <f t="shared" si="20"/>
        <v>502751.30399999995</v>
      </c>
      <c r="H99" s="370">
        <f t="shared" si="20"/>
        <v>551009.54999999993</v>
      </c>
      <c r="I99" s="370">
        <f t="shared" si="20"/>
        <v>784157.96899999992</v>
      </c>
      <c r="J99" s="370">
        <f t="shared" si="20"/>
        <v>790420.93300000008</v>
      </c>
      <c r="K99" s="370">
        <f t="shared" si="20"/>
        <v>1010773.4210000001</v>
      </c>
      <c r="L99" s="370">
        <f t="shared" si="20"/>
        <v>870133.70499999996</v>
      </c>
      <c r="M99" s="499">
        <f t="shared" si="20"/>
        <v>950778.04350000015</v>
      </c>
      <c r="N99" s="363">
        <f t="shared" si="20"/>
        <v>10015035.341500001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K63"/>
  <sheetViews>
    <sheetView zoomScale="115" zoomScaleNormal="115" workbookViewId="0">
      <selection activeCell="F19" sqref="F19"/>
    </sheetView>
  </sheetViews>
  <sheetFormatPr baseColWidth="10" defaultRowHeight="13.5" x14ac:dyDescent="0.25"/>
  <cols>
    <col min="1" max="1" width="28.28515625" style="8" customWidth="1"/>
    <col min="2" max="2" width="32.85546875" style="8" customWidth="1"/>
    <col min="3" max="3" width="32.140625" style="8" customWidth="1"/>
    <col min="4" max="4" width="14.28515625" style="8" customWidth="1"/>
    <col min="5" max="5" width="20.28515625" style="8" customWidth="1"/>
    <col min="6" max="6" width="14.5703125" style="8" customWidth="1"/>
    <col min="7" max="7" width="13.85546875" style="8" bestFit="1" customWidth="1"/>
    <col min="8" max="8" width="16.42578125" style="8" customWidth="1"/>
    <col min="9" max="9" width="15.7109375" style="8" bestFit="1" customWidth="1"/>
    <col min="10" max="10" width="24.5703125" style="8" bestFit="1" customWidth="1"/>
    <col min="11" max="16384" width="11.42578125" style="8"/>
  </cols>
  <sheetData>
    <row r="1" spans="2:10" x14ac:dyDescent="0.25">
      <c r="B1" s="14"/>
      <c r="C1" s="15" t="s">
        <v>496</v>
      </c>
      <c r="D1" s="14"/>
      <c r="E1" s="14"/>
      <c r="F1" s="14"/>
      <c r="G1" s="14"/>
      <c r="H1" s="14"/>
    </row>
    <row r="2" spans="2:10" x14ac:dyDescent="0.25">
      <c r="B2" s="14"/>
      <c r="C2" s="16"/>
      <c r="D2" s="16"/>
      <c r="E2" s="16"/>
      <c r="F2" s="16"/>
      <c r="G2" s="16"/>
      <c r="H2" s="14"/>
    </row>
    <row r="3" spans="2:10" x14ac:dyDescent="0.25">
      <c r="B3" s="15" t="s">
        <v>175</v>
      </c>
      <c r="C3" s="14"/>
      <c r="D3" s="14"/>
      <c r="E3" s="14"/>
      <c r="F3" s="14"/>
      <c r="G3" s="14"/>
      <c r="H3" s="14"/>
    </row>
    <row r="4" spans="2:10" x14ac:dyDescent="0.25">
      <c r="B4" s="16"/>
      <c r="C4" s="16"/>
      <c r="D4" s="16"/>
      <c r="E4" s="16"/>
      <c r="F4" s="17"/>
      <c r="G4" s="14"/>
      <c r="H4" s="14"/>
    </row>
    <row r="5" spans="2:10" x14ac:dyDescent="0.25">
      <c r="B5" s="18" t="s">
        <v>127</v>
      </c>
      <c r="C5" s="17"/>
      <c r="D5" s="17"/>
      <c r="E5" s="17"/>
      <c r="F5" s="17"/>
      <c r="G5" s="14"/>
    </row>
    <row r="6" spans="2:10" x14ac:dyDescent="0.25">
      <c r="B6" s="14"/>
      <c r="C6" s="14"/>
      <c r="D6" s="14"/>
      <c r="E6" s="14"/>
      <c r="F6" s="14"/>
      <c r="G6" s="14"/>
    </row>
    <row r="7" spans="2:10" x14ac:dyDescent="0.25">
      <c r="B7" s="14"/>
      <c r="C7" s="412"/>
      <c r="D7" s="413" t="s">
        <v>128</v>
      </c>
      <c r="E7" s="413" t="s">
        <v>287</v>
      </c>
      <c r="F7" s="413"/>
      <c r="G7" s="19"/>
    </row>
    <row r="8" spans="2:10" x14ac:dyDescent="0.25">
      <c r="B8" s="14"/>
      <c r="C8" s="414" t="s">
        <v>129</v>
      </c>
      <c r="D8" s="415" t="s">
        <v>130</v>
      </c>
      <c r="E8" s="415" t="s">
        <v>131</v>
      </c>
      <c r="F8" s="415" t="s">
        <v>32</v>
      </c>
      <c r="G8" s="23"/>
    </row>
    <row r="9" spans="2:10" ht="16.5" customHeight="1" x14ac:dyDescent="0.25">
      <c r="B9" s="14"/>
      <c r="C9" s="416" t="s">
        <v>80</v>
      </c>
      <c r="D9" s="415" t="s">
        <v>190</v>
      </c>
      <c r="E9" s="415" t="s">
        <v>132</v>
      </c>
      <c r="F9" s="417"/>
      <c r="G9" s="23"/>
      <c r="H9" s="29"/>
    </row>
    <row r="10" spans="2:10" ht="20.100000000000001" customHeight="1" x14ac:dyDescent="0.25">
      <c r="C10" s="159" t="s">
        <v>162</v>
      </c>
      <c r="D10" s="513">
        <f>+'13'!N5</f>
        <v>2565.0549999999998</v>
      </c>
      <c r="E10" s="513">
        <f>+'19'!N5</f>
        <v>3232725.3099999996</v>
      </c>
      <c r="F10" s="184">
        <f>SUM(D10:E10)</f>
        <v>3235290.3649999998</v>
      </c>
      <c r="G10" s="24"/>
      <c r="H10" s="335"/>
      <c r="I10" s="338"/>
      <c r="J10" s="20"/>
    </row>
    <row r="11" spans="2:10" ht="20.100000000000001" customHeight="1" x14ac:dyDescent="0.25">
      <c r="B11" s="167"/>
      <c r="C11" s="159" t="s">
        <v>163</v>
      </c>
      <c r="D11" s="513">
        <f>+'13'!N6</f>
        <v>0</v>
      </c>
      <c r="E11" s="513">
        <f>+'19'!N6</f>
        <v>1367515.35</v>
      </c>
      <c r="F11" s="184">
        <f t="shared" ref="F11:F24" si="0">SUM(D11:E11)</f>
        <v>1367515.35</v>
      </c>
      <c r="G11" s="337"/>
      <c r="H11" s="335"/>
      <c r="I11" s="338"/>
      <c r="J11" s="20"/>
    </row>
    <row r="12" spans="2:10" ht="20.100000000000001" customHeight="1" x14ac:dyDescent="0.25">
      <c r="B12" s="167"/>
      <c r="C12" s="159" t="s">
        <v>164</v>
      </c>
      <c r="D12" s="513">
        <f>+'13'!N7</f>
        <v>1991.7049999999999</v>
      </c>
      <c r="E12" s="513">
        <f>+'19'!N7</f>
        <v>691802.99000000011</v>
      </c>
      <c r="F12" s="184">
        <f t="shared" si="0"/>
        <v>693794.69500000007</v>
      </c>
      <c r="G12" s="24"/>
      <c r="H12" s="335"/>
      <c r="I12" s="338"/>
      <c r="J12" s="20"/>
    </row>
    <row r="13" spans="2:10" ht="17.25" customHeight="1" x14ac:dyDescent="0.25">
      <c r="B13" s="167"/>
      <c r="C13" s="392" t="s">
        <v>186</v>
      </c>
      <c r="D13" s="513">
        <f>+'13'!N8</f>
        <v>0</v>
      </c>
      <c r="E13" s="513">
        <f>+'19'!N8</f>
        <v>4747.16</v>
      </c>
      <c r="F13" s="184">
        <f t="shared" si="0"/>
        <v>4747.16</v>
      </c>
      <c r="G13" s="337"/>
      <c r="H13" s="335"/>
      <c r="I13" s="338"/>
      <c r="J13" s="20"/>
    </row>
    <row r="14" spans="2:10" ht="20.100000000000001" customHeight="1" x14ac:dyDescent="0.25">
      <c r="B14" s="167"/>
      <c r="C14" s="159" t="s">
        <v>165</v>
      </c>
      <c r="D14" s="513">
        <f>+'13'!N9</f>
        <v>2355.7690000000002</v>
      </c>
      <c r="E14" s="513">
        <f>+'19'!N9</f>
        <v>1280385.55</v>
      </c>
      <c r="F14" s="184">
        <f t="shared" si="0"/>
        <v>1282741.3190000001</v>
      </c>
      <c r="G14" s="24"/>
      <c r="H14" s="335"/>
      <c r="I14" s="338"/>
      <c r="J14" s="20"/>
    </row>
    <row r="15" spans="2:10" ht="20.100000000000001" customHeight="1" x14ac:dyDescent="0.25">
      <c r="B15" s="167"/>
      <c r="C15" s="159" t="s">
        <v>166</v>
      </c>
      <c r="D15" s="513">
        <f>+'13'!N10</f>
        <v>60.194000000000003</v>
      </c>
      <c r="E15" s="514">
        <f>+'19'!N10</f>
        <v>155456.14000000007</v>
      </c>
      <c r="F15" s="184">
        <f t="shared" si="0"/>
        <v>155516.33400000006</v>
      </c>
      <c r="G15" s="336"/>
      <c r="H15" s="335"/>
      <c r="I15" s="338"/>
      <c r="J15" s="20"/>
    </row>
    <row r="16" spans="2:10" ht="20.100000000000001" customHeight="1" x14ac:dyDescent="0.25">
      <c r="B16" s="167"/>
      <c r="C16" s="159" t="s">
        <v>167</v>
      </c>
      <c r="D16" s="513">
        <f>+'13'!N11</f>
        <v>0</v>
      </c>
      <c r="E16" s="513">
        <f>+'19'!N11</f>
        <v>133685.53999999998</v>
      </c>
      <c r="F16" s="184">
        <f>SUM(D16:E16)</f>
        <v>133685.53999999998</v>
      </c>
      <c r="G16" s="24"/>
      <c r="H16" s="335"/>
      <c r="I16" s="338"/>
      <c r="J16" s="20"/>
    </row>
    <row r="17" spans="2:10" ht="20.100000000000001" customHeight="1" x14ac:dyDescent="0.25">
      <c r="B17" s="167"/>
      <c r="C17" s="159" t="s">
        <v>168</v>
      </c>
      <c r="D17" s="513">
        <f>+'13'!N12</f>
        <v>0</v>
      </c>
      <c r="E17" s="513">
        <f>+'19'!N12</f>
        <v>2578.7999999999997</v>
      </c>
      <c r="F17" s="184">
        <f t="shared" si="0"/>
        <v>2578.7999999999997</v>
      </c>
      <c r="G17" s="24"/>
      <c r="H17" s="335"/>
      <c r="I17" s="338"/>
      <c r="J17" s="20"/>
    </row>
    <row r="18" spans="2:10" ht="20.100000000000001" customHeight="1" x14ac:dyDescent="0.25">
      <c r="B18" s="167"/>
      <c r="C18" s="159" t="s">
        <v>169</v>
      </c>
      <c r="D18" s="513">
        <f>+'13'!N13</f>
        <v>0</v>
      </c>
      <c r="E18" s="513">
        <f>+'19'!N13</f>
        <v>415244.16000000003</v>
      </c>
      <c r="F18" s="184">
        <f t="shared" si="0"/>
        <v>415244.16000000003</v>
      </c>
      <c r="G18" s="24"/>
      <c r="H18" s="335"/>
      <c r="I18" s="338"/>
      <c r="J18" s="20"/>
    </row>
    <row r="19" spans="2:10" ht="20.100000000000001" customHeight="1" x14ac:dyDescent="0.25">
      <c r="B19" s="167"/>
      <c r="C19" s="115" t="s">
        <v>170</v>
      </c>
      <c r="D19" s="513">
        <f>+'13'!N14</f>
        <v>49053.789000000004</v>
      </c>
      <c r="E19" s="513">
        <f>+'19'!N14</f>
        <v>5071223.2799999993</v>
      </c>
      <c r="F19" s="184">
        <f t="shared" si="0"/>
        <v>5120277.0689999992</v>
      </c>
      <c r="G19" s="24"/>
      <c r="H19" s="335"/>
      <c r="I19" s="29"/>
      <c r="J19" s="20"/>
    </row>
    <row r="20" spans="2:10" ht="20.100000000000001" customHeight="1" x14ac:dyDescent="0.25">
      <c r="B20" s="167"/>
      <c r="C20" s="115" t="s">
        <v>306</v>
      </c>
      <c r="D20" s="513">
        <f>+'13'!N15</f>
        <v>53373.583999999995</v>
      </c>
      <c r="E20" s="513">
        <f>+'19'!N15</f>
        <v>5451283.1999999993</v>
      </c>
      <c r="F20" s="184">
        <f t="shared" si="0"/>
        <v>5504656.7839999991</v>
      </c>
      <c r="G20" s="24"/>
      <c r="H20" s="335"/>
      <c r="I20" s="338"/>
      <c r="J20" s="20"/>
    </row>
    <row r="21" spans="2:10" ht="20.100000000000001" customHeight="1" x14ac:dyDescent="0.25">
      <c r="B21" s="167"/>
      <c r="C21" s="115" t="s">
        <v>307</v>
      </c>
      <c r="D21" s="513">
        <f>+'13'!N16</f>
        <v>0</v>
      </c>
      <c r="E21" s="513">
        <f>+'19'!N16</f>
        <v>0</v>
      </c>
      <c r="F21" s="184">
        <f>SUM(D21:E21)</f>
        <v>0</v>
      </c>
      <c r="G21" s="24"/>
      <c r="H21" s="335"/>
      <c r="I21" s="338"/>
      <c r="J21" s="20"/>
    </row>
    <row r="22" spans="2:10" ht="20.100000000000001" customHeight="1" x14ac:dyDescent="0.25">
      <c r="B22" s="167"/>
      <c r="C22" s="159" t="s">
        <v>177</v>
      </c>
      <c r="D22" s="513">
        <f>+'13'!N17</f>
        <v>0</v>
      </c>
      <c r="E22" s="513">
        <f>+'19'!N17</f>
        <v>194421.88999999998</v>
      </c>
      <c r="F22" s="184">
        <f t="shared" si="0"/>
        <v>194421.88999999998</v>
      </c>
      <c r="G22" s="24"/>
      <c r="H22" s="335"/>
      <c r="I22" s="338"/>
    </row>
    <row r="23" spans="2:10" ht="20.100000000000001" customHeight="1" x14ac:dyDescent="0.25">
      <c r="B23" s="167"/>
      <c r="C23" s="159" t="s">
        <v>390</v>
      </c>
      <c r="D23" s="513">
        <f>+'13'!N18</f>
        <v>44939.921000000002</v>
      </c>
      <c r="E23" s="513">
        <f>+'19'!N18</f>
        <v>0</v>
      </c>
      <c r="F23" s="184">
        <f>SUM(D23:E23)</f>
        <v>44939.921000000002</v>
      </c>
      <c r="G23" s="24"/>
      <c r="H23" s="335"/>
      <c r="I23" s="338"/>
    </row>
    <row r="24" spans="2:10" ht="20.100000000000001" customHeight="1" x14ac:dyDescent="0.25">
      <c r="B24" s="14"/>
      <c r="C24" s="215" t="s">
        <v>22</v>
      </c>
      <c r="D24" s="382">
        <f>SUM(D10:D23)</f>
        <v>154340.01699999999</v>
      </c>
      <c r="E24" s="382">
        <f>SUM(E10:E23)</f>
        <v>18001069.369999997</v>
      </c>
      <c r="F24" s="382">
        <f t="shared" si="0"/>
        <v>18155409.386999998</v>
      </c>
      <c r="G24" s="25"/>
      <c r="H24" s="335"/>
      <c r="I24" s="29"/>
    </row>
    <row r="25" spans="2:10" x14ac:dyDescent="0.25">
      <c r="B25" s="14"/>
      <c r="C25" s="24"/>
      <c r="D25" s="24"/>
      <c r="E25" s="24"/>
      <c r="F25" s="47"/>
      <c r="G25" s="25"/>
    </row>
    <row r="26" spans="2:10" x14ac:dyDescent="0.25">
      <c r="B26" s="14"/>
      <c r="C26" s="24"/>
      <c r="D26" s="24"/>
      <c r="E26" s="24"/>
      <c r="F26" s="24"/>
      <c r="G26" s="25"/>
      <c r="H26" s="32"/>
    </row>
    <row r="27" spans="2:10" x14ac:dyDescent="0.25">
      <c r="B27" s="14"/>
      <c r="C27" s="24"/>
      <c r="D27" s="24"/>
      <c r="E27" s="24"/>
      <c r="F27" s="24"/>
      <c r="G27" s="25"/>
      <c r="H27" s="32"/>
    </row>
    <row r="28" spans="2:10" x14ac:dyDescent="0.25">
      <c r="B28" s="14"/>
      <c r="C28" s="24"/>
      <c r="D28" s="24"/>
      <c r="E28" s="24"/>
      <c r="F28" s="24"/>
      <c r="G28" s="25"/>
      <c r="H28" s="32"/>
    </row>
    <row r="29" spans="2:10" x14ac:dyDescent="0.25">
      <c r="B29" s="15" t="s">
        <v>133</v>
      </c>
      <c r="C29" s="25"/>
      <c r="D29" s="25"/>
      <c r="E29" s="25"/>
      <c r="F29" s="25"/>
      <c r="G29" s="25"/>
      <c r="H29" s="25"/>
    </row>
    <row r="30" spans="2:10" x14ac:dyDescent="0.25">
      <c r="B30" s="14"/>
      <c r="C30" s="25"/>
      <c r="D30" s="25"/>
      <c r="E30" s="25"/>
      <c r="F30" s="25"/>
      <c r="G30" s="25"/>
      <c r="H30" s="26"/>
    </row>
    <row r="31" spans="2:10" s="21" customFormat="1" x14ac:dyDescent="0.25">
      <c r="B31" s="574" t="s">
        <v>139</v>
      </c>
      <c r="C31" s="576" t="s">
        <v>210</v>
      </c>
      <c r="D31" s="409" t="s">
        <v>211</v>
      </c>
      <c r="E31" s="576" t="s">
        <v>141</v>
      </c>
      <c r="F31" s="409" t="s">
        <v>142</v>
      </c>
      <c r="G31" s="409" t="s">
        <v>145</v>
      </c>
      <c r="H31" s="409" t="s">
        <v>22</v>
      </c>
    </row>
    <row r="32" spans="2:10" s="21" customFormat="1" x14ac:dyDescent="0.25">
      <c r="B32" s="575"/>
      <c r="C32" s="577"/>
      <c r="D32" s="410" t="s">
        <v>140</v>
      </c>
      <c r="E32" s="577"/>
      <c r="F32" s="410" t="s">
        <v>143</v>
      </c>
      <c r="G32" s="410" t="s">
        <v>144</v>
      </c>
      <c r="H32" s="411" t="s">
        <v>146</v>
      </c>
      <c r="I32" s="339"/>
      <c r="J32" s="339"/>
    </row>
    <row r="33" spans="1:11" s="21" customFormat="1" ht="18.95" customHeight="1" x14ac:dyDescent="0.25">
      <c r="A33"/>
      <c r="B33" s="159" t="s">
        <v>162</v>
      </c>
      <c r="C33" s="196">
        <f>+'14'!N5</f>
        <v>81261.840000000011</v>
      </c>
      <c r="D33" s="101">
        <f>+'15'!N5</f>
        <v>4386.5599999999995</v>
      </c>
      <c r="E33" s="101">
        <f>+'16'!N5</f>
        <v>148.01</v>
      </c>
      <c r="F33" s="101">
        <f>+'17'!N5</f>
        <v>3146928.899999999</v>
      </c>
      <c r="G33" s="197">
        <f>+'18'!N5</f>
        <v>0</v>
      </c>
      <c r="H33" s="202">
        <f>SUM(C33:G33)</f>
        <v>3232725.3099999991</v>
      </c>
      <c r="I33" s="340"/>
      <c r="J33" s="339"/>
      <c r="K33" s="27"/>
    </row>
    <row r="34" spans="1:11" ht="18.95" customHeight="1" x14ac:dyDescent="0.25">
      <c r="A34"/>
      <c r="B34" s="159" t="s">
        <v>163</v>
      </c>
      <c r="C34" s="196">
        <f>+'14'!N6</f>
        <v>30829.11</v>
      </c>
      <c r="D34" s="101">
        <f>+'15'!N6</f>
        <v>4057.17</v>
      </c>
      <c r="E34" s="101">
        <f>+'16'!N6</f>
        <v>28.3</v>
      </c>
      <c r="F34" s="101">
        <f>+'17'!N6</f>
        <v>1332600.7699999998</v>
      </c>
      <c r="G34" s="197">
        <f>+'18'!N6</f>
        <v>0</v>
      </c>
      <c r="H34" s="202">
        <f t="shared" ref="H34:H46" si="1">SUM(C34:G34)</f>
        <v>1367515.3499999999</v>
      </c>
      <c r="I34" s="341"/>
      <c r="J34" s="339"/>
      <c r="K34" s="27"/>
    </row>
    <row r="35" spans="1:11" ht="18.95" customHeight="1" x14ac:dyDescent="0.25">
      <c r="A35"/>
      <c r="B35" s="159" t="s">
        <v>164</v>
      </c>
      <c r="C35" s="196">
        <f>+'14'!N7</f>
        <v>10913.289999999999</v>
      </c>
      <c r="D35" s="101">
        <f>+'15'!N7</f>
        <v>590.74</v>
      </c>
      <c r="E35" s="101">
        <f>+'16'!N7</f>
        <v>6.6</v>
      </c>
      <c r="F35" s="101">
        <f>+'17'!N7</f>
        <v>680292.36000000022</v>
      </c>
      <c r="G35" s="197">
        <f>+'18'!N7</f>
        <v>0</v>
      </c>
      <c r="H35" s="202">
        <f t="shared" si="1"/>
        <v>691802.99000000022</v>
      </c>
      <c r="I35" s="341"/>
      <c r="J35" s="339"/>
      <c r="K35" s="27"/>
    </row>
    <row r="36" spans="1:11" ht="18.95" customHeight="1" x14ac:dyDescent="0.25">
      <c r="A36"/>
      <c r="B36" s="159" t="s">
        <v>186</v>
      </c>
      <c r="C36" s="196">
        <f>+'14'!N8</f>
        <v>1396.8100000000002</v>
      </c>
      <c r="D36" s="101">
        <f>+'15'!N8</f>
        <v>0.11</v>
      </c>
      <c r="E36" s="101">
        <f>+'16'!N8</f>
        <v>3350.2399999999989</v>
      </c>
      <c r="F36" s="101">
        <f>+'17'!N8</f>
        <v>0</v>
      </c>
      <c r="G36" s="197">
        <f>+'18'!N8</f>
        <v>0</v>
      </c>
      <c r="H36" s="202">
        <f t="shared" si="1"/>
        <v>4747.1599999999989</v>
      </c>
      <c r="I36" s="341"/>
      <c r="J36" s="339"/>
      <c r="K36" s="27"/>
    </row>
    <row r="37" spans="1:11" ht="18.95" customHeight="1" x14ac:dyDescent="0.25">
      <c r="A37"/>
      <c r="B37" s="159" t="s">
        <v>165</v>
      </c>
      <c r="C37" s="196">
        <f>+'14'!N9</f>
        <v>190097.63999999998</v>
      </c>
      <c r="D37" s="101">
        <f>+'15'!N9</f>
        <v>75.3</v>
      </c>
      <c r="E37" s="101">
        <f>+'16'!N9</f>
        <v>1090212.6099999999</v>
      </c>
      <c r="F37" s="101">
        <f>+'17'!N9</f>
        <v>0</v>
      </c>
      <c r="G37" s="197">
        <f>+'18'!N9</f>
        <v>0</v>
      </c>
      <c r="H37" s="202">
        <f t="shared" si="1"/>
        <v>1280385.5499999998</v>
      </c>
      <c r="I37" s="341"/>
      <c r="J37" s="339"/>
      <c r="K37" s="27"/>
    </row>
    <row r="38" spans="1:11" ht="18.95" customHeight="1" x14ac:dyDescent="0.25">
      <c r="A38"/>
      <c r="B38" s="159" t="s">
        <v>166</v>
      </c>
      <c r="C38" s="196">
        <f>+'14'!N10</f>
        <v>13416.710000000001</v>
      </c>
      <c r="D38" s="101">
        <f>+'15'!N10</f>
        <v>332.82</v>
      </c>
      <c r="E38" s="101">
        <f>+'16'!N10</f>
        <v>0</v>
      </c>
      <c r="F38" s="101">
        <f>+'17'!N10</f>
        <v>141705.11000000004</v>
      </c>
      <c r="G38" s="197">
        <f>+'18'!N10</f>
        <v>1.5</v>
      </c>
      <c r="H38" s="202">
        <f t="shared" si="1"/>
        <v>155456.14000000004</v>
      </c>
      <c r="I38" s="341"/>
      <c r="J38" s="339"/>
      <c r="K38" s="27"/>
    </row>
    <row r="39" spans="1:11" ht="18.95" customHeight="1" x14ac:dyDescent="0.25">
      <c r="A39"/>
      <c r="B39" s="159" t="s">
        <v>167</v>
      </c>
      <c r="C39" s="196">
        <f>+'14'!N11</f>
        <v>34938.03</v>
      </c>
      <c r="D39" s="101">
        <f>+'15'!N11</f>
        <v>0</v>
      </c>
      <c r="E39" s="101">
        <f>+'16'!N11</f>
        <v>98747.51</v>
      </c>
      <c r="F39" s="101">
        <f>+'17'!N11</f>
        <v>0</v>
      </c>
      <c r="G39" s="197">
        <f>+'18'!N11</f>
        <v>0</v>
      </c>
      <c r="H39" s="202">
        <f t="shared" si="1"/>
        <v>133685.53999999998</v>
      </c>
      <c r="I39" s="341"/>
      <c r="J39" s="339"/>
      <c r="K39" s="27"/>
    </row>
    <row r="40" spans="1:11" ht="18.95" customHeight="1" x14ac:dyDescent="0.25">
      <c r="A40"/>
      <c r="B40" s="159" t="s">
        <v>168</v>
      </c>
      <c r="C40" s="196">
        <f>+'14'!N12</f>
        <v>2578.7999999999997</v>
      </c>
      <c r="D40" s="101">
        <f>+'15'!N12</f>
        <v>0</v>
      </c>
      <c r="E40" s="101">
        <f>+'16'!N12</f>
        <v>0</v>
      </c>
      <c r="F40" s="101">
        <f>+'17'!N12</f>
        <v>0</v>
      </c>
      <c r="G40" s="197">
        <f>+'18'!N12</f>
        <v>0</v>
      </c>
      <c r="H40" s="202">
        <f t="shared" si="1"/>
        <v>2578.7999999999997</v>
      </c>
      <c r="I40" s="341"/>
      <c r="J40" s="339"/>
      <c r="K40" s="27"/>
    </row>
    <row r="41" spans="1:11" ht="18.95" customHeight="1" x14ac:dyDescent="0.25">
      <c r="A41"/>
      <c r="B41" s="159" t="s">
        <v>169</v>
      </c>
      <c r="C41" s="196">
        <f>+'14'!N13</f>
        <v>414843.81</v>
      </c>
      <c r="D41" s="101">
        <f>+'15'!N13</f>
        <v>289.95000000000005</v>
      </c>
      <c r="E41" s="101">
        <f>+'16'!N13</f>
        <v>110.4</v>
      </c>
      <c r="F41" s="101">
        <f>+'17'!N13</f>
        <v>0</v>
      </c>
      <c r="G41" s="197">
        <f>+'18'!N13</f>
        <v>0</v>
      </c>
      <c r="H41" s="202">
        <f t="shared" si="1"/>
        <v>415244.16000000003</v>
      </c>
      <c r="I41" s="341"/>
      <c r="J41" s="339"/>
      <c r="K41" s="27"/>
    </row>
    <row r="42" spans="1:11" ht="18.95" customHeight="1" x14ac:dyDescent="0.25">
      <c r="A42"/>
      <c r="B42" s="115" t="s">
        <v>170</v>
      </c>
      <c r="C42" s="196">
        <f>+'14'!N14</f>
        <v>1302325.7199999997</v>
      </c>
      <c r="D42" s="101">
        <f>+'15'!N14</f>
        <v>1226764.5699999998</v>
      </c>
      <c r="E42" s="101">
        <f>+'16'!N14</f>
        <v>21574.239999999998</v>
      </c>
      <c r="F42" s="101">
        <f>+'17'!N14</f>
        <v>2520294.3099999996</v>
      </c>
      <c r="G42" s="197">
        <f>+'18'!N14</f>
        <v>264.43999999999994</v>
      </c>
      <c r="H42" s="202">
        <f t="shared" si="1"/>
        <v>5071223.28</v>
      </c>
      <c r="I42" s="341"/>
      <c r="J42" s="339"/>
      <c r="K42" s="27"/>
    </row>
    <row r="43" spans="1:11" ht="18.95" customHeight="1" x14ac:dyDescent="0.25">
      <c r="A43"/>
      <c r="B43" s="115" t="s">
        <v>306</v>
      </c>
      <c r="C43" s="196">
        <f>+'14'!N15</f>
        <v>3720409.0999999996</v>
      </c>
      <c r="D43" s="101">
        <f>+'15'!N15</f>
        <v>593286.21</v>
      </c>
      <c r="E43" s="101">
        <f>+'16'!N15</f>
        <v>104401.77999999998</v>
      </c>
      <c r="F43" s="101">
        <f>+'17'!N15</f>
        <v>1030496.9999999999</v>
      </c>
      <c r="G43" s="197">
        <f>+'18'!N15</f>
        <v>2689.1099999999997</v>
      </c>
      <c r="H43" s="202">
        <f t="shared" si="1"/>
        <v>5451283.2000000002</v>
      </c>
      <c r="I43" s="341"/>
      <c r="J43" s="339"/>
      <c r="K43" s="27"/>
    </row>
    <row r="44" spans="1:11" ht="18.95" customHeight="1" x14ac:dyDescent="0.25">
      <c r="A44"/>
      <c r="B44" s="115" t="s">
        <v>307</v>
      </c>
      <c r="C44" s="196">
        <f>+'14'!N16</f>
        <v>0</v>
      </c>
      <c r="D44" s="101">
        <f>+'15'!N16</f>
        <v>0</v>
      </c>
      <c r="E44" s="101">
        <f>+'16'!N16</f>
        <v>0</v>
      </c>
      <c r="F44" s="101">
        <f>+'17'!N16</f>
        <v>0</v>
      </c>
      <c r="G44" s="197">
        <f>+'18'!N16</f>
        <v>0</v>
      </c>
      <c r="H44" s="202">
        <f t="shared" si="1"/>
        <v>0</v>
      </c>
      <c r="I44" s="341"/>
      <c r="J44" s="339"/>
      <c r="K44" s="27"/>
    </row>
    <row r="45" spans="1:11" ht="18.95" customHeight="1" x14ac:dyDescent="0.25">
      <c r="A45"/>
      <c r="B45" s="159" t="s">
        <v>177</v>
      </c>
      <c r="C45" s="196">
        <f>+'14'!N17</f>
        <v>191044.32</v>
      </c>
      <c r="D45" s="101">
        <f>+'15'!N17</f>
        <v>3362.0400000000004</v>
      </c>
      <c r="E45" s="101">
        <f>+'16'!N17</f>
        <v>15.53</v>
      </c>
      <c r="F45" s="101">
        <f>+'17'!N17</f>
        <v>0</v>
      </c>
      <c r="G45" s="197">
        <f>+'18'!N17</f>
        <v>0</v>
      </c>
      <c r="H45" s="202">
        <f t="shared" si="1"/>
        <v>194421.89</v>
      </c>
      <c r="I45" s="341"/>
      <c r="J45" s="339"/>
      <c r="K45" s="27"/>
    </row>
    <row r="46" spans="1:11" ht="18.95" customHeight="1" x14ac:dyDescent="0.25">
      <c r="A46"/>
      <c r="B46" s="159" t="s">
        <v>390</v>
      </c>
      <c r="C46" s="196">
        <f>+'14'!N18</f>
        <v>0</v>
      </c>
      <c r="D46" s="101">
        <f>+'15'!N18</f>
        <v>0</v>
      </c>
      <c r="E46" s="101">
        <f>+'16'!N18</f>
        <v>0</v>
      </c>
      <c r="F46" s="101">
        <f>+'17'!N18</f>
        <v>0</v>
      </c>
      <c r="G46" s="197">
        <f>+'18'!N18</f>
        <v>0</v>
      </c>
      <c r="H46" s="202">
        <f t="shared" si="1"/>
        <v>0</v>
      </c>
      <c r="I46" s="341"/>
      <c r="J46" s="339"/>
      <c r="K46" s="27"/>
    </row>
    <row r="47" spans="1:11" ht="18.95" customHeight="1" x14ac:dyDescent="0.25">
      <c r="B47" s="215" t="s">
        <v>22</v>
      </c>
      <c r="C47" s="383">
        <f t="shared" ref="C47:H47" si="2">SUM(C33:C46)</f>
        <v>5994055.1799999997</v>
      </c>
      <c r="D47" s="383">
        <f t="shared" si="2"/>
        <v>1833145.4699999997</v>
      </c>
      <c r="E47" s="383">
        <f t="shared" si="2"/>
        <v>1318595.2199999997</v>
      </c>
      <c r="F47" s="383">
        <f t="shared" si="2"/>
        <v>8852318.4499999993</v>
      </c>
      <c r="G47" s="383">
        <f t="shared" si="2"/>
        <v>2955.0499999999997</v>
      </c>
      <c r="H47" s="383">
        <f t="shared" si="2"/>
        <v>18001069.370000001</v>
      </c>
      <c r="I47" s="342"/>
      <c r="J47" s="339"/>
      <c r="K47" s="27"/>
    </row>
    <row r="48" spans="1:11" x14ac:dyDescent="0.25">
      <c r="C48" s="25"/>
      <c r="D48" s="25"/>
      <c r="E48" s="25"/>
      <c r="F48" s="25"/>
      <c r="G48" s="25"/>
      <c r="H48" s="25"/>
      <c r="I48" s="341"/>
      <c r="J48" s="341"/>
    </row>
    <row r="49" spans="2:8" x14ac:dyDescent="0.25">
      <c r="B49" s="15" t="s">
        <v>31</v>
      </c>
      <c r="C49" s="25"/>
      <c r="D49" s="25"/>
      <c r="E49" s="25"/>
      <c r="F49" s="25"/>
      <c r="G49" s="25"/>
      <c r="H49" s="25"/>
    </row>
    <row r="50" spans="2:8" x14ac:dyDescent="0.25">
      <c r="B50" s="15" t="s">
        <v>134</v>
      </c>
      <c r="C50" s="25"/>
      <c r="D50" s="25"/>
      <c r="E50" s="25"/>
      <c r="F50" s="25"/>
      <c r="G50" s="25"/>
      <c r="H50" s="25"/>
    </row>
    <row r="51" spans="2:8" x14ac:dyDescent="0.25">
      <c r="B51" s="22" t="s">
        <v>135</v>
      </c>
      <c r="C51" s="25"/>
      <c r="D51" s="25"/>
      <c r="E51" s="25"/>
      <c r="F51" s="25"/>
      <c r="G51" s="25"/>
      <c r="H51" s="25"/>
    </row>
    <row r="52" spans="2:8" x14ac:dyDescent="0.25">
      <c r="B52" s="15" t="s">
        <v>136</v>
      </c>
      <c r="C52" s="25"/>
      <c r="D52" s="25"/>
      <c r="E52" s="25"/>
      <c r="F52" s="25"/>
      <c r="G52" s="25"/>
      <c r="H52" s="12"/>
    </row>
    <row r="53" spans="2:8" x14ac:dyDescent="0.25">
      <c r="B53" s="15" t="s">
        <v>137</v>
      </c>
      <c r="C53" s="25"/>
      <c r="D53" s="25"/>
      <c r="E53" s="25"/>
      <c r="F53" s="25"/>
      <c r="G53" s="12"/>
      <c r="H53" s="12"/>
    </row>
    <row r="54" spans="2:8" x14ac:dyDescent="0.25">
      <c r="B54" s="15" t="s">
        <v>138</v>
      </c>
      <c r="C54" s="25"/>
      <c r="D54" s="25"/>
      <c r="E54" s="25"/>
      <c r="F54" s="25"/>
      <c r="G54" s="12"/>
      <c r="H54" s="12"/>
    </row>
    <row r="55" spans="2:8" x14ac:dyDescent="0.25">
      <c r="C55" s="12"/>
      <c r="D55" s="12"/>
      <c r="E55" s="12"/>
      <c r="F55" s="12"/>
      <c r="G55" s="12"/>
      <c r="H55" s="12"/>
    </row>
    <row r="56" spans="2:8" x14ac:dyDescent="0.25">
      <c r="C56" s="12"/>
      <c r="D56" s="12"/>
      <c r="E56" s="12"/>
      <c r="F56" s="12"/>
      <c r="G56" s="12"/>
      <c r="H56" s="12"/>
    </row>
    <row r="57" spans="2:8" x14ac:dyDescent="0.25">
      <c r="C57" s="12"/>
      <c r="D57" s="12"/>
      <c r="E57" s="12"/>
      <c r="F57" s="12"/>
      <c r="G57" s="12"/>
      <c r="H57" s="12"/>
    </row>
    <row r="58" spans="2:8" x14ac:dyDescent="0.25">
      <c r="C58" s="12"/>
      <c r="D58" s="12"/>
      <c r="E58" s="12"/>
      <c r="F58" s="12"/>
      <c r="G58" s="12"/>
      <c r="H58" s="12"/>
    </row>
    <row r="59" spans="2:8" x14ac:dyDescent="0.25">
      <c r="C59" s="12"/>
      <c r="D59" s="12"/>
      <c r="E59" s="12"/>
      <c r="F59" s="12"/>
      <c r="G59" s="12"/>
      <c r="H59" s="12"/>
    </row>
    <row r="60" spans="2:8" x14ac:dyDescent="0.25">
      <c r="B60" s="14"/>
      <c r="C60" s="25"/>
      <c r="D60" s="25"/>
      <c r="E60" s="25"/>
      <c r="F60" s="25"/>
      <c r="G60" s="12"/>
      <c r="H60" s="12"/>
    </row>
    <row r="61" spans="2:8" x14ac:dyDescent="0.25">
      <c r="C61" s="12"/>
      <c r="D61" s="12"/>
      <c r="E61" s="12"/>
      <c r="F61" s="12"/>
      <c r="G61" s="12"/>
      <c r="H61" s="12"/>
    </row>
    <row r="62" spans="2:8" x14ac:dyDescent="0.25">
      <c r="C62" s="12"/>
      <c r="D62" s="12"/>
      <c r="E62" s="12"/>
      <c r="F62" s="12"/>
      <c r="G62" s="12"/>
      <c r="H62" s="12"/>
    </row>
    <row r="63" spans="2:8" x14ac:dyDescent="0.25">
      <c r="C63" s="12"/>
      <c r="D63" s="12"/>
      <c r="E63" s="12"/>
      <c r="F63" s="12"/>
      <c r="G63" s="12"/>
      <c r="H63" s="12"/>
    </row>
  </sheetData>
  <mergeCells count="3">
    <mergeCell ref="B31:B32"/>
    <mergeCell ref="C31:C32"/>
    <mergeCell ref="E31:E32"/>
  </mergeCells>
  <pageMargins left="0.7" right="0.7" top="0.75" bottom="0.75" header="0.3" footer="0.3"/>
  <pageSetup paperSize="14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R23"/>
  <sheetViews>
    <sheetView zoomScaleNormal="100" workbookViewId="0">
      <selection activeCell="E15" sqref="E15"/>
    </sheetView>
  </sheetViews>
  <sheetFormatPr baseColWidth="10" defaultRowHeight="13.5" x14ac:dyDescent="0.25"/>
  <cols>
    <col min="1" max="1" width="37.5703125" style="8" customWidth="1"/>
    <col min="2" max="2" width="14.85546875" style="8" customWidth="1"/>
    <col min="3" max="3" width="13.85546875" style="8" customWidth="1"/>
    <col min="4" max="9" width="12.85546875" style="8" bestFit="1" customWidth="1"/>
    <col min="10" max="10" width="14.42578125" style="8" customWidth="1"/>
    <col min="11" max="11" width="12.85546875" style="8" bestFit="1" customWidth="1"/>
    <col min="12" max="12" width="14.28515625" style="8" customWidth="1"/>
    <col min="13" max="13" width="13.28515625" style="8" customWidth="1"/>
    <col min="14" max="14" width="22.5703125" style="8" customWidth="1"/>
    <col min="15" max="15" width="13.5703125" style="8" bestFit="1" customWidth="1"/>
    <col min="16" max="16384" width="11.42578125" style="8"/>
  </cols>
  <sheetData>
    <row r="1" spans="1:18" x14ac:dyDescent="0.25">
      <c r="A1" s="36" t="s">
        <v>174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8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8" x14ac:dyDescent="0.25">
      <c r="A3" s="65" t="s">
        <v>508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8" ht="15" customHeight="1" x14ac:dyDescent="0.25">
      <c r="A4" s="65" t="s">
        <v>119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8" ht="15" customHeight="1" x14ac:dyDescent="0.25">
      <c r="A5" s="129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8" ht="15" customHeight="1" x14ac:dyDescent="0.25">
      <c r="A6" s="126" t="s">
        <v>101</v>
      </c>
      <c r="B6" s="45" t="s">
        <v>2</v>
      </c>
      <c r="C6" s="45" t="s">
        <v>3</v>
      </c>
      <c r="D6" s="45" t="s">
        <v>4</v>
      </c>
      <c r="E6" s="45" t="s">
        <v>5</v>
      </c>
      <c r="F6" s="45" t="s">
        <v>6</v>
      </c>
      <c r="G6" s="45" t="s">
        <v>7</v>
      </c>
      <c r="H6" s="45" t="s">
        <v>8</v>
      </c>
      <c r="I6" s="45" t="s">
        <v>9</v>
      </c>
      <c r="J6" s="45" t="s">
        <v>10</v>
      </c>
      <c r="K6" s="45" t="s">
        <v>11</v>
      </c>
      <c r="L6" s="45" t="s">
        <v>12</v>
      </c>
      <c r="M6" s="45" t="s">
        <v>13</v>
      </c>
      <c r="N6" s="45" t="s">
        <v>22</v>
      </c>
      <c r="O6" s="21"/>
    </row>
    <row r="7" spans="1:18" ht="20.100000000000001" customHeight="1" x14ac:dyDescent="0.3">
      <c r="A7" s="373" t="s">
        <v>162</v>
      </c>
      <c r="B7" s="374">
        <f>+'13'!B5+'19'!B5</f>
        <v>285920.641</v>
      </c>
      <c r="C7" s="374">
        <f>+'13'!C5+'19'!C5</f>
        <v>266346.19599999976</v>
      </c>
      <c r="D7" s="374">
        <f>+'13'!D5+'19'!D5</f>
        <v>282297.47899999993</v>
      </c>
      <c r="E7" s="374">
        <f>+'13'!E5+'19'!E5</f>
        <v>270814.18100000016</v>
      </c>
      <c r="F7" s="374">
        <f>+'13'!F5+'19'!F5</f>
        <v>268851.29499999993</v>
      </c>
      <c r="G7" s="374">
        <f>+'13'!G5+'19'!G5</f>
        <v>250331.39799999993</v>
      </c>
      <c r="H7" s="374">
        <f>+'13'!H5+'19'!H5</f>
        <v>258463.00600000008</v>
      </c>
      <c r="I7" s="374">
        <f>+'13'!I5+'19'!I5</f>
        <v>266194.63399999979</v>
      </c>
      <c r="J7" s="374">
        <f>+'13'!J5+'19'!J5</f>
        <v>259934.10200000013</v>
      </c>
      <c r="K7" s="374">
        <f>+'13'!K5+'19'!K5</f>
        <v>271616.76899999985</v>
      </c>
      <c r="L7" s="374">
        <f>+'13'!L5+'19'!L5</f>
        <v>263088.37999999995</v>
      </c>
      <c r="M7" s="374">
        <f>+'13'!M5+'19'!M5</f>
        <v>291432.28399999975</v>
      </c>
      <c r="N7" s="289">
        <f>SUM(B7:M7)</f>
        <v>3235290.3649999993</v>
      </c>
      <c r="O7" s="252"/>
      <c r="P7" s="27"/>
      <c r="Q7" s="27"/>
      <c r="R7" s="27"/>
    </row>
    <row r="8" spans="1:18" ht="20.100000000000001" customHeight="1" x14ac:dyDescent="0.3">
      <c r="A8" s="373" t="s">
        <v>163</v>
      </c>
      <c r="B8" s="374">
        <f>+'13'!B6+'19'!B6</f>
        <v>122170.23999999999</v>
      </c>
      <c r="C8" s="374">
        <f>+'13'!C6+'19'!C6</f>
        <v>113284.92999999988</v>
      </c>
      <c r="D8" s="374">
        <f>+'13'!D6+'19'!D6</f>
        <v>121403.39999999989</v>
      </c>
      <c r="E8" s="374">
        <f>+'13'!E6+'19'!E6</f>
        <v>115584.08000000022</v>
      </c>
      <c r="F8" s="374">
        <f>+'13'!F6+'19'!F6</f>
        <v>113609.76999999995</v>
      </c>
      <c r="G8" s="374">
        <f>+'13'!G6+'19'!G6</f>
        <v>109781.17999999998</v>
      </c>
      <c r="H8" s="374">
        <f>+'13'!H6+'19'!H6</f>
        <v>109932.18000000001</v>
      </c>
      <c r="I8" s="374">
        <f>+'13'!I6+'19'!I6</f>
        <v>112004.57999999993</v>
      </c>
      <c r="J8" s="374">
        <f>+'13'!J6+'19'!J6</f>
        <v>109707.86</v>
      </c>
      <c r="K8" s="374">
        <f>+'13'!K6+'19'!K6</f>
        <v>114119.7</v>
      </c>
      <c r="L8" s="374">
        <f>+'13'!L6+'19'!L6</f>
        <v>108282.83</v>
      </c>
      <c r="M8" s="374">
        <f>+'13'!M6+'19'!M6</f>
        <v>117634.6</v>
      </c>
      <c r="N8" s="289">
        <f t="shared" ref="N8:N21" si="0">SUM(B8:M8)</f>
        <v>1367515.35</v>
      </c>
      <c r="O8" s="252"/>
      <c r="P8" s="27"/>
      <c r="Q8" s="27"/>
      <c r="R8" s="27"/>
    </row>
    <row r="9" spans="1:18" ht="20.100000000000001" customHeight="1" x14ac:dyDescent="0.3">
      <c r="A9" s="373" t="s">
        <v>164</v>
      </c>
      <c r="B9" s="374">
        <f>+'13'!B7+'19'!B7</f>
        <v>69060.28899999999</v>
      </c>
      <c r="C9" s="374">
        <f>+'13'!C7+'19'!C7</f>
        <v>66735.434000000067</v>
      </c>
      <c r="D9" s="374">
        <f>+'13'!D7+'19'!D7</f>
        <v>64552.730000000025</v>
      </c>
      <c r="E9" s="374">
        <f>+'13'!E7+'19'!E7</f>
        <v>60805.826000000037</v>
      </c>
      <c r="F9" s="374">
        <f>+'13'!F7+'19'!F7</f>
        <v>60587.24399999997</v>
      </c>
      <c r="G9" s="374">
        <f>+'13'!G7+'19'!G7</f>
        <v>53238.49500000001</v>
      </c>
      <c r="H9" s="374">
        <f>+'13'!H7+'19'!H7</f>
        <v>52163.327000000005</v>
      </c>
      <c r="I9" s="374">
        <f>+'13'!I7+'19'!I7</f>
        <v>53542.030999999959</v>
      </c>
      <c r="J9" s="374">
        <f>+'13'!J7+'19'!J7</f>
        <v>53387.66799999994</v>
      </c>
      <c r="K9" s="374">
        <f>+'13'!K7+'19'!K7</f>
        <v>54084.333000000028</v>
      </c>
      <c r="L9" s="374">
        <f>+'13'!L7+'19'!L7</f>
        <v>51397.836000000018</v>
      </c>
      <c r="M9" s="374">
        <f>+'13'!M7+'19'!M7</f>
        <v>54239.481999999982</v>
      </c>
      <c r="N9" s="289">
        <f t="shared" si="0"/>
        <v>693794.69499999995</v>
      </c>
      <c r="O9" s="252"/>
      <c r="P9" s="27"/>
      <c r="Q9" s="27"/>
      <c r="R9" s="27"/>
    </row>
    <row r="10" spans="1:18" ht="20.100000000000001" customHeight="1" x14ac:dyDescent="0.3">
      <c r="A10" s="373" t="s">
        <v>186</v>
      </c>
      <c r="B10" s="374">
        <f>+'13'!B8+'19'!B8</f>
        <v>493.57</v>
      </c>
      <c r="C10" s="374">
        <f>+'13'!C8+'19'!C8</f>
        <v>455.12</v>
      </c>
      <c r="D10" s="374">
        <f>+'13'!D8+'19'!D8</f>
        <v>526.04</v>
      </c>
      <c r="E10" s="374">
        <f>+'13'!E8+'19'!E8</f>
        <v>372.83000000000004</v>
      </c>
      <c r="F10" s="374">
        <f>+'13'!F8+'19'!F8</f>
        <v>356.16</v>
      </c>
      <c r="G10" s="374">
        <f>+'13'!G8+'19'!G8</f>
        <v>317.64</v>
      </c>
      <c r="H10" s="374">
        <f>+'13'!H8+'19'!H8</f>
        <v>286.01</v>
      </c>
      <c r="I10" s="374">
        <f>+'13'!I8+'19'!I8</f>
        <v>338.69000000000005</v>
      </c>
      <c r="J10" s="374">
        <f>+'13'!J8+'19'!J8</f>
        <v>314.64999999999998</v>
      </c>
      <c r="K10" s="374">
        <f>+'13'!K8+'19'!K8</f>
        <v>370.61999999999995</v>
      </c>
      <c r="L10" s="374">
        <f>+'13'!L8+'19'!L8</f>
        <v>420.09999999999991</v>
      </c>
      <c r="M10" s="374">
        <f>+'13'!M8+'19'!M8</f>
        <v>495.72999999999996</v>
      </c>
      <c r="N10" s="289">
        <f t="shared" si="0"/>
        <v>4747.16</v>
      </c>
      <c r="O10" s="252"/>
      <c r="P10" s="27"/>
      <c r="Q10" s="27"/>
      <c r="R10" s="27"/>
    </row>
    <row r="11" spans="1:18" ht="20.100000000000001" customHeight="1" x14ac:dyDescent="0.3">
      <c r="A11" s="373" t="s">
        <v>165</v>
      </c>
      <c r="B11" s="374">
        <f>+'13'!B9+'19'!B9</f>
        <v>119599.644</v>
      </c>
      <c r="C11" s="374">
        <f>+'13'!C9+'19'!C9</f>
        <v>109340.36500000002</v>
      </c>
      <c r="D11" s="374">
        <f>+'13'!D9+'19'!D9</f>
        <v>108047.32499999997</v>
      </c>
      <c r="E11" s="374">
        <f>+'13'!E9+'19'!E9</f>
        <v>100666.46899999998</v>
      </c>
      <c r="F11" s="374">
        <f>+'13'!F9+'19'!F9</f>
        <v>99423.770999999993</v>
      </c>
      <c r="G11" s="374">
        <f>+'13'!G9+'19'!G9</f>
        <v>93139.991000000009</v>
      </c>
      <c r="H11" s="374">
        <f>+'13'!H9+'19'!H9</f>
        <v>101847.86199999998</v>
      </c>
      <c r="I11" s="374">
        <f>+'13'!I9+'19'!I9</f>
        <v>97110.00499999999</v>
      </c>
      <c r="J11" s="374">
        <f>+'13'!J9+'19'!J9</f>
        <v>95866.554000000004</v>
      </c>
      <c r="K11" s="374">
        <f>+'13'!K9+'19'!K9</f>
        <v>108204.436</v>
      </c>
      <c r="L11" s="374">
        <f>+'13'!L9+'19'!L9</f>
        <v>115577.833</v>
      </c>
      <c r="M11" s="374">
        <f>+'13'!M9+'19'!M9</f>
        <v>133917.06399999998</v>
      </c>
      <c r="N11" s="289">
        <f t="shared" si="0"/>
        <v>1282741.3189999999</v>
      </c>
      <c r="O11" s="252"/>
      <c r="P11" s="27"/>
      <c r="Q11" s="27"/>
      <c r="R11" s="27"/>
    </row>
    <row r="12" spans="1:18" ht="20.100000000000001" customHeight="1" x14ac:dyDescent="0.3">
      <c r="A12" s="373" t="s">
        <v>166</v>
      </c>
      <c r="B12" s="374">
        <f>+'13'!B10+'19'!B10</f>
        <v>659.72</v>
      </c>
      <c r="C12" s="374">
        <f>+'13'!C10+'19'!C10</f>
        <v>803.59000000000015</v>
      </c>
      <c r="D12" s="374">
        <f>+'13'!D10+'19'!D10</f>
        <v>4075.02</v>
      </c>
      <c r="E12" s="374">
        <f>+'13'!E10+'19'!E10</f>
        <v>9096.6260000000002</v>
      </c>
      <c r="F12" s="374">
        <f>+'13'!F10+'19'!F10</f>
        <v>19582.664000000004</v>
      </c>
      <c r="G12" s="374">
        <f>+'13'!G10+'19'!G10</f>
        <v>36067.151000000005</v>
      </c>
      <c r="H12" s="374">
        <f>+'13'!H10+'19'!H10</f>
        <v>41195.896000000015</v>
      </c>
      <c r="I12" s="374">
        <f>+'13'!I10+'19'!I10</f>
        <v>25568.37000000001</v>
      </c>
      <c r="J12" s="374">
        <f>+'13'!J10+'19'!J10</f>
        <v>13079.082000000004</v>
      </c>
      <c r="K12" s="374">
        <f>+'13'!K10+'19'!K10</f>
        <v>3703.8750000000005</v>
      </c>
      <c r="L12" s="374">
        <f>+'13'!L10+'19'!L10</f>
        <v>1186.8900000000003</v>
      </c>
      <c r="M12" s="374">
        <f>+'13'!M10+'19'!M10</f>
        <v>497.44999999999993</v>
      </c>
      <c r="N12" s="289">
        <f t="shared" si="0"/>
        <v>155516.33400000003</v>
      </c>
      <c r="O12" s="252"/>
      <c r="P12" s="27"/>
      <c r="Q12" s="27"/>
      <c r="R12" s="27"/>
    </row>
    <row r="13" spans="1:18" ht="20.100000000000001" customHeight="1" x14ac:dyDescent="0.3">
      <c r="A13" s="373" t="s">
        <v>167</v>
      </c>
      <c r="B13" s="374">
        <f>+'13'!B11+'19'!B11</f>
        <v>17199.53</v>
      </c>
      <c r="C13" s="374">
        <f>+'13'!C11+'19'!C11</f>
        <v>15079.51</v>
      </c>
      <c r="D13" s="374">
        <f>+'13'!D11+'19'!D11</f>
        <v>14647.31</v>
      </c>
      <c r="E13" s="374">
        <f>+'13'!E11+'19'!E11</f>
        <v>17774.41</v>
      </c>
      <c r="F13" s="374">
        <f>+'13'!F11+'19'!F11</f>
        <v>9549.32</v>
      </c>
      <c r="G13" s="374">
        <f>+'13'!G11+'19'!G11</f>
        <v>10193.61</v>
      </c>
      <c r="H13" s="374">
        <f>+'13'!H11+'19'!H11</f>
        <v>6780.630000000001</v>
      </c>
      <c r="I13" s="374">
        <f>+'13'!I11+'19'!I11</f>
        <v>12521.669999999998</v>
      </c>
      <c r="J13" s="374">
        <f>+'13'!J11+'19'!J11</f>
        <v>4873.8599999999997</v>
      </c>
      <c r="K13" s="374">
        <f>+'13'!K11+'19'!K11</f>
        <v>6540.1900000000005</v>
      </c>
      <c r="L13" s="374">
        <f>+'13'!L11+'19'!L11</f>
        <v>9076.0300000000007</v>
      </c>
      <c r="M13" s="374">
        <f>+'13'!M11+'19'!M11</f>
        <v>9449.4699999999993</v>
      </c>
      <c r="N13" s="289">
        <f t="shared" si="0"/>
        <v>133685.53999999998</v>
      </c>
      <c r="O13" s="252"/>
      <c r="P13" s="27"/>
      <c r="Q13" s="27"/>
      <c r="R13" s="27"/>
    </row>
    <row r="14" spans="1:18" ht="20.100000000000001" customHeight="1" x14ac:dyDescent="0.3">
      <c r="A14" s="373" t="s">
        <v>168</v>
      </c>
      <c r="B14" s="374">
        <f>+'13'!B12+'19'!B12</f>
        <v>292.29000000000002</v>
      </c>
      <c r="C14" s="374">
        <f>+'13'!C12+'19'!C12</f>
        <v>293.90000000000003</v>
      </c>
      <c r="D14" s="374">
        <f>+'13'!D12+'19'!D12</f>
        <v>266.02</v>
      </c>
      <c r="E14" s="374">
        <f>+'13'!E12+'19'!E12</f>
        <v>239.74</v>
      </c>
      <c r="F14" s="374">
        <f>+'13'!F12+'19'!F12</f>
        <v>240.06</v>
      </c>
      <c r="G14" s="374">
        <f>+'13'!G12+'19'!G12</f>
        <v>156.28</v>
      </c>
      <c r="H14" s="374">
        <f>+'13'!H12+'19'!H12</f>
        <v>160.12</v>
      </c>
      <c r="I14" s="374">
        <f>+'13'!I12+'19'!I12</f>
        <v>133.1</v>
      </c>
      <c r="J14" s="374">
        <f>+'13'!J12+'19'!J12</f>
        <v>159.13999999999999</v>
      </c>
      <c r="K14" s="374">
        <f>+'13'!K12+'19'!K12</f>
        <v>265.33</v>
      </c>
      <c r="L14" s="374">
        <f>+'13'!L12+'19'!L12</f>
        <v>186.26</v>
      </c>
      <c r="M14" s="374">
        <f>+'13'!M12+'19'!M12</f>
        <v>186.56</v>
      </c>
      <c r="N14" s="289">
        <f t="shared" si="0"/>
        <v>2578.7999999999997</v>
      </c>
      <c r="O14" s="252"/>
      <c r="P14" s="27"/>
      <c r="Q14" s="27"/>
      <c r="R14" s="27"/>
    </row>
    <row r="15" spans="1:18" ht="20.100000000000001" customHeight="1" x14ac:dyDescent="0.3">
      <c r="A15" s="373" t="s">
        <v>169</v>
      </c>
      <c r="B15" s="374">
        <f>+'13'!B13+'19'!B13</f>
        <v>29561.349999999995</v>
      </c>
      <c r="C15" s="374">
        <f>+'13'!C13+'19'!C13</f>
        <v>29636.780000000006</v>
      </c>
      <c r="D15" s="374">
        <f>+'13'!D13+'19'!D13</f>
        <v>41956.420000000013</v>
      </c>
      <c r="E15" s="374">
        <f>+'13'!E13+'19'!E13</f>
        <v>37608.76</v>
      </c>
      <c r="F15" s="374">
        <f>+'13'!F13+'19'!F13</f>
        <v>32945.799999999996</v>
      </c>
      <c r="G15" s="374">
        <f>+'13'!G13+'19'!G13</f>
        <v>32570.899999999991</v>
      </c>
      <c r="H15" s="374">
        <f>+'13'!H13+'19'!H13</f>
        <v>34785</v>
      </c>
      <c r="I15" s="374">
        <f>+'13'!I13+'19'!I13</f>
        <v>35796.200000000004</v>
      </c>
      <c r="J15" s="374">
        <f>+'13'!J13+'19'!J13</f>
        <v>32158.629999999997</v>
      </c>
      <c r="K15" s="374">
        <f>+'13'!K13+'19'!K13</f>
        <v>33336.959999999992</v>
      </c>
      <c r="L15" s="374">
        <f>+'13'!L13+'19'!L13</f>
        <v>35248.869999999995</v>
      </c>
      <c r="M15" s="374">
        <f>+'13'!M13+'19'!M13</f>
        <v>39638.490000000005</v>
      </c>
      <c r="N15" s="289">
        <f t="shared" si="0"/>
        <v>415244.16000000003</v>
      </c>
      <c r="O15" s="252"/>
      <c r="P15" s="27"/>
      <c r="Q15" s="27"/>
      <c r="R15" s="27"/>
    </row>
    <row r="16" spans="1:18" ht="20.100000000000001" customHeight="1" x14ac:dyDescent="0.3">
      <c r="A16" s="115" t="s">
        <v>170</v>
      </c>
      <c r="B16" s="374">
        <f>+'13'!B14+'19'!B14</f>
        <v>446293.51700000005</v>
      </c>
      <c r="C16" s="374">
        <f>+'13'!C14+'19'!C14</f>
        <v>412458.37699999992</v>
      </c>
      <c r="D16" s="374">
        <f>+'13'!D14+'19'!D14</f>
        <v>484717</v>
      </c>
      <c r="E16" s="374">
        <f>+'13'!E14+'19'!E14</f>
        <v>445824.12199999997</v>
      </c>
      <c r="F16" s="374">
        <f>+'13'!F14+'19'!F14</f>
        <v>425173.73800000013</v>
      </c>
      <c r="G16" s="374">
        <f>+'13'!G14+'19'!G14</f>
        <v>404022.19499999995</v>
      </c>
      <c r="H16" s="374">
        <f>+'13'!H14+'19'!H14</f>
        <v>392910.67599999998</v>
      </c>
      <c r="I16" s="374">
        <f>+'13'!I14+'19'!I14</f>
        <v>427992.91</v>
      </c>
      <c r="J16" s="374">
        <f>+'13'!J14+'19'!J14</f>
        <v>394567.80199999985</v>
      </c>
      <c r="K16" s="374">
        <f>+'13'!K14+'19'!K14</f>
        <v>415389.58699999988</v>
      </c>
      <c r="L16" s="374">
        <f>+'13'!L14+'19'!L14</f>
        <v>424229.45699999994</v>
      </c>
      <c r="M16" s="374">
        <f>+'13'!M14+'19'!M14</f>
        <v>446697.68799999997</v>
      </c>
      <c r="N16" s="289">
        <f t="shared" si="0"/>
        <v>5120277.0689999992</v>
      </c>
      <c r="O16" s="252"/>
      <c r="P16" s="27"/>
      <c r="Q16" s="27"/>
      <c r="R16" s="27"/>
    </row>
    <row r="17" spans="1:18" ht="20.100000000000001" customHeight="1" x14ac:dyDescent="0.3">
      <c r="A17" s="115" t="s">
        <v>306</v>
      </c>
      <c r="B17" s="374">
        <f>+'13'!B15+'19'!B15</f>
        <v>467216.12199999997</v>
      </c>
      <c r="C17" s="374">
        <f>+'13'!C15+'19'!C15</f>
        <v>421020.48100000003</v>
      </c>
      <c r="D17" s="374">
        <f>+'13'!D15+'19'!D15</f>
        <v>494604.1819999998</v>
      </c>
      <c r="E17" s="374">
        <f>+'13'!E15+'19'!E15</f>
        <v>479248.50100000028</v>
      </c>
      <c r="F17" s="374">
        <f>+'13'!F15+'19'!F15</f>
        <v>489587.31700000004</v>
      </c>
      <c r="G17" s="374">
        <f>+'13'!G15+'19'!G15</f>
        <v>463081.68399999995</v>
      </c>
      <c r="H17" s="374">
        <f>+'13'!H15+'19'!H15</f>
        <v>447745.14900000021</v>
      </c>
      <c r="I17" s="374">
        <f>+'13'!I15+'19'!I15</f>
        <v>450103.04899999982</v>
      </c>
      <c r="J17" s="374">
        <f>+'13'!J15+'19'!J15</f>
        <v>432064.69100000005</v>
      </c>
      <c r="K17" s="374">
        <f>+'13'!K15+'19'!K15</f>
        <v>453591.01400000002</v>
      </c>
      <c r="L17" s="374">
        <f>+'13'!L15+'19'!L15</f>
        <v>447151.77</v>
      </c>
      <c r="M17" s="374">
        <f>+'13'!M15+'19'!M15</f>
        <v>459242.82399999979</v>
      </c>
      <c r="N17" s="289">
        <f t="shared" si="0"/>
        <v>5504656.7840000009</v>
      </c>
      <c r="O17" s="252"/>
      <c r="P17" s="27"/>
      <c r="Q17" s="27"/>
      <c r="R17" s="27"/>
    </row>
    <row r="18" spans="1:18" ht="20.100000000000001" customHeight="1" x14ac:dyDescent="0.3">
      <c r="A18" s="115" t="s">
        <v>307</v>
      </c>
      <c r="B18" s="374">
        <f>+'13'!B16+'19'!B16</f>
        <v>0</v>
      </c>
      <c r="C18" s="374">
        <f>+'13'!C16+'19'!C16</f>
        <v>0</v>
      </c>
      <c r="D18" s="374">
        <f>+'13'!D16+'19'!D16</f>
        <v>0</v>
      </c>
      <c r="E18" s="374">
        <f>+'13'!E16+'19'!E16</f>
        <v>0</v>
      </c>
      <c r="F18" s="374">
        <f>+'13'!F16+'19'!F16</f>
        <v>0</v>
      </c>
      <c r="G18" s="374">
        <f>+'13'!G16+'19'!G16</f>
        <v>0</v>
      </c>
      <c r="H18" s="374">
        <f>+'13'!H16+'19'!H16</f>
        <v>0</v>
      </c>
      <c r="I18" s="374">
        <f>+'13'!I16+'19'!I16</f>
        <v>0</v>
      </c>
      <c r="J18" s="374">
        <f>+'13'!J16+'19'!J16</f>
        <v>0</v>
      </c>
      <c r="K18" s="374">
        <f>+'13'!K16+'19'!K16</f>
        <v>0</v>
      </c>
      <c r="L18" s="374">
        <f>+'13'!L16+'19'!L16</f>
        <v>0</v>
      </c>
      <c r="M18" s="374">
        <f>+'13'!M16+'19'!M16</f>
        <v>0</v>
      </c>
      <c r="N18" s="299"/>
      <c r="O18" s="252"/>
      <c r="P18" s="27"/>
      <c r="Q18" s="27"/>
      <c r="R18" s="27"/>
    </row>
    <row r="19" spans="1:18" ht="20.100000000000001" customHeight="1" x14ac:dyDescent="0.3">
      <c r="A19" s="373" t="s">
        <v>177</v>
      </c>
      <c r="B19" s="374">
        <f>+'13'!B17+'19'!B17</f>
        <v>6336.9299999999994</v>
      </c>
      <c r="C19" s="374">
        <f>+'13'!C17+'19'!C17</f>
        <v>6194.18</v>
      </c>
      <c r="D19" s="374">
        <f>+'13'!D17+'19'!D17</f>
        <v>7290.2199999999993</v>
      </c>
      <c r="E19" s="374">
        <f>+'13'!E17+'19'!E17</f>
        <v>16498.22</v>
      </c>
      <c r="F19" s="374">
        <f>+'13'!F17+'19'!F17</f>
        <v>26942.440000000002</v>
      </c>
      <c r="G19" s="374">
        <f>+'13'!G17+'19'!G17</f>
        <v>24536.87</v>
      </c>
      <c r="H19" s="374">
        <f>+'13'!H17+'19'!H17</f>
        <v>22612.16</v>
      </c>
      <c r="I19" s="374">
        <f>+'13'!I17+'19'!I17</f>
        <v>27779.34</v>
      </c>
      <c r="J19" s="374">
        <f>+'13'!J17+'19'!J17</f>
        <v>26997.489999999998</v>
      </c>
      <c r="K19" s="374">
        <f>+'13'!K17+'19'!K17</f>
        <v>12881.19</v>
      </c>
      <c r="L19" s="374">
        <f>+'13'!L17+'19'!L17</f>
        <v>8103.86</v>
      </c>
      <c r="M19" s="374">
        <f>+'13'!M17+'19'!M17</f>
        <v>8248.989999999998</v>
      </c>
      <c r="N19" s="289">
        <f t="shared" si="0"/>
        <v>194421.88999999998</v>
      </c>
      <c r="O19" s="252"/>
      <c r="P19" s="27"/>
      <c r="Q19" s="27"/>
      <c r="R19" s="27"/>
    </row>
    <row r="20" spans="1:18" ht="20.100000000000001" customHeight="1" x14ac:dyDescent="0.3">
      <c r="A20" s="373" t="s">
        <v>390</v>
      </c>
      <c r="B20" s="374">
        <f>+'13'!B18+'19'!B18</f>
        <v>9486.2500000000018</v>
      </c>
      <c r="C20" s="374">
        <f>+'13'!C18+'19'!C18</f>
        <v>7898.3550000000005</v>
      </c>
      <c r="D20" s="374">
        <f>+'13'!D18+'19'!D18</f>
        <v>5229.1239999999998</v>
      </c>
      <c r="E20" s="374">
        <f>+'13'!E18+'19'!E18</f>
        <v>4173.6839999999993</v>
      </c>
      <c r="F20" s="374">
        <f>+'13'!F18+'19'!F18</f>
        <v>1592.0330000000001</v>
      </c>
      <c r="G20" s="374">
        <f>+'13'!G18+'19'!G18</f>
        <v>3140.7070000000003</v>
      </c>
      <c r="H20" s="374">
        <f>+'13'!H18+'19'!H18</f>
        <v>1827.154</v>
      </c>
      <c r="I20" s="374">
        <f>+'13'!I18+'19'!I18</f>
        <v>473.846</v>
      </c>
      <c r="J20" s="374">
        <f>+'13'!J18+'19'!J18</f>
        <v>1376.9720000000002</v>
      </c>
      <c r="K20" s="374">
        <f>+'13'!K18+'19'!K18</f>
        <v>1890.2510000000002</v>
      </c>
      <c r="L20" s="374">
        <f>+'13'!L18+'19'!L18</f>
        <v>1754.0389999999995</v>
      </c>
      <c r="M20" s="374">
        <f>+'13'!M18+'19'!M18</f>
        <v>6097.5060000000012</v>
      </c>
      <c r="N20" s="289">
        <f t="shared" si="0"/>
        <v>44939.921000000002</v>
      </c>
      <c r="O20" s="252"/>
      <c r="P20" s="27"/>
      <c r="Q20" s="27"/>
      <c r="R20" s="27"/>
    </row>
    <row r="21" spans="1:18" ht="20.100000000000001" customHeight="1" x14ac:dyDescent="0.25">
      <c r="A21" s="203" t="s">
        <v>22</v>
      </c>
      <c r="B21" s="289">
        <f>SUM(B7:B20)</f>
        <v>1574290.0929999999</v>
      </c>
      <c r="C21" s="289">
        <f t="shared" ref="C21:M21" si="1">SUM(C7:C20)</f>
        <v>1449547.2179999996</v>
      </c>
      <c r="D21" s="289">
        <f t="shared" si="1"/>
        <v>1629612.2699999998</v>
      </c>
      <c r="E21" s="289">
        <f t="shared" si="1"/>
        <v>1558707.4490000007</v>
      </c>
      <c r="F21" s="289">
        <f t="shared" si="1"/>
        <v>1548441.612</v>
      </c>
      <c r="G21" s="289">
        <f t="shared" si="1"/>
        <v>1480578.1009999998</v>
      </c>
      <c r="H21" s="289">
        <f t="shared" si="1"/>
        <v>1470709.1700000002</v>
      </c>
      <c r="I21" s="289">
        <f t="shared" si="1"/>
        <v>1509558.4249999993</v>
      </c>
      <c r="J21" s="289">
        <f t="shared" si="1"/>
        <v>1424488.5010000002</v>
      </c>
      <c r="K21" s="289">
        <f t="shared" si="1"/>
        <v>1475994.2549999994</v>
      </c>
      <c r="L21" s="289">
        <f t="shared" si="1"/>
        <v>1465704.1550000003</v>
      </c>
      <c r="M21" s="289">
        <f t="shared" si="1"/>
        <v>1567778.1379999993</v>
      </c>
      <c r="N21" s="289">
        <f t="shared" si="0"/>
        <v>18155409.386999998</v>
      </c>
      <c r="O21" s="375"/>
      <c r="Q21" s="27"/>
      <c r="R21" s="27"/>
    </row>
    <row r="23" spans="1:18" x14ac:dyDescent="0.25">
      <c r="N23" s="170"/>
    </row>
  </sheetData>
  <pageMargins left="0.70866141732283472" right="0.70866141732283472" top="0.74803149606299213" bottom="0.74803149606299213" header="0.31496062992125984" footer="0.31496062992125984"/>
  <pageSetup paperSize="14" scale="6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AA24"/>
  <sheetViews>
    <sheetView zoomScale="90" zoomScaleNormal="90" workbookViewId="0">
      <selection activeCell="L28" sqref="L28"/>
    </sheetView>
  </sheetViews>
  <sheetFormatPr baseColWidth="10" defaultRowHeight="13.5" x14ac:dyDescent="0.25"/>
  <cols>
    <col min="1" max="1" width="30.28515625" style="8" customWidth="1"/>
    <col min="2" max="2" width="14.140625" style="8" customWidth="1"/>
    <col min="3" max="3" width="12.85546875" style="8" customWidth="1"/>
    <col min="4" max="4" width="12.28515625" style="8" customWidth="1"/>
    <col min="5" max="5" width="12" style="8" customWidth="1"/>
    <col min="6" max="7" width="11.85546875" style="8" customWidth="1"/>
    <col min="8" max="8" width="12.28515625" style="8" bestFit="1" customWidth="1"/>
    <col min="9" max="9" width="12" style="8" customWidth="1"/>
    <col min="10" max="10" width="14.42578125" style="8" customWidth="1"/>
    <col min="11" max="11" width="12.28515625" style="8" customWidth="1"/>
    <col min="12" max="12" width="14.28515625" style="8" customWidth="1"/>
    <col min="13" max="13" width="13.28515625" style="8" customWidth="1"/>
    <col min="14" max="14" width="13.140625" style="8" customWidth="1"/>
    <col min="15" max="15" width="11.42578125" style="8"/>
    <col min="16" max="16" width="12.140625" style="8" customWidth="1"/>
    <col min="17" max="16384" width="11.42578125" style="8"/>
  </cols>
  <sheetData>
    <row r="1" spans="1:27" x14ac:dyDescent="0.25">
      <c r="A1" s="57" t="s">
        <v>509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27" x14ac:dyDescent="0.25">
      <c r="A2" s="57" t="s">
        <v>118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27" x14ac:dyDescent="0.25">
      <c r="A3" s="57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27" s="473" customFormat="1" ht="15" customHeight="1" x14ac:dyDescent="0.2">
      <c r="A4" s="161" t="s">
        <v>101</v>
      </c>
      <c r="B4" s="161" t="s">
        <v>2</v>
      </c>
      <c r="C4" s="161" t="s">
        <v>3</v>
      </c>
      <c r="D4" s="161" t="s">
        <v>4</v>
      </c>
      <c r="E4" s="161" t="s">
        <v>5</v>
      </c>
      <c r="F4" s="161" t="s">
        <v>6</v>
      </c>
      <c r="G4" s="161" t="s">
        <v>7</v>
      </c>
      <c r="H4" s="161" t="s">
        <v>8</v>
      </c>
      <c r="I4" s="161" t="s">
        <v>9</v>
      </c>
      <c r="J4" s="161" t="s">
        <v>10</v>
      </c>
      <c r="K4" s="161" t="s">
        <v>11</v>
      </c>
      <c r="L4" s="161" t="s">
        <v>12</v>
      </c>
      <c r="M4" s="161" t="s">
        <v>13</v>
      </c>
      <c r="N4" s="161" t="s">
        <v>22</v>
      </c>
    </row>
    <row r="5" spans="1:27" s="474" customFormat="1" ht="20.100000000000001" customHeight="1" x14ac:dyDescent="0.25">
      <c r="A5" s="115" t="s">
        <v>162</v>
      </c>
      <c r="B5" s="476">
        <v>133.14100000000002</v>
      </c>
      <c r="C5" s="476">
        <v>131.52600000000001</v>
      </c>
      <c r="D5" s="476">
        <v>129.47899999999998</v>
      </c>
      <c r="E5" s="476">
        <v>112.131</v>
      </c>
      <c r="F5" s="476">
        <v>105.565</v>
      </c>
      <c r="G5" s="476">
        <v>214.90799999999999</v>
      </c>
      <c r="H5" s="476">
        <v>231.886</v>
      </c>
      <c r="I5" s="476">
        <v>211.18400000000003</v>
      </c>
      <c r="J5" s="476">
        <v>283.98200000000003</v>
      </c>
      <c r="K5" s="476">
        <v>315.76899999999995</v>
      </c>
      <c r="L5" s="476">
        <v>348.9</v>
      </c>
      <c r="M5" s="476">
        <v>346.584</v>
      </c>
      <c r="N5" s="385">
        <f>SUM(B5:M5)</f>
        <v>2565.0549999999998</v>
      </c>
      <c r="P5" s="494"/>
      <c r="Q5" s="494"/>
      <c r="R5" s="494"/>
      <c r="S5" s="494"/>
      <c r="T5" s="494"/>
      <c r="U5" s="494"/>
      <c r="V5" s="494"/>
      <c r="W5" s="494"/>
      <c r="X5" s="494"/>
      <c r="Y5" s="494"/>
      <c r="Z5" s="494"/>
      <c r="AA5" s="494"/>
    </row>
    <row r="6" spans="1:27" s="474" customFormat="1" ht="20.100000000000001" customHeight="1" x14ac:dyDescent="0.25">
      <c r="A6" s="115" t="s">
        <v>163</v>
      </c>
      <c r="B6" s="476">
        <v>0</v>
      </c>
      <c r="C6" s="476">
        <v>0</v>
      </c>
      <c r="D6" s="476">
        <v>0</v>
      </c>
      <c r="E6" s="476">
        <v>0</v>
      </c>
      <c r="F6" s="476">
        <v>0</v>
      </c>
      <c r="G6" s="476">
        <v>0</v>
      </c>
      <c r="H6" s="476">
        <v>0</v>
      </c>
      <c r="I6" s="476">
        <v>0</v>
      </c>
      <c r="J6" s="476">
        <v>0</v>
      </c>
      <c r="K6" s="476">
        <v>0</v>
      </c>
      <c r="L6" s="476">
        <v>0</v>
      </c>
      <c r="M6" s="476">
        <v>0</v>
      </c>
      <c r="N6" s="385">
        <f t="shared" ref="N6:N19" si="0">SUM(B6:M6)</f>
        <v>0</v>
      </c>
      <c r="P6" s="494"/>
      <c r="Q6" s="494"/>
      <c r="R6" s="494"/>
      <c r="S6" s="494"/>
      <c r="T6" s="494"/>
      <c r="U6" s="494"/>
      <c r="V6" s="494"/>
      <c r="W6" s="494"/>
      <c r="X6" s="494"/>
      <c r="Y6" s="494"/>
      <c r="Z6" s="494"/>
      <c r="AA6" s="494"/>
    </row>
    <row r="7" spans="1:27" s="474" customFormat="1" ht="20.100000000000001" customHeight="1" x14ac:dyDescent="0.25">
      <c r="A7" s="115" t="s">
        <v>164</v>
      </c>
      <c r="B7" s="476">
        <v>27.788999999999998</v>
      </c>
      <c r="C7" s="476">
        <v>27.794</v>
      </c>
      <c r="D7" s="476">
        <v>28.86</v>
      </c>
      <c r="E7" s="476">
        <v>33.026000000000003</v>
      </c>
      <c r="F7" s="476">
        <v>20.084</v>
      </c>
      <c r="G7" s="476">
        <v>47.844999999999999</v>
      </c>
      <c r="H7" s="476">
        <v>40.736999999999995</v>
      </c>
      <c r="I7" s="476">
        <v>36.751000000000005</v>
      </c>
      <c r="J7" s="476">
        <v>50.108000000000004</v>
      </c>
      <c r="K7" s="476">
        <v>56.753</v>
      </c>
      <c r="L7" s="476">
        <v>1565.846</v>
      </c>
      <c r="M7" s="476">
        <v>56.111999999999995</v>
      </c>
      <c r="N7" s="385">
        <f t="shared" si="0"/>
        <v>1991.7049999999999</v>
      </c>
      <c r="P7" s="494"/>
      <c r="Q7" s="475"/>
      <c r="R7" s="475"/>
      <c r="S7" s="475"/>
      <c r="T7" s="475"/>
      <c r="U7" s="475"/>
      <c r="V7" s="475"/>
      <c r="W7" s="475"/>
      <c r="X7" s="475"/>
      <c r="Y7" s="475"/>
      <c r="Z7" s="475"/>
      <c r="AA7" s="475"/>
    </row>
    <row r="8" spans="1:27" s="474" customFormat="1" ht="20.100000000000001" customHeight="1" x14ac:dyDescent="0.25">
      <c r="A8" s="115" t="s">
        <v>186</v>
      </c>
      <c r="B8" s="476">
        <v>0</v>
      </c>
      <c r="C8" s="476">
        <v>0</v>
      </c>
      <c r="D8" s="476">
        <v>0</v>
      </c>
      <c r="E8" s="476">
        <v>0</v>
      </c>
      <c r="F8" s="476">
        <v>0</v>
      </c>
      <c r="G8" s="476">
        <v>0</v>
      </c>
      <c r="H8" s="476">
        <v>0</v>
      </c>
      <c r="I8" s="476">
        <v>0</v>
      </c>
      <c r="J8" s="476">
        <v>0</v>
      </c>
      <c r="K8" s="476">
        <v>0</v>
      </c>
      <c r="L8" s="476">
        <v>0</v>
      </c>
      <c r="M8" s="476">
        <v>0</v>
      </c>
      <c r="N8" s="385">
        <f t="shared" si="0"/>
        <v>0</v>
      </c>
      <c r="P8" s="494"/>
    </row>
    <row r="9" spans="1:27" s="474" customFormat="1" ht="20.100000000000001" customHeight="1" x14ac:dyDescent="0.25">
      <c r="A9" s="115" t="s">
        <v>165</v>
      </c>
      <c r="B9" s="476">
        <v>161.91400000000002</v>
      </c>
      <c r="C9" s="476">
        <v>175.53500000000003</v>
      </c>
      <c r="D9" s="476">
        <v>120.66500000000001</v>
      </c>
      <c r="E9" s="476">
        <v>60.298999999999999</v>
      </c>
      <c r="F9" s="476">
        <v>26.961000000000002</v>
      </c>
      <c r="G9" s="476">
        <v>51.751000000000005</v>
      </c>
      <c r="H9" s="476">
        <v>29.861999999999998</v>
      </c>
      <c r="I9" s="476">
        <v>158.16500000000002</v>
      </c>
      <c r="J9" s="476">
        <v>165.04399999999998</v>
      </c>
      <c r="K9" s="476">
        <v>313.63600000000002</v>
      </c>
      <c r="L9" s="476">
        <v>517.60300000000007</v>
      </c>
      <c r="M9" s="476">
        <v>574.33400000000006</v>
      </c>
      <c r="N9" s="385">
        <f t="shared" si="0"/>
        <v>2355.7690000000002</v>
      </c>
      <c r="P9" s="494"/>
    </row>
    <row r="10" spans="1:27" s="474" customFormat="1" ht="20.100000000000001" customHeight="1" x14ac:dyDescent="0.25">
      <c r="A10" s="115" t="s">
        <v>166</v>
      </c>
      <c r="B10" s="476">
        <v>0</v>
      </c>
      <c r="C10" s="476">
        <v>0</v>
      </c>
      <c r="D10" s="476">
        <v>0</v>
      </c>
      <c r="E10" s="476">
        <v>4.9960000000000004</v>
      </c>
      <c r="F10" s="476">
        <v>5.0039999999999996</v>
      </c>
      <c r="G10" s="476">
        <v>10.061</v>
      </c>
      <c r="H10" s="476">
        <v>15.085999999999999</v>
      </c>
      <c r="I10" s="476">
        <v>10.050000000000001</v>
      </c>
      <c r="J10" s="476">
        <v>10.012</v>
      </c>
      <c r="K10" s="476">
        <v>4.9850000000000003</v>
      </c>
      <c r="L10" s="476">
        <v>0</v>
      </c>
      <c r="M10" s="476">
        <v>0</v>
      </c>
      <c r="N10" s="385">
        <f t="shared" si="0"/>
        <v>60.194000000000003</v>
      </c>
      <c r="P10" s="494"/>
    </row>
    <row r="11" spans="1:27" s="474" customFormat="1" ht="20.100000000000001" customHeight="1" x14ac:dyDescent="0.25">
      <c r="A11" s="115" t="s">
        <v>167</v>
      </c>
      <c r="B11" s="476">
        <v>0</v>
      </c>
      <c r="C11" s="476">
        <v>0</v>
      </c>
      <c r="D11" s="476">
        <v>0</v>
      </c>
      <c r="E11" s="476">
        <v>0</v>
      </c>
      <c r="F11" s="476">
        <v>0</v>
      </c>
      <c r="G11" s="476">
        <v>0</v>
      </c>
      <c r="H11" s="476">
        <v>0</v>
      </c>
      <c r="I11" s="476">
        <v>0</v>
      </c>
      <c r="J11" s="476">
        <v>0</v>
      </c>
      <c r="K11" s="476">
        <v>0</v>
      </c>
      <c r="L11" s="476">
        <v>0</v>
      </c>
      <c r="M11" s="476">
        <v>0</v>
      </c>
      <c r="N11" s="385">
        <f t="shared" si="0"/>
        <v>0</v>
      </c>
      <c r="P11" s="494"/>
    </row>
    <row r="12" spans="1:27" s="474" customFormat="1" ht="20.100000000000001" customHeight="1" x14ac:dyDescent="0.25">
      <c r="A12" s="115" t="s">
        <v>168</v>
      </c>
      <c r="B12" s="385">
        <v>0</v>
      </c>
      <c r="C12" s="385">
        <v>0</v>
      </c>
      <c r="D12" s="385">
        <v>0</v>
      </c>
      <c r="E12" s="385">
        <v>0</v>
      </c>
      <c r="F12" s="385">
        <v>0</v>
      </c>
      <c r="G12" s="385">
        <v>0</v>
      </c>
      <c r="H12" s="385">
        <v>0</v>
      </c>
      <c r="I12" s="385">
        <v>0</v>
      </c>
      <c r="J12" s="385">
        <v>0</v>
      </c>
      <c r="K12" s="385">
        <v>0</v>
      </c>
      <c r="L12" s="385">
        <v>0</v>
      </c>
      <c r="M12" s="385">
        <v>0</v>
      </c>
      <c r="N12" s="385">
        <f t="shared" si="0"/>
        <v>0</v>
      </c>
      <c r="P12" s="494"/>
    </row>
    <row r="13" spans="1:27" s="474" customFormat="1" ht="20.100000000000001" customHeight="1" x14ac:dyDescent="0.25">
      <c r="A13" s="115" t="s">
        <v>169</v>
      </c>
      <c r="B13" s="476">
        <v>0</v>
      </c>
      <c r="C13" s="476">
        <v>0</v>
      </c>
      <c r="D13" s="476">
        <v>0</v>
      </c>
      <c r="E13" s="476">
        <v>0</v>
      </c>
      <c r="F13" s="476">
        <v>0</v>
      </c>
      <c r="G13" s="476">
        <v>0</v>
      </c>
      <c r="H13" s="476">
        <v>0</v>
      </c>
      <c r="I13" s="476">
        <v>0</v>
      </c>
      <c r="J13" s="476">
        <v>0</v>
      </c>
      <c r="K13" s="476">
        <v>0</v>
      </c>
      <c r="L13" s="476">
        <v>0</v>
      </c>
      <c r="M13" s="476">
        <v>0</v>
      </c>
      <c r="N13" s="385">
        <f t="shared" si="0"/>
        <v>0</v>
      </c>
      <c r="P13" s="494"/>
    </row>
    <row r="14" spans="1:27" s="474" customFormat="1" ht="20.100000000000001" customHeight="1" x14ac:dyDescent="0.25">
      <c r="A14" s="115" t="s">
        <v>170</v>
      </c>
      <c r="B14" s="476">
        <v>4019.5269999999991</v>
      </c>
      <c r="C14" s="476">
        <v>3512.2569999999987</v>
      </c>
      <c r="D14" s="476">
        <v>4691.6600000000008</v>
      </c>
      <c r="E14" s="476">
        <v>4067.9919999999993</v>
      </c>
      <c r="F14" s="476">
        <v>3763.5480000000011</v>
      </c>
      <c r="G14" s="476">
        <v>3765.2250000000004</v>
      </c>
      <c r="H14" s="476">
        <v>3883.0960000000005</v>
      </c>
      <c r="I14" s="476">
        <v>4016.7299999999991</v>
      </c>
      <c r="J14" s="476">
        <v>3870.962</v>
      </c>
      <c r="K14" s="476">
        <v>3901.5569999999993</v>
      </c>
      <c r="L14" s="476">
        <v>5998.5570000000007</v>
      </c>
      <c r="M14" s="476">
        <v>3562.6780000000008</v>
      </c>
      <c r="N14" s="385">
        <f t="shared" si="0"/>
        <v>49053.789000000004</v>
      </c>
      <c r="P14" s="494"/>
    </row>
    <row r="15" spans="1:27" s="474" customFormat="1" ht="20.100000000000001" customHeight="1" x14ac:dyDescent="0.25">
      <c r="A15" s="115" t="s">
        <v>306</v>
      </c>
      <c r="B15" s="476">
        <v>3992.5320000000006</v>
      </c>
      <c r="C15" s="476">
        <v>4281.0010000000002</v>
      </c>
      <c r="D15" s="476">
        <v>4368.1419999999998</v>
      </c>
      <c r="E15" s="476">
        <v>4121.7910000000002</v>
      </c>
      <c r="F15" s="476">
        <v>4404.6170000000002</v>
      </c>
      <c r="G15" s="476">
        <v>3880.3839999999996</v>
      </c>
      <c r="H15" s="476">
        <v>3800.759</v>
      </c>
      <c r="I15" s="476">
        <v>5078.2989999999991</v>
      </c>
      <c r="J15" s="476">
        <v>4589.4409999999998</v>
      </c>
      <c r="K15" s="476">
        <v>4812.9539999999997</v>
      </c>
      <c r="L15" s="476">
        <v>4810.9799999999996</v>
      </c>
      <c r="M15" s="476">
        <v>5232.6839999999993</v>
      </c>
      <c r="N15" s="385">
        <f t="shared" si="0"/>
        <v>53373.583999999995</v>
      </c>
      <c r="P15" s="494"/>
    </row>
    <row r="16" spans="1:27" s="474" customFormat="1" ht="20.100000000000001" customHeight="1" x14ac:dyDescent="0.25">
      <c r="A16" s="115" t="s">
        <v>307</v>
      </c>
      <c r="B16" s="476">
        <v>0</v>
      </c>
      <c r="C16" s="476">
        <v>0</v>
      </c>
      <c r="D16" s="476">
        <v>0</v>
      </c>
      <c r="E16" s="476">
        <v>0</v>
      </c>
      <c r="F16" s="476">
        <v>0</v>
      </c>
      <c r="G16" s="476">
        <v>0</v>
      </c>
      <c r="H16" s="476">
        <v>0</v>
      </c>
      <c r="I16" s="476">
        <v>0</v>
      </c>
      <c r="J16" s="476">
        <v>0</v>
      </c>
      <c r="K16" s="476">
        <v>0</v>
      </c>
      <c r="L16" s="476">
        <v>0</v>
      </c>
      <c r="M16" s="476">
        <v>0</v>
      </c>
      <c r="N16" s="385">
        <f t="shared" si="0"/>
        <v>0</v>
      </c>
      <c r="P16" s="494"/>
    </row>
    <row r="17" spans="1:16" s="474" customFormat="1" ht="20.100000000000001" customHeight="1" x14ac:dyDescent="0.25">
      <c r="A17" s="115" t="s">
        <v>177</v>
      </c>
      <c r="B17" s="476">
        <v>0</v>
      </c>
      <c r="C17" s="476">
        <v>0</v>
      </c>
      <c r="D17" s="476">
        <v>0</v>
      </c>
      <c r="E17" s="476">
        <v>0</v>
      </c>
      <c r="F17" s="476">
        <v>0</v>
      </c>
      <c r="G17" s="476">
        <v>0</v>
      </c>
      <c r="H17" s="476">
        <v>0</v>
      </c>
      <c r="I17" s="476">
        <v>0</v>
      </c>
      <c r="J17" s="476">
        <v>0</v>
      </c>
      <c r="K17" s="476">
        <v>0</v>
      </c>
      <c r="L17" s="476">
        <v>0</v>
      </c>
      <c r="M17" s="476">
        <v>0</v>
      </c>
      <c r="N17" s="385">
        <f t="shared" si="0"/>
        <v>0</v>
      </c>
      <c r="P17" s="494"/>
    </row>
    <row r="18" spans="1:16" s="474" customFormat="1" ht="20.100000000000001" customHeight="1" x14ac:dyDescent="0.25">
      <c r="A18" s="115" t="s">
        <v>390</v>
      </c>
      <c r="B18" s="476">
        <v>9486.2500000000018</v>
      </c>
      <c r="C18" s="476">
        <v>7898.3550000000005</v>
      </c>
      <c r="D18" s="476">
        <v>5229.1239999999998</v>
      </c>
      <c r="E18" s="476">
        <v>4173.6839999999993</v>
      </c>
      <c r="F18" s="476">
        <v>1592.0330000000001</v>
      </c>
      <c r="G18" s="476">
        <v>3140.7070000000003</v>
      </c>
      <c r="H18" s="476">
        <v>1827.154</v>
      </c>
      <c r="I18" s="476">
        <v>473.846</v>
      </c>
      <c r="J18" s="476">
        <v>1376.9720000000002</v>
      </c>
      <c r="K18" s="476">
        <v>1890.2510000000002</v>
      </c>
      <c r="L18" s="476">
        <v>1754.0389999999995</v>
      </c>
      <c r="M18" s="476">
        <v>6097.5060000000012</v>
      </c>
      <c r="N18" s="385">
        <f t="shared" si="0"/>
        <v>44939.921000000002</v>
      </c>
      <c r="P18" s="494"/>
    </row>
    <row r="19" spans="1:16" s="474" customFormat="1" ht="20.100000000000001" customHeight="1" x14ac:dyDescent="0.25">
      <c r="A19" s="203" t="s">
        <v>22</v>
      </c>
      <c r="B19" s="477">
        <f>SUM(B5:B18)</f>
        <v>17821.153000000002</v>
      </c>
      <c r="C19" s="477">
        <f t="shared" ref="C19:M19" si="1">SUM(C5:C18)</f>
        <v>16026.468000000001</v>
      </c>
      <c r="D19" s="477">
        <f t="shared" si="1"/>
        <v>14567.93</v>
      </c>
      <c r="E19" s="477">
        <f t="shared" si="1"/>
        <v>12573.919</v>
      </c>
      <c r="F19" s="477">
        <f t="shared" si="1"/>
        <v>9917.8120000000017</v>
      </c>
      <c r="G19" s="477">
        <f t="shared" si="1"/>
        <v>11110.881000000001</v>
      </c>
      <c r="H19" s="477">
        <f t="shared" si="1"/>
        <v>9828.58</v>
      </c>
      <c r="I19" s="477">
        <f t="shared" si="1"/>
        <v>9985.0249999999978</v>
      </c>
      <c r="J19" s="477">
        <f t="shared" si="1"/>
        <v>10346.520999999999</v>
      </c>
      <c r="K19" s="477">
        <f t="shared" si="1"/>
        <v>11295.904999999999</v>
      </c>
      <c r="L19" s="477">
        <f t="shared" si="1"/>
        <v>14995.924999999999</v>
      </c>
      <c r="M19" s="477">
        <f t="shared" si="1"/>
        <v>15869.898000000001</v>
      </c>
      <c r="N19" s="478">
        <f t="shared" si="0"/>
        <v>154340.01699999999</v>
      </c>
      <c r="P19" s="494"/>
    </row>
    <row r="20" spans="1:16" x14ac:dyDescent="0.25">
      <c r="B20" s="38"/>
      <c r="C20" s="38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6" x14ac:dyDescent="0.25">
      <c r="A21" s="38" t="s">
        <v>124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</row>
    <row r="24" spans="1:16" x14ac:dyDescent="0.25">
      <c r="M24" s="27"/>
    </row>
  </sheetData>
  <pageMargins left="0.7" right="0.7" top="0.75" bottom="0.75" header="0.3" footer="0.3"/>
  <pageSetup paperSize="14" scale="7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pageSetUpPr fitToPage="1"/>
  </sheetPr>
  <dimension ref="A1:P22"/>
  <sheetViews>
    <sheetView zoomScale="115" zoomScaleNormal="115" workbookViewId="0">
      <selection activeCell="L28" sqref="L28"/>
    </sheetView>
  </sheetViews>
  <sheetFormatPr baseColWidth="10" defaultRowHeight="13.5" x14ac:dyDescent="0.25"/>
  <cols>
    <col min="1" max="1" width="39.5703125" style="8" customWidth="1"/>
    <col min="2" max="2" width="14.42578125" style="12" bestFit="1" customWidth="1"/>
    <col min="3" max="3" width="12.85546875" style="12" customWidth="1"/>
    <col min="4" max="4" width="13.28515625" style="12" customWidth="1"/>
    <col min="5" max="5" width="12.140625" style="12" customWidth="1"/>
    <col min="6" max="7" width="12.5703125" style="12" customWidth="1"/>
    <col min="8" max="8" width="13.140625" style="12" customWidth="1"/>
    <col min="9" max="9" width="13.5703125" style="12" customWidth="1"/>
    <col min="10" max="10" width="14.42578125" style="12" customWidth="1"/>
    <col min="11" max="11" width="13" style="12" customWidth="1"/>
    <col min="12" max="12" width="14.28515625" style="12" customWidth="1"/>
    <col min="13" max="13" width="13.28515625" style="12" customWidth="1"/>
    <col min="14" max="14" width="16.7109375" style="12" customWidth="1"/>
    <col min="15" max="15" width="12.7109375" style="12" bestFit="1" customWidth="1"/>
    <col min="16" max="16384" width="11.42578125" style="8"/>
  </cols>
  <sheetData>
    <row r="1" spans="1:15" x14ac:dyDescent="0.25">
      <c r="A1" s="57" t="s">
        <v>497</v>
      </c>
    </row>
    <row r="2" spans="1:15" x14ac:dyDescent="0.25">
      <c r="A2" s="57" t="s">
        <v>106</v>
      </c>
    </row>
    <row r="3" spans="1:15" x14ac:dyDescent="0.25">
      <c r="A3" s="57"/>
    </row>
    <row r="4" spans="1:15" s="65" customFormat="1" ht="15" customHeight="1" x14ac:dyDescent="0.2">
      <c r="A4" s="45" t="s">
        <v>101</v>
      </c>
      <c r="B4" s="45" t="s">
        <v>2</v>
      </c>
      <c r="C4" s="45" t="s">
        <v>3</v>
      </c>
      <c r="D4" s="45" t="s">
        <v>4</v>
      </c>
      <c r="E4" s="45" t="s">
        <v>5</v>
      </c>
      <c r="F4" s="45" t="s">
        <v>6</v>
      </c>
      <c r="G4" s="45" t="s">
        <v>7</v>
      </c>
      <c r="H4" s="45" t="s">
        <v>8</v>
      </c>
      <c r="I4" s="45" t="s">
        <v>9</v>
      </c>
      <c r="J4" s="45" t="s">
        <v>10</v>
      </c>
      <c r="K4" s="45" t="s">
        <v>11</v>
      </c>
      <c r="L4" s="45" t="s">
        <v>12</v>
      </c>
      <c r="M4" s="45" t="s">
        <v>13</v>
      </c>
      <c r="N4" s="45" t="s">
        <v>22</v>
      </c>
    </row>
    <row r="5" spans="1:15" s="20" customFormat="1" ht="20.100000000000001" customHeight="1" x14ac:dyDescent="0.3">
      <c r="A5" s="115" t="s">
        <v>162</v>
      </c>
      <c r="B5" s="401">
        <v>6461.0000000000027</v>
      </c>
      <c r="C5" s="401">
        <v>7643.8400000000011</v>
      </c>
      <c r="D5" s="401">
        <v>7955.7000000000098</v>
      </c>
      <c r="E5" s="401">
        <v>7146.55</v>
      </c>
      <c r="F5" s="401">
        <v>6927.0999999999985</v>
      </c>
      <c r="G5" s="401">
        <v>6107.979999999995</v>
      </c>
      <c r="H5" s="402">
        <v>5924.01</v>
      </c>
      <c r="I5" s="402">
        <v>6805.3200000000024</v>
      </c>
      <c r="J5" s="402">
        <v>6116.5000000000027</v>
      </c>
      <c r="K5" s="402">
        <v>7076.4300000000012</v>
      </c>
      <c r="L5" s="402">
        <v>6355.0099999999993</v>
      </c>
      <c r="M5" s="402">
        <v>6742.3999999999924</v>
      </c>
      <c r="N5" s="403">
        <f>SUM(B5:M5)</f>
        <v>81261.840000000011</v>
      </c>
      <c r="O5" s="53"/>
    </row>
    <row r="6" spans="1:15" s="20" customFormat="1" ht="20.100000000000001" customHeight="1" x14ac:dyDescent="0.3">
      <c r="A6" s="115" t="s">
        <v>163</v>
      </c>
      <c r="B6" s="401">
        <v>2721.9500000000003</v>
      </c>
      <c r="C6" s="401">
        <v>3040.06</v>
      </c>
      <c r="D6" s="401">
        <v>3207.22</v>
      </c>
      <c r="E6" s="401">
        <v>2781.2100000000009</v>
      </c>
      <c r="F6" s="401">
        <v>2632.0200000000018</v>
      </c>
      <c r="G6" s="401">
        <v>2465.5799999999995</v>
      </c>
      <c r="H6" s="402">
        <v>2286.5899999999988</v>
      </c>
      <c r="I6" s="402">
        <v>2610.14</v>
      </c>
      <c r="J6" s="402">
        <v>2339.8700000000003</v>
      </c>
      <c r="K6" s="402">
        <v>2327.4900000000007</v>
      </c>
      <c r="L6" s="402">
        <v>2053.2400000000007</v>
      </c>
      <c r="M6" s="402">
        <v>2363.739999999998</v>
      </c>
      <c r="N6" s="403">
        <f t="shared" ref="N6:N19" si="0">SUM(B6:M6)</f>
        <v>30829.11</v>
      </c>
      <c r="O6" s="53"/>
    </row>
    <row r="7" spans="1:15" s="20" customFormat="1" ht="20.100000000000001" customHeight="1" x14ac:dyDescent="0.3">
      <c r="A7" s="115" t="s">
        <v>164</v>
      </c>
      <c r="B7" s="401">
        <v>890.34999999999991</v>
      </c>
      <c r="C7" s="401">
        <v>1198.2399999999996</v>
      </c>
      <c r="D7" s="401">
        <v>1256.2999999999997</v>
      </c>
      <c r="E7" s="401">
        <v>1001.7</v>
      </c>
      <c r="F7" s="401">
        <v>956.49999999999943</v>
      </c>
      <c r="G7" s="401">
        <v>787.62000000000035</v>
      </c>
      <c r="H7" s="402">
        <v>712.19999999999993</v>
      </c>
      <c r="I7" s="402">
        <v>862.61999999999955</v>
      </c>
      <c r="J7" s="402">
        <v>819.75999999999976</v>
      </c>
      <c r="K7" s="402">
        <v>827.2700000000001</v>
      </c>
      <c r="L7" s="402">
        <v>803.5</v>
      </c>
      <c r="M7" s="402">
        <v>797.22999999999911</v>
      </c>
      <c r="N7" s="403">
        <f t="shared" si="0"/>
        <v>10913.289999999999</v>
      </c>
      <c r="O7" s="53"/>
    </row>
    <row r="8" spans="1:15" s="20" customFormat="1" ht="20.100000000000001" customHeight="1" x14ac:dyDescent="0.3">
      <c r="A8" s="115" t="s">
        <v>186</v>
      </c>
      <c r="B8" s="401">
        <v>158.31</v>
      </c>
      <c r="C8" s="401">
        <v>134.68</v>
      </c>
      <c r="D8" s="401">
        <v>194.94999999999996</v>
      </c>
      <c r="E8" s="401">
        <v>144.76</v>
      </c>
      <c r="F8" s="401">
        <v>70.589999999999989</v>
      </c>
      <c r="G8" s="401">
        <v>111.21000000000001</v>
      </c>
      <c r="H8" s="402">
        <v>65.81</v>
      </c>
      <c r="I8" s="402">
        <v>101.74000000000004</v>
      </c>
      <c r="J8" s="402">
        <v>88.929999999999993</v>
      </c>
      <c r="K8" s="402">
        <v>76.209999999999994</v>
      </c>
      <c r="L8" s="402">
        <v>130.76</v>
      </c>
      <c r="M8" s="402">
        <v>118.86000000000003</v>
      </c>
      <c r="N8" s="403">
        <f t="shared" si="0"/>
        <v>1396.8100000000002</v>
      </c>
      <c r="O8" s="53"/>
    </row>
    <row r="9" spans="1:15" s="20" customFormat="1" ht="20.100000000000001" customHeight="1" x14ac:dyDescent="0.3">
      <c r="A9" s="115" t="s">
        <v>165</v>
      </c>
      <c r="B9" s="401">
        <v>19248.36</v>
      </c>
      <c r="C9" s="401">
        <v>17689.079999999998</v>
      </c>
      <c r="D9" s="401">
        <v>17020.72</v>
      </c>
      <c r="E9" s="401">
        <v>13970.62</v>
      </c>
      <c r="F9" s="401">
        <v>14050.3</v>
      </c>
      <c r="G9" s="401">
        <v>15037.169999999996</v>
      </c>
      <c r="H9" s="402">
        <v>12466.06</v>
      </c>
      <c r="I9" s="402">
        <v>12981.270000000002</v>
      </c>
      <c r="J9" s="402">
        <v>15135.07</v>
      </c>
      <c r="K9" s="402">
        <v>18848.88</v>
      </c>
      <c r="L9" s="402">
        <v>14796.079999999996</v>
      </c>
      <c r="M9" s="402">
        <v>18854.03</v>
      </c>
      <c r="N9" s="403">
        <f t="shared" si="0"/>
        <v>190097.63999999998</v>
      </c>
      <c r="O9" s="53"/>
    </row>
    <row r="10" spans="1:15" s="20" customFormat="1" ht="20.100000000000001" customHeight="1" x14ac:dyDescent="0.3">
      <c r="A10" s="115" t="s">
        <v>166</v>
      </c>
      <c r="B10" s="401">
        <v>205.45</v>
      </c>
      <c r="C10" s="401">
        <v>154.72999999999999</v>
      </c>
      <c r="D10" s="401">
        <v>576.78</v>
      </c>
      <c r="E10" s="401">
        <v>797.56</v>
      </c>
      <c r="F10" s="401">
        <v>1261.6099999999999</v>
      </c>
      <c r="G10" s="401">
        <v>2706.8399999999992</v>
      </c>
      <c r="H10" s="402">
        <v>3928.77</v>
      </c>
      <c r="I10" s="402">
        <v>2002.0999999999997</v>
      </c>
      <c r="J10" s="402">
        <v>946.99</v>
      </c>
      <c r="K10" s="402">
        <v>319.61</v>
      </c>
      <c r="L10" s="402">
        <v>312.94</v>
      </c>
      <c r="M10" s="402">
        <v>203.33</v>
      </c>
      <c r="N10" s="403">
        <f t="shared" si="0"/>
        <v>13416.710000000001</v>
      </c>
      <c r="O10" s="53"/>
    </row>
    <row r="11" spans="1:15" s="20" customFormat="1" ht="20.100000000000001" customHeight="1" x14ac:dyDescent="0.3">
      <c r="A11" s="115" t="s">
        <v>167</v>
      </c>
      <c r="B11" s="401">
        <v>2576.8999999999996</v>
      </c>
      <c r="C11" s="401">
        <v>2175.6799999999998</v>
      </c>
      <c r="D11" s="401">
        <v>2839.6700000000005</v>
      </c>
      <c r="E11" s="401">
        <v>4556.1099999999997</v>
      </c>
      <c r="F11" s="401">
        <v>3925.82</v>
      </c>
      <c r="G11" s="401">
        <v>3771.41</v>
      </c>
      <c r="H11" s="402">
        <v>1421.0300000000002</v>
      </c>
      <c r="I11" s="402">
        <v>3544.5699999999997</v>
      </c>
      <c r="J11" s="402">
        <v>696.08</v>
      </c>
      <c r="K11" s="402">
        <v>4511.9900000000007</v>
      </c>
      <c r="L11" s="402">
        <v>2909.43</v>
      </c>
      <c r="M11" s="402">
        <v>2009.34</v>
      </c>
      <c r="N11" s="403">
        <f t="shared" si="0"/>
        <v>34938.03</v>
      </c>
      <c r="O11" s="53"/>
    </row>
    <row r="12" spans="1:15" s="20" customFormat="1" ht="20.100000000000001" customHeight="1" x14ac:dyDescent="0.3">
      <c r="A12" s="115" t="s">
        <v>168</v>
      </c>
      <c r="B12" s="401">
        <v>292.29000000000002</v>
      </c>
      <c r="C12" s="401">
        <v>293.90000000000003</v>
      </c>
      <c r="D12" s="401">
        <v>266.02</v>
      </c>
      <c r="E12" s="401">
        <v>239.74</v>
      </c>
      <c r="F12" s="401">
        <v>240.06</v>
      </c>
      <c r="G12" s="401">
        <v>156.28</v>
      </c>
      <c r="H12" s="402">
        <v>160.12</v>
      </c>
      <c r="I12" s="402">
        <v>133.1</v>
      </c>
      <c r="J12" s="402">
        <v>159.13999999999999</v>
      </c>
      <c r="K12" s="402">
        <v>265.33</v>
      </c>
      <c r="L12" s="402">
        <v>186.26</v>
      </c>
      <c r="M12" s="402">
        <v>186.56</v>
      </c>
      <c r="N12" s="403">
        <f t="shared" si="0"/>
        <v>2578.7999999999997</v>
      </c>
      <c r="O12" s="53"/>
    </row>
    <row r="13" spans="1:15" s="20" customFormat="1" ht="20.100000000000001" customHeight="1" x14ac:dyDescent="0.3">
      <c r="A13" s="115" t="s">
        <v>169</v>
      </c>
      <c r="B13" s="401">
        <v>29561.349999999995</v>
      </c>
      <c r="C13" s="401">
        <v>29636.780000000006</v>
      </c>
      <c r="D13" s="401">
        <v>41901.12000000001</v>
      </c>
      <c r="E13" s="401">
        <v>37580.670000000006</v>
      </c>
      <c r="F13" s="401">
        <v>32918.789999999994</v>
      </c>
      <c r="G13" s="401">
        <v>32570.899999999991</v>
      </c>
      <c r="H13" s="402">
        <v>34785</v>
      </c>
      <c r="I13" s="402">
        <v>35796.200000000004</v>
      </c>
      <c r="J13" s="402">
        <v>32113.069999999996</v>
      </c>
      <c r="K13" s="402">
        <v>33240.349999999991</v>
      </c>
      <c r="L13" s="402">
        <v>35176.429999999993</v>
      </c>
      <c r="M13" s="402">
        <v>39563.150000000009</v>
      </c>
      <c r="N13" s="403">
        <f t="shared" si="0"/>
        <v>414843.81</v>
      </c>
      <c r="O13" s="53"/>
    </row>
    <row r="14" spans="1:15" s="20" customFormat="1" ht="20.100000000000001" customHeight="1" x14ac:dyDescent="0.3">
      <c r="A14" s="115" t="s">
        <v>170</v>
      </c>
      <c r="B14" s="401">
        <v>116017.71000000004</v>
      </c>
      <c r="C14" s="401">
        <v>104705.3</v>
      </c>
      <c r="D14" s="401">
        <v>132720.84</v>
      </c>
      <c r="E14" s="401">
        <v>128131.27999999996</v>
      </c>
      <c r="F14" s="401">
        <v>97490.030000000013</v>
      </c>
      <c r="G14" s="401">
        <v>101363.7</v>
      </c>
      <c r="H14" s="401">
        <v>91389.549999999945</v>
      </c>
      <c r="I14" s="401">
        <v>105252.1</v>
      </c>
      <c r="J14" s="401">
        <v>97211.280000000013</v>
      </c>
      <c r="K14" s="401">
        <v>106805.30999999998</v>
      </c>
      <c r="L14" s="401">
        <v>106793.88999999994</v>
      </c>
      <c r="M14" s="401">
        <v>114444.72999999998</v>
      </c>
      <c r="N14" s="403">
        <f t="shared" si="0"/>
        <v>1302325.7199999997</v>
      </c>
      <c r="O14" s="53"/>
    </row>
    <row r="15" spans="1:15" s="20" customFormat="1" ht="20.100000000000001" customHeight="1" x14ac:dyDescent="0.3">
      <c r="A15" s="115" t="s">
        <v>306</v>
      </c>
      <c r="B15" s="401">
        <v>312521.13</v>
      </c>
      <c r="C15" s="401">
        <v>268670.11000000004</v>
      </c>
      <c r="D15" s="401">
        <v>326263.67999999993</v>
      </c>
      <c r="E15" s="401">
        <v>330612.50000000017</v>
      </c>
      <c r="F15" s="401">
        <v>336799.33</v>
      </c>
      <c r="G15" s="401">
        <v>323914.55999999994</v>
      </c>
      <c r="H15" s="402">
        <v>310565.04000000015</v>
      </c>
      <c r="I15" s="402">
        <v>303812.60999999981</v>
      </c>
      <c r="J15" s="402">
        <v>290252.67000000016</v>
      </c>
      <c r="K15" s="402">
        <v>306970.39999999997</v>
      </c>
      <c r="L15" s="402">
        <v>303461.39000000007</v>
      </c>
      <c r="M15" s="402">
        <v>306565.67999999993</v>
      </c>
      <c r="N15" s="403">
        <f t="shared" si="0"/>
        <v>3720409.0999999996</v>
      </c>
      <c r="O15" s="53"/>
    </row>
    <row r="16" spans="1:15" s="20" customFormat="1" ht="20.100000000000001" customHeight="1" x14ac:dyDescent="0.25">
      <c r="A16" s="115" t="s">
        <v>307</v>
      </c>
      <c r="B16" s="178">
        <v>0</v>
      </c>
      <c r="C16" s="178">
        <v>0</v>
      </c>
      <c r="D16" s="178">
        <v>0</v>
      </c>
      <c r="E16" s="178">
        <v>0</v>
      </c>
      <c r="F16" s="178">
        <v>0</v>
      </c>
      <c r="G16" s="178">
        <v>0</v>
      </c>
      <c r="H16" s="178">
        <v>0</v>
      </c>
      <c r="I16" s="178">
        <v>0</v>
      </c>
      <c r="J16" s="178">
        <v>0</v>
      </c>
      <c r="K16" s="178">
        <v>0</v>
      </c>
      <c r="L16" s="178">
        <v>0</v>
      </c>
      <c r="M16" s="178">
        <v>0</v>
      </c>
      <c r="N16" s="403">
        <f t="shared" si="0"/>
        <v>0</v>
      </c>
      <c r="O16" s="53"/>
    </row>
    <row r="17" spans="1:16" s="20" customFormat="1" ht="20.100000000000001" customHeight="1" x14ac:dyDescent="0.3">
      <c r="A17" s="115" t="s">
        <v>177</v>
      </c>
      <c r="B17" s="401">
        <v>6203.15</v>
      </c>
      <c r="C17" s="401">
        <v>6060.34</v>
      </c>
      <c r="D17" s="401">
        <v>7118.9699999999993</v>
      </c>
      <c r="E17" s="401">
        <v>16201.93</v>
      </c>
      <c r="F17" s="401">
        <v>26506.77</v>
      </c>
      <c r="G17" s="401">
        <v>24087.46</v>
      </c>
      <c r="H17" s="402">
        <v>22260.41</v>
      </c>
      <c r="I17" s="402">
        <v>27354.26</v>
      </c>
      <c r="J17" s="402">
        <v>26603.5</v>
      </c>
      <c r="K17" s="402">
        <v>12657.47</v>
      </c>
      <c r="L17" s="402">
        <v>7921.53</v>
      </c>
      <c r="M17" s="402">
        <v>8068.5299999999988</v>
      </c>
      <c r="N17" s="403">
        <f t="shared" si="0"/>
        <v>191044.32</v>
      </c>
      <c r="O17" s="53"/>
    </row>
    <row r="18" spans="1:16" s="177" customFormat="1" ht="20.100000000000001" customHeight="1" x14ac:dyDescent="0.25">
      <c r="A18" s="176" t="s">
        <v>390</v>
      </c>
      <c r="B18" s="178">
        <v>0</v>
      </c>
      <c r="C18" s="178">
        <v>0</v>
      </c>
      <c r="D18" s="178">
        <v>0</v>
      </c>
      <c r="E18" s="178">
        <v>0</v>
      </c>
      <c r="F18" s="178">
        <v>0</v>
      </c>
      <c r="G18" s="178">
        <v>0</v>
      </c>
      <c r="H18" s="178">
        <v>0</v>
      </c>
      <c r="I18" s="178">
        <v>0</v>
      </c>
      <c r="J18" s="178">
        <v>0</v>
      </c>
      <c r="K18" s="178">
        <v>0</v>
      </c>
      <c r="L18" s="178">
        <v>0</v>
      </c>
      <c r="M18" s="178">
        <v>0</v>
      </c>
      <c r="N18" s="403">
        <f t="shared" si="0"/>
        <v>0</v>
      </c>
      <c r="P18" s="250"/>
    </row>
    <row r="19" spans="1:16" s="65" customFormat="1" ht="20.100000000000001" customHeight="1" x14ac:dyDescent="0.2">
      <c r="A19" s="204" t="s">
        <v>22</v>
      </c>
      <c r="B19" s="289">
        <f>SUM(B5:B18)</f>
        <v>496857.95000000007</v>
      </c>
      <c r="C19" s="289">
        <f t="shared" ref="C19:M19" si="1">SUM(C5:C18)</f>
        <v>441402.74000000005</v>
      </c>
      <c r="D19" s="289">
        <f t="shared" si="1"/>
        <v>541321.97</v>
      </c>
      <c r="E19" s="289">
        <f t="shared" si="1"/>
        <v>543164.63000000024</v>
      </c>
      <c r="F19" s="289">
        <f t="shared" si="1"/>
        <v>523778.92000000004</v>
      </c>
      <c r="G19" s="289">
        <f t="shared" si="1"/>
        <v>513080.7099999999</v>
      </c>
      <c r="H19" s="289">
        <f t="shared" si="1"/>
        <v>485964.59000000008</v>
      </c>
      <c r="I19" s="289">
        <f t="shared" si="1"/>
        <v>501256.0299999998</v>
      </c>
      <c r="J19" s="289">
        <f t="shared" si="1"/>
        <v>472482.86000000016</v>
      </c>
      <c r="K19" s="289">
        <f t="shared" si="1"/>
        <v>493926.73999999993</v>
      </c>
      <c r="L19" s="289">
        <f t="shared" si="1"/>
        <v>480900.46</v>
      </c>
      <c r="M19" s="289">
        <f t="shared" si="1"/>
        <v>499917.57999999996</v>
      </c>
      <c r="N19" s="403">
        <f t="shared" si="0"/>
        <v>5994055.1800000006</v>
      </c>
      <c r="O19" s="62"/>
    </row>
    <row r="20" spans="1:16" ht="15.75" customHeight="1" x14ac:dyDescent="0.25">
      <c r="A20" s="128"/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53"/>
    </row>
    <row r="21" spans="1:16" x14ac:dyDescent="0.25">
      <c r="A21" s="40" t="s">
        <v>102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</row>
    <row r="22" spans="1:16" x14ac:dyDescent="0.25">
      <c r="A22" s="12"/>
    </row>
  </sheetData>
  <pageMargins left="0.7" right="0.7" top="0.75" bottom="0.75" header="0.3" footer="0.3"/>
  <pageSetup paperSize="14"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pageSetUpPr fitToPage="1"/>
  </sheetPr>
  <dimension ref="A1:P900"/>
  <sheetViews>
    <sheetView zoomScale="85" zoomScaleNormal="85" workbookViewId="0">
      <selection activeCell="L28" sqref="L28"/>
    </sheetView>
  </sheetViews>
  <sheetFormatPr baseColWidth="10" defaultRowHeight="13.5" x14ac:dyDescent="0.25"/>
  <cols>
    <col min="1" max="1" width="34.7109375" style="8" customWidth="1"/>
    <col min="2" max="2" width="14.140625" style="8" customWidth="1"/>
    <col min="3" max="3" width="12.5703125" style="8" bestFit="1" customWidth="1"/>
    <col min="4" max="4" width="12.28515625" style="8" customWidth="1"/>
    <col min="5" max="5" width="13.5703125" style="8" customWidth="1"/>
    <col min="6" max="6" width="12.85546875" style="8" bestFit="1" customWidth="1"/>
    <col min="7" max="7" width="12.42578125" style="8" customWidth="1"/>
    <col min="8" max="8" width="12.85546875" style="8" customWidth="1"/>
    <col min="9" max="9" width="12.5703125" style="8" customWidth="1"/>
    <col min="10" max="10" width="14.42578125" style="8" customWidth="1"/>
    <col min="11" max="11" width="13.28515625" style="8" customWidth="1"/>
    <col min="12" max="12" width="14.28515625" style="8" customWidth="1"/>
    <col min="13" max="13" width="13.28515625" style="8" customWidth="1"/>
    <col min="14" max="14" width="15.42578125" style="8" customWidth="1"/>
    <col min="15" max="15" width="11.85546875" style="8" bestFit="1" customWidth="1"/>
    <col min="16" max="16384" width="11.42578125" style="8"/>
  </cols>
  <sheetData>
    <row r="1" spans="1:15" x14ac:dyDescent="0.25">
      <c r="A1" s="57" t="s">
        <v>497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20"/>
    </row>
    <row r="2" spans="1:15" x14ac:dyDescent="0.25">
      <c r="A2" s="57" t="s">
        <v>107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20"/>
    </row>
    <row r="3" spans="1:15" x14ac:dyDescent="0.25">
      <c r="A3" s="57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20"/>
    </row>
    <row r="4" spans="1:15" s="65" customFormat="1" ht="15" customHeight="1" x14ac:dyDescent="0.2">
      <c r="A4" s="45" t="s">
        <v>101</v>
      </c>
      <c r="B4" s="45" t="s">
        <v>2</v>
      </c>
      <c r="C4" s="45" t="s">
        <v>3</v>
      </c>
      <c r="D4" s="45" t="s">
        <v>4</v>
      </c>
      <c r="E4" s="45" t="s">
        <v>5</v>
      </c>
      <c r="F4" s="45" t="s">
        <v>6</v>
      </c>
      <c r="G4" s="45" t="s">
        <v>7</v>
      </c>
      <c r="H4" s="45" t="s">
        <v>8</v>
      </c>
      <c r="I4" s="45" t="s">
        <v>9</v>
      </c>
      <c r="J4" s="45" t="s">
        <v>10</v>
      </c>
      <c r="K4" s="45" t="s">
        <v>11</v>
      </c>
      <c r="L4" s="45" t="s">
        <v>12</v>
      </c>
      <c r="M4" s="45" t="s">
        <v>13</v>
      </c>
      <c r="N4" s="45" t="s">
        <v>22</v>
      </c>
    </row>
    <row r="5" spans="1:15" s="20" customFormat="1" ht="20.100000000000001" customHeight="1" x14ac:dyDescent="0.3">
      <c r="A5" s="115" t="s">
        <v>162</v>
      </c>
      <c r="B5" s="371">
        <v>514.12</v>
      </c>
      <c r="C5" s="371">
        <v>154.26</v>
      </c>
      <c r="D5" s="371">
        <v>561.66000000000008</v>
      </c>
      <c r="E5" s="371">
        <v>927.88000000000011</v>
      </c>
      <c r="F5" s="371">
        <v>298.19000000000005</v>
      </c>
      <c r="G5" s="371">
        <v>215.06</v>
      </c>
      <c r="H5" s="376">
        <v>203.07999999999996</v>
      </c>
      <c r="I5" s="376">
        <v>336.56999999999994</v>
      </c>
      <c r="J5" s="372">
        <v>261.44</v>
      </c>
      <c r="K5" s="372">
        <v>257.89</v>
      </c>
      <c r="L5" s="372">
        <v>327.69</v>
      </c>
      <c r="M5" s="372">
        <v>328.72</v>
      </c>
      <c r="N5" s="290">
        <f>SUM(B5:M5)</f>
        <v>4386.5599999999995</v>
      </c>
    </row>
    <row r="6" spans="1:15" s="20" customFormat="1" ht="20.100000000000001" customHeight="1" x14ac:dyDescent="0.3">
      <c r="A6" s="115" t="s">
        <v>163</v>
      </c>
      <c r="B6" s="371">
        <v>347.51</v>
      </c>
      <c r="C6" s="371">
        <v>323.76</v>
      </c>
      <c r="D6" s="371">
        <v>425.56000000000006</v>
      </c>
      <c r="E6" s="371">
        <v>303.89999999999998</v>
      </c>
      <c r="F6" s="371">
        <v>331.23</v>
      </c>
      <c r="G6" s="371">
        <v>298.72999999999996</v>
      </c>
      <c r="H6" s="376">
        <v>331.38</v>
      </c>
      <c r="I6" s="376">
        <v>368.03999999999996</v>
      </c>
      <c r="J6" s="372">
        <v>317.11</v>
      </c>
      <c r="K6" s="372">
        <v>337.98</v>
      </c>
      <c r="L6" s="372">
        <v>331.44000000000005</v>
      </c>
      <c r="M6" s="372">
        <v>340.53</v>
      </c>
      <c r="N6" s="290">
        <f t="shared" ref="N6:N18" si="0">SUM(B6:M6)</f>
        <v>4057.17</v>
      </c>
    </row>
    <row r="7" spans="1:15" s="20" customFormat="1" ht="20.100000000000001" customHeight="1" x14ac:dyDescent="0.3">
      <c r="A7" s="115" t="s">
        <v>164</v>
      </c>
      <c r="B7" s="371">
        <v>323.86</v>
      </c>
      <c r="C7" s="371">
        <v>90.61</v>
      </c>
      <c r="D7" s="371">
        <v>11.44</v>
      </c>
      <c r="E7" s="371">
        <v>23.119999999999997</v>
      </c>
      <c r="F7" s="371">
        <v>23.119999999999997</v>
      </c>
      <c r="G7" s="371">
        <v>19.09</v>
      </c>
      <c r="H7" s="376">
        <v>16.43</v>
      </c>
      <c r="I7" s="376">
        <v>17.29</v>
      </c>
      <c r="J7" s="372">
        <v>11.370000000000001</v>
      </c>
      <c r="K7" s="372">
        <v>22.759999999999998</v>
      </c>
      <c r="L7" s="372">
        <v>15.42</v>
      </c>
      <c r="M7" s="372">
        <v>16.23</v>
      </c>
      <c r="N7" s="290">
        <f t="shared" si="0"/>
        <v>590.74</v>
      </c>
    </row>
    <row r="8" spans="1:15" s="20" customFormat="1" ht="20.100000000000001" customHeight="1" x14ac:dyDescent="0.3">
      <c r="A8" s="115" t="s">
        <v>186</v>
      </c>
      <c r="B8" s="371">
        <v>0</v>
      </c>
      <c r="C8" s="371">
        <v>0.11</v>
      </c>
      <c r="D8" s="371">
        <v>0</v>
      </c>
      <c r="E8" s="371">
        <v>0</v>
      </c>
      <c r="F8" s="371">
        <v>0</v>
      </c>
      <c r="G8" s="371">
        <v>0</v>
      </c>
      <c r="H8" s="376">
        <v>0</v>
      </c>
      <c r="I8" s="376">
        <v>0</v>
      </c>
      <c r="J8" s="372">
        <v>0</v>
      </c>
      <c r="K8" s="372">
        <v>0</v>
      </c>
      <c r="L8" s="372">
        <v>0</v>
      </c>
      <c r="M8" s="372">
        <v>0</v>
      </c>
      <c r="N8" s="290">
        <f t="shared" si="0"/>
        <v>0.11</v>
      </c>
    </row>
    <row r="9" spans="1:15" s="20" customFormat="1" ht="20.100000000000001" customHeight="1" x14ac:dyDescent="0.3">
      <c r="A9" s="115" t="s">
        <v>165</v>
      </c>
      <c r="B9" s="371">
        <v>0</v>
      </c>
      <c r="C9" s="371">
        <v>20</v>
      </c>
      <c r="D9" s="371">
        <v>0.3</v>
      </c>
      <c r="E9" s="371">
        <v>0</v>
      </c>
      <c r="F9" s="371">
        <v>10</v>
      </c>
      <c r="G9" s="371">
        <v>0</v>
      </c>
      <c r="H9" s="376">
        <v>0</v>
      </c>
      <c r="I9" s="376">
        <v>10</v>
      </c>
      <c r="J9" s="372">
        <v>10</v>
      </c>
      <c r="K9" s="372">
        <v>0</v>
      </c>
      <c r="L9" s="372">
        <v>10</v>
      </c>
      <c r="M9" s="372">
        <v>15</v>
      </c>
      <c r="N9" s="290">
        <f t="shared" si="0"/>
        <v>75.3</v>
      </c>
    </row>
    <row r="10" spans="1:15" s="20" customFormat="1" ht="20.100000000000001" customHeight="1" x14ac:dyDescent="0.3">
      <c r="A10" s="115" t="s">
        <v>166</v>
      </c>
      <c r="B10" s="371">
        <v>0</v>
      </c>
      <c r="C10" s="371">
        <v>0</v>
      </c>
      <c r="D10" s="371">
        <v>33.799999999999997</v>
      </c>
      <c r="E10" s="371">
        <v>21.65</v>
      </c>
      <c r="F10" s="371">
        <v>68.09</v>
      </c>
      <c r="G10" s="371">
        <v>90.589999999999989</v>
      </c>
      <c r="H10" s="376">
        <v>61.99</v>
      </c>
      <c r="I10" s="376">
        <v>43.7</v>
      </c>
      <c r="J10" s="372">
        <v>5</v>
      </c>
      <c r="K10" s="372">
        <v>8</v>
      </c>
      <c r="L10" s="372">
        <v>0</v>
      </c>
      <c r="M10" s="372">
        <v>0</v>
      </c>
      <c r="N10" s="290">
        <f t="shared" si="0"/>
        <v>332.82</v>
      </c>
    </row>
    <row r="11" spans="1:15" s="20" customFormat="1" ht="20.100000000000001" customHeight="1" x14ac:dyDescent="0.3">
      <c r="A11" s="115" t="s">
        <v>167</v>
      </c>
      <c r="B11" s="371">
        <v>0</v>
      </c>
      <c r="C11" s="371">
        <v>0</v>
      </c>
      <c r="D11" s="371">
        <v>0</v>
      </c>
      <c r="E11" s="371">
        <v>0</v>
      </c>
      <c r="F11" s="371">
        <v>0</v>
      </c>
      <c r="G11" s="371">
        <v>0</v>
      </c>
      <c r="H11" s="376">
        <v>0</v>
      </c>
      <c r="I11" s="376">
        <v>0</v>
      </c>
      <c r="J11" s="372">
        <v>0</v>
      </c>
      <c r="K11" s="372">
        <v>0</v>
      </c>
      <c r="L11" s="372">
        <v>0</v>
      </c>
      <c r="M11" s="372">
        <v>0</v>
      </c>
      <c r="N11" s="290">
        <f t="shared" si="0"/>
        <v>0</v>
      </c>
    </row>
    <row r="12" spans="1:15" s="20" customFormat="1" ht="20.100000000000001" customHeight="1" x14ac:dyDescent="0.3">
      <c r="A12" s="115" t="s">
        <v>168</v>
      </c>
      <c r="B12" s="371">
        <v>0</v>
      </c>
      <c r="C12" s="371">
        <v>0</v>
      </c>
      <c r="D12" s="371">
        <v>0</v>
      </c>
      <c r="E12" s="371">
        <v>0</v>
      </c>
      <c r="F12" s="371">
        <v>0</v>
      </c>
      <c r="G12" s="371">
        <v>0</v>
      </c>
      <c r="H12" s="376">
        <v>0</v>
      </c>
      <c r="I12" s="376">
        <v>0</v>
      </c>
      <c r="J12" s="372">
        <v>0</v>
      </c>
      <c r="K12" s="372">
        <v>0</v>
      </c>
      <c r="L12" s="372">
        <v>0</v>
      </c>
      <c r="M12" s="372">
        <v>0</v>
      </c>
      <c r="N12" s="290">
        <f t="shared" si="0"/>
        <v>0</v>
      </c>
    </row>
    <row r="13" spans="1:15" s="20" customFormat="1" ht="20.100000000000001" customHeight="1" x14ac:dyDescent="0.3">
      <c r="A13" s="115" t="s">
        <v>169</v>
      </c>
      <c r="B13" s="371">
        <v>0</v>
      </c>
      <c r="C13" s="371">
        <v>0</v>
      </c>
      <c r="D13" s="371">
        <v>0</v>
      </c>
      <c r="E13" s="371">
        <v>0</v>
      </c>
      <c r="F13" s="371">
        <v>0</v>
      </c>
      <c r="G13" s="371">
        <v>0</v>
      </c>
      <c r="H13" s="376">
        <v>0</v>
      </c>
      <c r="I13" s="376">
        <v>0</v>
      </c>
      <c r="J13" s="372">
        <v>45.56</v>
      </c>
      <c r="K13" s="372">
        <v>96.61</v>
      </c>
      <c r="L13" s="372">
        <v>72.44</v>
      </c>
      <c r="M13" s="372">
        <v>75.34</v>
      </c>
      <c r="N13" s="290">
        <f t="shared" si="0"/>
        <v>289.95000000000005</v>
      </c>
    </row>
    <row r="14" spans="1:15" s="20" customFormat="1" ht="20.100000000000001" customHeight="1" x14ac:dyDescent="0.3">
      <c r="A14" s="115" t="s">
        <v>170</v>
      </c>
      <c r="B14" s="371">
        <v>102777.65000000002</v>
      </c>
      <c r="C14" s="371">
        <v>94795.569999999934</v>
      </c>
      <c r="D14" s="371">
        <v>112896.55</v>
      </c>
      <c r="E14" s="371">
        <v>100003.85999999999</v>
      </c>
      <c r="F14" s="371">
        <v>106559.73</v>
      </c>
      <c r="G14" s="371">
        <v>100223.88999999994</v>
      </c>
      <c r="H14" s="376">
        <v>99036.930000000051</v>
      </c>
      <c r="I14" s="376">
        <v>105362.26999999999</v>
      </c>
      <c r="J14" s="372">
        <v>96808.529999999984</v>
      </c>
      <c r="K14" s="372">
        <v>99776.929999999949</v>
      </c>
      <c r="L14" s="372">
        <v>100120.86000000003</v>
      </c>
      <c r="M14" s="372">
        <v>108401.79999999992</v>
      </c>
      <c r="N14" s="290">
        <f t="shared" si="0"/>
        <v>1226764.5699999998</v>
      </c>
    </row>
    <row r="15" spans="1:15" s="20" customFormat="1" ht="20.100000000000001" customHeight="1" x14ac:dyDescent="0.3">
      <c r="A15" s="115" t="s">
        <v>306</v>
      </c>
      <c r="B15" s="371">
        <v>53551.53</v>
      </c>
      <c r="C15" s="371">
        <v>49766.249999999985</v>
      </c>
      <c r="D15" s="371">
        <v>58414.659999999989</v>
      </c>
      <c r="E15" s="371">
        <v>50022.729999999989</v>
      </c>
      <c r="F15" s="371">
        <v>49105.999999999993</v>
      </c>
      <c r="G15" s="371">
        <v>47271.709999999992</v>
      </c>
      <c r="H15" s="376">
        <v>44817.43</v>
      </c>
      <c r="I15" s="376">
        <v>47790.700000000004</v>
      </c>
      <c r="J15" s="372">
        <v>46889.54</v>
      </c>
      <c r="K15" s="372">
        <v>47728.640000000007</v>
      </c>
      <c r="L15" s="372">
        <v>46729.060000000005</v>
      </c>
      <c r="M15" s="372">
        <v>51197.959999999992</v>
      </c>
      <c r="N15" s="290">
        <f t="shared" si="0"/>
        <v>593286.21</v>
      </c>
    </row>
    <row r="16" spans="1:15" s="20" customFormat="1" ht="20.100000000000001" customHeight="1" x14ac:dyDescent="0.3">
      <c r="A16" s="115" t="s">
        <v>307</v>
      </c>
      <c r="B16" s="371">
        <v>0</v>
      </c>
      <c r="C16" s="371">
        <v>0</v>
      </c>
      <c r="D16" s="371">
        <v>0</v>
      </c>
      <c r="E16" s="371">
        <v>0</v>
      </c>
      <c r="F16" s="371">
        <v>0</v>
      </c>
      <c r="G16" s="371">
        <v>0</v>
      </c>
      <c r="H16" s="376">
        <v>0</v>
      </c>
      <c r="I16" s="376">
        <v>0</v>
      </c>
      <c r="J16" s="372">
        <v>0</v>
      </c>
      <c r="K16" s="372">
        <v>0</v>
      </c>
      <c r="L16" s="372">
        <v>0</v>
      </c>
      <c r="M16" s="372">
        <v>0</v>
      </c>
      <c r="N16" s="290">
        <f t="shared" si="0"/>
        <v>0</v>
      </c>
    </row>
    <row r="17" spans="1:16" s="20" customFormat="1" ht="20.100000000000001" customHeight="1" x14ac:dyDescent="0.3">
      <c r="A17" s="115" t="s">
        <v>177</v>
      </c>
      <c r="B17" s="371">
        <v>133.78</v>
      </c>
      <c r="C17" s="371">
        <v>133.84000000000003</v>
      </c>
      <c r="D17" s="371">
        <v>171.25000000000003</v>
      </c>
      <c r="E17" s="371">
        <v>295.3</v>
      </c>
      <c r="F17" s="371">
        <v>433.42000000000007</v>
      </c>
      <c r="G17" s="371">
        <v>447</v>
      </c>
      <c r="H17" s="376">
        <v>348.80999999999995</v>
      </c>
      <c r="I17" s="376">
        <v>421.9</v>
      </c>
      <c r="J17" s="372">
        <v>391.26</v>
      </c>
      <c r="K17" s="372">
        <v>222.68999999999997</v>
      </c>
      <c r="L17" s="372">
        <v>182.33</v>
      </c>
      <c r="M17" s="372">
        <v>180.46</v>
      </c>
      <c r="N17" s="290">
        <f t="shared" si="0"/>
        <v>3362.0400000000004</v>
      </c>
    </row>
    <row r="18" spans="1:16" s="177" customFormat="1" ht="20.100000000000001" customHeight="1" x14ac:dyDescent="0.3">
      <c r="A18" s="176" t="s">
        <v>390</v>
      </c>
      <c r="B18" s="371">
        <v>0</v>
      </c>
      <c r="C18" s="371">
        <v>0</v>
      </c>
      <c r="D18" s="371">
        <v>0</v>
      </c>
      <c r="E18" s="371">
        <v>0</v>
      </c>
      <c r="F18" s="371">
        <v>0</v>
      </c>
      <c r="G18" s="371">
        <v>0</v>
      </c>
      <c r="H18" s="376">
        <v>0</v>
      </c>
      <c r="I18" s="376">
        <v>0</v>
      </c>
      <c r="J18" s="372">
        <v>0</v>
      </c>
      <c r="K18" s="372">
        <v>0</v>
      </c>
      <c r="L18" s="372">
        <v>0</v>
      </c>
      <c r="M18" s="372">
        <v>0</v>
      </c>
      <c r="N18" s="290">
        <f t="shared" si="0"/>
        <v>0</v>
      </c>
      <c r="P18" s="250"/>
    </row>
    <row r="19" spans="1:16" s="65" customFormat="1" ht="20.100000000000001" customHeight="1" x14ac:dyDescent="0.2">
      <c r="A19" s="204" t="s">
        <v>22</v>
      </c>
      <c r="B19" s="377">
        <f>SUM(B5:B18)</f>
        <v>157648.45000000004</v>
      </c>
      <c r="C19" s="377">
        <f t="shared" ref="C19:M19" si="1">SUM(C5:C18)</f>
        <v>145284.39999999994</v>
      </c>
      <c r="D19" s="377">
        <f t="shared" si="1"/>
        <v>172515.21999999997</v>
      </c>
      <c r="E19" s="377">
        <f t="shared" si="1"/>
        <v>151598.43999999997</v>
      </c>
      <c r="F19" s="377">
        <f t="shared" si="1"/>
        <v>156829.78</v>
      </c>
      <c r="G19" s="377">
        <f t="shared" si="1"/>
        <v>148566.06999999995</v>
      </c>
      <c r="H19" s="377">
        <f t="shared" si="1"/>
        <v>144816.05000000005</v>
      </c>
      <c r="I19" s="377">
        <f t="shared" si="1"/>
        <v>154350.47</v>
      </c>
      <c r="J19" s="377">
        <f t="shared" si="1"/>
        <v>144739.81</v>
      </c>
      <c r="K19" s="377">
        <f t="shared" si="1"/>
        <v>148451.49999999997</v>
      </c>
      <c r="L19" s="377">
        <f t="shared" si="1"/>
        <v>147789.24000000002</v>
      </c>
      <c r="M19" s="377">
        <f t="shared" si="1"/>
        <v>160556.03999999989</v>
      </c>
      <c r="N19" s="290">
        <f t="shared" ref="N19" si="2">SUM(B19:M19)</f>
        <v>1833145.4699999997</v>
      </c>
    </row>
    <row r="20" spans="1:16" x14ac:dyDescent="0.25">
      <c r="A20" s="127"/>
      <c r="B20" s="118"/>
      <c r="C20" s="118"/>
      <c r="D20" s="118"/>
      <c r="E20" s="118"/>
      <c r="F20" s="118">
        <v>0</v>
      </c>
      <c r="G20" s="118"/>
      <c r="H20" s="118"/>
      <c r="I20" s="118"/>
      <c r="J20" s="118"/>
      <c r="K20" s="118"/>
      <c r="L20" s="118"/>
      <c r="M20" s="118"/>
      <c r="N20" s="118"/>
      <c r="O20" s="20"/>
    </row>
    <row r="21" spans="1:16" x14ac:dyDescent="0.25">
      <c r="A21" s="40" t="s">
        <v>103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</row>
    <row r="22" spans="1:16" x14ac:dyDescent="0.25">
      <c r="A22" s="378"/>
      <c r="B22" s="378"/>
      <c r="C22" s="379"/>
      <c r="D22" s="378"/>
      <c r="E22" s="379"/>
      <c r="F22" s="378"/>
    </row>
    <row r="23" spans="1:16" x14ac:dyDescent="0.25">
      <c r="A23" s="378"/>
      <c r="B23" s="378"/>
      <c r="C23" s="379"/>
      <c r="D23" s="378"/>
      <c r="E23" s="379"/>
      <c r="F23" s="378"/>
    </row>
    <row r="24" spans="1:16" x14ac:dyDescent="0.25">
      <c r="A24" s="378"/>
      <c r="B24" s="378"/>
      <c r="C24" s="379"/>
      <c r="D24" s="378"/>
      <c r="E24" s="379"/>
      <c r="F24" s="378"/>
    </row>
    <row r="25" spans="1:16" x14ac:dyDescent="0.25">
      <c r="A25" s="378"/>
      <c r="B25" s="378"/>
      <c r="C25" s="379"/>
      <c r="D25" s="378"/>
      <c r="E25" s="379"/>
      <c r="F25" s="378"/>
    </row>
    <row r="26" spans="1:16" x14ac:dyDescent="0.25">
      <c r="A26" s="378"/>
      <c r="B26" s="378"/>
      <c r="C26" s="379"/>
      <c r="D26" s="378"/>
      <c r="E26" s="379"/>
      <c r="F26" s="378"/>
    </row>
    <row r="27" spans="1:16" x14ac:dyDescent="0.25">
      <c r="A27" s="378"/>
      <c r="B27" s="378"/>
      <c r="C27" s="379"/>
      <c r="D27" s="378"/>
      <c r="E27" s="379"/>
      <c r="F27" s="378"/>
    </row>
    <row r="28" spans="1:16" x14ac:dyDescent="0.25">
      <c r="A28" s="378"/>
      <c r="B28" s="378"/>
      <c r="C28" s="379"/>
      <c r="D28" s="378"/>
      <c r="E28" s="379"/>
      <c r="F28" s="378"/>
    </row>
    <row r="29" spans="1:16" x14ac:dyDescent="0.25">
      <c r="A29" s="378"/>
      <c r="B29" s="378"/>
      <c r="C29" s="379"/>
      <c r="D29" s="378"/>
      <c r="E29" s="379"/>
      <c r="F29" s="378"/>
    </row>
    <row r="30" spans="1:16" x14ac:dyDescent="0.25">
      <c r="A30" s="378"/>
      <c r="B30" s="378"/>
      <c r="C30" s="379"/>
      <c r="D30" s="378"/>
      <c r="E30" s="379"/>
      <c r="F30" s="378"/>
    </row>
    <row r="31" spans="1:16" x14ac:dyDescent="0.25">
      <c r="A31" s="378"/>
      <c r="B31" s="378"/>
      <c r="C31" s="379"/>
      <c r="D31" s="378"/>
      <c r="E31" s="379"/>
      <c r="F31" s="378"/>
    </row>
    <row r="32" spans="1:16" x14ac:dyDescent="0.25">
      <c r="A32" s="378"/>
      <c r="B32" s="378"/>
      <c r="C32" s="379"/>
      <c r="D32" s="378"/>
      <c r="E32" s="379"/>
      <c r="F32" s="378"/>
    </row>
    <row r="33" spans="1:6" x14ac:dyDescent="0.25">
      <c r="A33" s="378"/>
      <c r="B33" s="378"/>
      <c r="C33" s="379"/>
      <c r="D33" s="378"/>
      <c r="E33" s="379"/>
      <c r="F33" s="378"/>
    </row>
    <row r="34" spans="1:6" x14ac:dyDescent="0.25">
      <c r="A34" s="378"/>
      <c r="B34" s="378"/>
      <c r="C34" s="379"/>
      <c r="D34" s="378"/>
      <c r="E34" s="379"/>
      <c r="F34" s="378"/>
    </row>
    <row r="35" spans="1:6" x14ac:dyDescent="0.25">
      <c r="A35" s="378"/>
      <c r="B35" s="378"/>
      <c r="C35" s="379"/>
      <c r="D35" s="378"/>
      <c r="E35" s="379"/>
      <c r="F35" s="378"/>
    </row>
    <row r="36" spans="1:6" x14ac:dyDescent="0.25">
      <c r="A36" s="378"/>
      <c r="B36" s="378"/>
      <c r="C36" s="379"/>
      <c r="D36" s="378"/>
      <c r="E36" s="379"/>
      <c r="F36" s="378"/>
    </row>
    <row r="37" spans="1:6" x14ac:dyDescent="0.25">
      <c r="A37" s="378"/>
      <c r="B37" s="378"/>
      <c r="C37" s="379"/>
      <c r="D37" s="378"/>
      <c r="E37" s="379"/>
      <c r="F37" s="378"/>
    </row>
    <row r="38" spans="1:6" x14ac:dyDescent="0.25">
      <c r="A38" s="378"/>
      <c r="B38" s="378"/>
      <c r="C38" s="379"/>
      <c r="D38" s="378"/>
      <c r="E38" s="379"/>
      <c r="F38" s="378"/>
    </row>
    <row r="39" spans="1:6" x14ac:dyDescent="0.25">
      <c r="A39" s="378"/>
      <c r="B39" s="378"/>
      <c r="C39" s="379"/>
      <c r="D39" s="378"/>
      <c r="E39" s="379"/>
      <c r="F39" s="378"/>
    </row>
    <row r="40" spans="1:6" x14ac:dyDescent="0.25">
      <c r="A40" s="378"/>
      <c r="B40" s="378"/>
      <c r="C40" s="379"/>
      <c r="D40" s="378"/>
      <c r="E40" s="379"/>
      <c r="F40" s="378"/>
    </row>
    <row r="41" spans="1:6" x14ac:dyDescent="0.25">
      <c r="A41" s="378"/>
      <c r="B41" s="378"/>
      <c r="C41" s="379"/>
      <c r="D41" s="378"/>
      <c r="E41" s="379"/>
      <c r="F41" s="378"/>
    </row>
    <row r="42" spans="1:6" x14ac:dyDescent="0.25">
      <c r="A42" s="378"/>
      <c r="B42" s="378"/>
      <c r="C42" s="379"/>
      <c r="D42" s="378"/>
      <c r="E42" s="379"/>
      <c r="F42" s="378"/>
    </row>
    <row r="43" spans="1:6" x14ac:dyDescent="0.25">
      <c r="A43" s="378"/>
      <c r="B43" s="378"/>
      <c r="C43" s="379"/>
      <c r="D43" s="378"/>
      <c r="E43" s="379"/>
      <c r="F43" s="378"/>
    </row>
    <row r="44" spans="1:6" x14ac:dyDescent="0.25">
      <c r="A44" s="378"/>
      <c r="B44" s="378"/>
      <c r="C44" s="379"/>
      <c r="D44" s="378"/>
      <c r="E44" s="379"/>
      <c r="F44" s="378"/>
    </row>
    <row r="45" spans="1:6" x14ac:dyDescent="0.25">
      <c r="A45" s="378"/>
      <c r="B45" s="378"/>
      <c r="C45" s="379"/>
      <c r="D45" s="378"/>
      <c r="E45" s="379"/>
      <c r="F45" s="378"/>
    </row>
    <row r="46" spans="1:6" x14ac:dyDescent="0.25">
      <c r="A46" s="378"/>
      <c r="B46" s="378"/>
      <c r="C46" s="379"/>
      <c r="D46" s="378"/>
      <c r="E46" s="379"/>
      <c r="F46" s="378"/>
    </row>
    <row r="47" spans="1:6" x14ac:dyDescent="0.25">
      <c r="A47" s="378"/>
      <c r="B47" s="378"/>
      <c r="C47" s="379"/>
      <c r="D47" s="378"/>
      <c r="E47" s="379"/>
      <c r="F47" s="378"/>
    </row>
    <row r="48" spans="1:6" x14ac:dyDescent="0.25">
      <c r="A48" s="378"/>
      <c r="B48" s="378"/>
      <c r="C48" s="379"/>
      <c r="D48" s="378"/>
      <c r="E48" s="379"/>
      <c r="F48" s="378"/>
    </row>
    <row r="49" spans="1:6" x14ac:dyDescent="0.25">
      <c r="A49" s="378"/>
      <c r="B49" s="378"/>
      <c r="C49" s="379"/>
      <c r="D49" s="378"/>
      <c r="E49" s="379"/>
      <c r="F49" s="378"/>
    </row>
    <row r="50" spans="1:6" x14ac:dyDescent="0.25">
      <c r="A50" s="378"/>
      <c r="B50" s="378"/>
      <c r="C50" s="379"/>
      <c r="D50" s="378"/>
      <c r="E50" s="379"/>
      <c r="F50" s="378"/>
    </row>
    <row r="51" spans="1:6" x14ac:dyDescent="0.25">
      <c r="A51" s="378"/>
      <c r="B51" s="378"/>
      <c r="C51" s="379"/>
      <c r="D51" s="378"/>
      <c r="E51" s="379"/>
      <c r="F51" s="378"/>
    </row>
    <row r="52" spans="1:6" x14ac:dyDescent="0.25">
      <c r="A52" s="378"/>
      <c r="B52" s="378"/>
      <c r="C52" s="379"/>
      <c r="D52" s="378"/>
      <c r="E52" s="379"/>
      <c r="F52" s="378"/>
    </row>
    <row r="53" spans="1:6" x14ac:dyDescent="0.25">
      <c r="A53" s="378"/>
      <c r="B53" s="378"/>
      <c r="C53" s="379"/>
      <c r="D53" s="378"/>
      <c r="E53" s="379"/>
      <c r="F53" s="378"/>
    </row>
    <row r="54" spans="1:6" x14ac:dyDescent="0.25">
      <c r="A54" s="378"/>
      <c r="B54" s="378"/>
      <c r="C54" s="379"/>
      <c r="D54" s="378"/>
      <c r="E54" s="379"/>
      <c r="F54" s="378"/>
    </row>
    <row r="55" spans="1:6" x14ac:dyDescent="0.25">
      <c r="A55" s="378"/>
      <c r="B55" s="378"/>
      <c r="C55" s="379"/>
      <c r="D55" s="378"/>
      <c r="E55" s="379"/>
      <c r="F55" s="378"/>
    </row>
    <row r="56" spans="1:6" x14ac:dyDescent="0.25">
      <c r="A56" s="378"/>
      <c r="B56" s="378"/>
      <c r="C56" s="379"/>
      <c r="D56" s="378"/>
      <c r="E56" s="379"/>
      <c r="F56" s="378"/>
    </row>
    <row r="57" spans="1:6" x14ac:dyDescent="0.25">
      <c r="A57" s="378"/>
      <c r="B57" s="378"/>
      <c r="C57" s="379"/>
      <c r="D57" s="378"/>
      <c r="E57" s="379"/>
      <c r="F57" s="378"/>
    </row>
    <row r="58" spans="1:6" x14ac:dyDescent="0.25">
      <c r="A58" s="378"/>
      <c r="B58" s="378"/>
      <c r="C58" s="379"/>
      <c r="D58" s="378"/>
      <c r="E58" s="379"/>
      <c r="F58" s="378"/>
    </row>
    <row r="59" spans="1:6" x14ac:dyDescent="0.25">
      <c r="A59" s="378"/>
      <c r="B59" s="378"/>
      <c r="C59" s="379"/>
      <c r="D59" s="378"/>
      <c r="E59" s="379"/>
      <c r="F59" s="378"/>
    </row>
    <row r="60" spans="1:6" x14ac:dyDescent="0.25">
      <c r="A60" s="378"/>
      <c r="B60" s="378"/>
      <c r="C60" s="379"/>
      <c r="D60" s="378"/>
      <c r="E60" s="379"/>
      <c r="F60" s="378"/>
    </row>
    <row r="61" spans="1:6" x14ac:dyDescent="0.25">
      <c r="A61" s="378"/>
      <c r="B61" s="378"/>
      <c r="C61" s="379"/>
      <c r="D61" s="378"/>
      <c r="E61" s="379"/>
      <c r="F61" s="378"/>
    </row>
    <row r="62" spans="1:6" x14ac:dyDescent="0.25">
      <c r="A62" s="378"/>
      <c r="B62" s="378"/>
      <c r="C62" s="379"/>
      <c r="D62" s="378"/>
      <c r="E62" s="379"/>
      <c r="F62" s="378"/>
    </row>
    <row r="63" spans="1:6" x14ac:dyDescent="0.25">
      <c r="A63" s="378"/>
      <c r="B63" s="378"/>
      <c r="C63" s="379"/>
      <c r="D63" s="378"/>
      <c r="E63" s="379"/>
      <c r="F63" s="378"/>
    </row>
    <row r="64" spans="1:6" x14ac:dyDescent="0.25">
      <c r="A64" s="378"/>
      <c r="B64" s="378"/>
      <c r="C64" s="379"/>
      <c r="D64" s="378"/>
      <c r="E64" s="379"/>
      <c r="F64" s="378"/>
    </row>
    <row r="65" spans="1:6" x14ac:dyDescent="0.25">
      <c r="A65" s="378"/>
      <c r="B65" s="378"/>
      <c r="C65" s="379"/>
      <c r="D65" s="378"/>
      <c r="E65" s="379"/>
      <c r="F65" s="378"/>
    </row>
    <row r="66" spans="1:6" x14ac:dyDescent="0.25">
      <c r="A66" s="378"/>
      <c r="B66" s="378"/>
      <c r="C66" s="379"/>
      <c r="D66" s="378"/>
      <c r="E66" s="379"/>
      <c r="F66" s="378"/>
    </row>
    <row r="67" spans="1:6" x14ac:dyDescent="0.25">
      <c r="A67" s="378"/>
      <c r="B67" s="378"/>
      <c r="C67" s="379"/>
      <c r="D67" s="378"/>
      <c r="E67" s="379"/>
      <c r="F67" s="378"/>
    </row>
    <row r="68" spans="1:6" x14ac:dyDescent="0.25">
      <c r="A68" s="378"/>
      <c r="B68" s="378"/>
      <c r="C68" s="379"/>
      <c r="D68" s="378"/>
      <c r="E68" s="379"/>
      <c r="F68" s="378"/>
    </row>
    <row r="69" spans="1:6" x14ac:dyDescent="0.25">
      <c r="A69" s="378"/>
      <c r="B69" s="378"/>
      <c r="C69" s="379"/>
      <c r="D69" s="378"/>
      <c r="E69" s="379"/>
      <c r="F69" s="378"/>
    </row>
    <row r="70" spans="1:6" x14ac:dyDescent="0.25">
      <c r="A70" s="378"/>
      <c r="B70" s="378"/>
      <c r="C70" s="379"/>
      <c r="D70" s="378"/>
      <c r="E70" s="379"/>
      <c r="F70" s="378"/>
    </row>
    <row r="71" spans="1:6" x14ac:dyDescent="0.25">
      <c r="A71" s="378"/>
      <c r="B71" s="378"/>
      <c r="C71" s="379"/>
      <c r="D71" s="378"/>
      <c r="E71" s="379"/>
      <c r="F71" s="378"/>
    </row>
    <row r="72" spans="1:6" x14ac:dyDescent="0.25">
      <c r="A72" s="378"/>
      <c r="B72" s="378"/>
      <c r="C72" s="379"/>
      <c r="D72" s="378"/>
      <c r="E72" s="379"/>
      <c r="F72" s="378"/>
    </row>
    <row r="73" spans="1:6" x14ac:dyDescent="0.25">
      <c r="A73" s="378"/>
      <c r="B73" s="378"/>
      <c r="C73" s="379"/>
      <c r="D73" s="378"/>
      <c r="E73" s="379"/>
      <c r="F73" s="378"/>
    </row>
    <row r="74" spans="1:6" x14ac:dyDescent="0.25">
      <c r="A74" s="378"/>
      <c r="B74" s="378"/>
      <c r="C74" s="379"/>
      <c r="D74" s="378"/>
      <c r="E74" s="379"/>
      <c r="F74" s="378"/>
    </row>
    <row r="75" spans="1:6" x14ac:dyDescent="0.25">
      <c r="A75" s="378"/>
      <c r="B75" s="378"/>
      <c r="C75" s="379"/>
      <c r="D75" s="378"/>
      <c r="E75" s="379"/>
      <c r="F75" s="378"/>
    </row>
    <row r="76" spans="1:6" x14ac:dyDescent="0.25">
      <c r="A76" s="378"/>
      <c r="B76" s="378"/>
      <c r="C76" s="379"/>
      <c r="D76" s="378"/>
      <c r="E76" s="379"/>
      <c r="F76" s="378"/>
    </row>
    <row r="77" spans="1:6" x14ac:dyDescent="0.25">
      <c r="A77" s="378"/>
      <c r="B77" s="378"/>
      <c r="C77" s="379"/>
      <c r="D77" s="378"/>
      <c r="E77" s="379"/>
      <c r="F77" s="378"/>
    </row>
    <row r="78" spans="1:6" x14ac:dyDescent="0.25">
      <c r="A78" s="378"/>
      <c r="B78" s="378"/>
      <c r="C78" s="379"/>
      <c r="D78" s="378"/>
      <c r="E78" s="379"/>
      <c r="F78" s="378"/>
    </row>
    <row r="79" spans="1:6" x14ac:dyDescent="0.25">
      <c r="A79" s="378"/>
      <c r="B79" s="378"/>
      <c r="C79" s="379"/>
      <c r="D79" s="378"/>
      <c r="E79" s="379"/>
      <c r="F79" s="378"/>
    </row>
    <row r="80" spans="1:6" x14ac:dyDescent="0.25">
      <c r="A80" s="378"/>
      <c r="B80" s="378"/>
      <c r="C80" s="379"/>
      <c r="D80" s="378"/>
      <c r="E80" s="379"/>
      <c r="F80" s="378"/>
    </row>
    <row r="81" spans="1:6" x14ac:dyDescent="0.25">
      <c r="A81" s="378"/>
      <c r="B81" s="378"/>
      <c r="C81" s="379"/>
      <c r="D81" s="378"/>
      <c r="E81" s="379"/>
      <c r="F81" s="378"/>
    </row>
    <row r="82" spans="1:6" x14ac:dyDescent="0.25">
      <c r="A82" s="378"/>
      <c r="B82" s="378"/>
      <c r="C82" s="379"/>
      <c r="D82" s="378"/>
      <c r="E82" s="379"/>
      <c r="F82" s="378"/>
    </row>
    <row r="83" spans="1:6" x14ac:dyDescent="0.25">
      <c r="A83" s="378"/>
      <c r="B83" s="378"/>
      <c r="C83" s="379"/>
      <c r="D83" s="378"/>
      <c r="E83" s="379"/>
      <c r="F83" s="378"/>
    </row>
    <row r="84" spans="1:6" x14ac:dyDescent="0.25">
      <c r="A84" s="378"/>
      <c r="B84" s="378"/>
      <c r="C84" s="379"/>
      <c r="D84" s="378"/>
      <c r="E84" s="379"/>
      <c r="F84" s="378"/>
    </row>
    <row r="85" spans="1:6" x14ac:dyDescent="0.25">
      <c r="A85" s="378"/>
      <c r="B85" s="378"/>
      <c r="C85" s="379"/>
      <c r="D85" s="378"/>
      <c r="E85" s="379"/>
      <c r="F85" s="378"/>
    </row>
    <row r="86" spans="1:6" x14ac:dyDescent="0.25">
      <c r="A86" s="378"/>
      <c r="B86" s="378"/>
      <c r="C86" s="379"/>
      <c r="D86" s="378"/>
      <c r="E86" s="379"/>
      <c r="F86" s="378"/>
    </row>
    <row r="87" spans="1:6" x14ac:dyDescent="0.25">
      <c r="A87" s="378"/>
      <c r="B87" s="378"/>
      <c r="C87" s="379"/>
      <c r="D87" s="378"/>
      <c r="E87" s="379"/>
      <c r="F87" s="378"/>
    </row>
    <row r="88" spans="1:6" x14ac:dyDescent="0.25">
      <c r="A88" s="378"/>
      <c r="B88" s="378"/>
      <c r="C88" s="379"/>
      <c r="D88" s="378"/>
      <c r="E88" s="379"/>
      <c r="F88" s="378"/>
    </row>
    <row r="89" spans="1:6" x14ac:dyDescent="0.25">
      <c r="A89" s="378"/>
      <c r="B89" s="378"/>
      <c r="C89" s="379"/>
      <c r="D89" s="378"/>
      <c r="E89" s="379"/>
      <c r="F89" s="378"/>
    </row>
    <row r="90" spans="1:6" x14ac:dyDescent="0.25">
      <c r="A90" s="378"/>
      <c r="B90" s="378"/>
      <c r="C90" s="379"/>
      <c r="D90" s="378"/>
      <c r="E90" s="379"/>
      <c r="F90" s="378"/>
    </row>
    <row r="91" spans="1:6" x14ac:dyDescent="0.25">
      <c r="A91" s="378"/>
      <c r="B91" s="378"/>
      <c r="C91" s="379"/>
      <c r="D91" s="378"/>
      <c r="E91" s="379"/>
      <c r="F91" s="378"/>
    </row>
    <row r="92" spans="1:6" x14ac:dyDescent="0.25">
      <c r="A92" s="378"/>
      <c r="B92" s="378"/>
      <c r="C92" s="379"/>
      <c r="D92" s="378"/>
      <c r="E92" s="379"/>
      <c r="F92" s="378"/>
    </row>
    <row r="93" spans="1:6" x14ac:dyDescent="0.25">
      <c r="A93" s="378"/>
      <c r="B93" s="378"/>
      <c r="C93" s="379"/>
      <c r="D93" s="378"/>
      <c r="E93" s="379"/>
      <c r="F93" s="378"/>
    </row>
    <row r="94" spans="1:6" x14ac:dyDescent="0.25">
      <c r="A94" s="378"/>
      <c r="B94" s="378"/>
      <c r="C94" s="379"/>
      <c r="D94" s="378"/>
      <c r="E94" s="379"/>
      <c r="F94" s="378"/>
    </row>
    <row r="95" spans="1:6" x14ac:dyDescent="0.25">
      <c r="A95" s="378"/>
      <c r="B95" s="378"/>
      <c r="C95" s="379"/>
      <c r="D95" s="378"/>
      <c r="E95" s="379"/>
      <c r="F95" s="378"/>
    </row>
    <row r="96" spans="1:6" x14ac:dyDescent="0.25">
      <c r="A96" s="378"/>
      <c r="B96" s="378"/>
      <c r="C96" s="379"/>
      <c r="D96" s="378"/>
      <c r="E96" s="379"/>
      <c r="F96" s="378"/>
    </row>
    <row r="97" spans="1:6" x14ac:dyDescent="0.25">
      <c r="A97" s="378"/>
      <c r="B97" s="378"/>
      <c r="C97" s="379"/>
      <c r="D97" s="378"/>
      <c r="E97" s="379"/>
      <c r="F97" s="378"/>
    </row>
    <row r="98" spans="1:6" x14ac:dyDescent="0.25">
      <c r="A98" s="378"/>
      <c r="B98" s="378"/>
      <c r="C98" s="379"/>
      <c r="D98" s="378"/>
      <c r="E98" s="379"/>
      <c r="F98" s="378"/>
    </row>
    <row r="99" spans="1:6" x14ac:dyDescent="0.25">
      <c r="A99" s="378"/>
      <c r="B99" s="378"/>
      <c r="C99" s="379"/>
      <c r="D99" s="378"/>
      <c r="E99" s="379"/>
      <c r="F99" s="378"/>
    </row>
    <row r="100" spans="1:6" x14ac:dyDescent="0.25">
      <c r="A100" s="378"/>
      <c r="B100" s="378"/>
      <c r="C100" s="379"/>
      <c r="D100" s="378"/>
      <c r="E100" s="379"/>
      <c r="F100" s="378"/>
    </row>
    <row r="101" spans="1:6" x14ac:dyDescent="0.25">
      <c r="A101" s="378"/>
      <c r="B101" s="378"/>
      <c r="C101" s="379"/>
      <c r="D101" s="378"/>
      <c r="E101" s="379"/>
      <c r="F101" s="378"/>
    </row>
    <row r="102" spans="1:6" x14ac:dyDescent="0.25">
      <c r="A102" s="378"/>
      <c r="B102" s="378"/>
      <c r="C102" s="379"/>
      <c r="D102" s="378"/>
      <c r="E102" s="379"/>
      <c r="F102" s="378"/>
    </row>
    <row r="103" spans="1:6" x14ac:dyDescent="0.25">
      <c r="A103" s="378"/>
      <c r="B103" s="378"/>
      <c r="C103" s="379"/>
      <c r="D103" s="378"/>
      <c r="E103" s="379"/>
      <c r="F103" s="378"/>
    </row>
    <row r="104" spans="1:6" x14ac:dyDescent="0.25">
      <c r="A104" s="378"/>
      <c r="B104" s="378"/>
      <c r="C104" s="379"/>
      <c r="D104" s="378"/>
      <c r="E104" s="379"/>
      <c r="F104" s="378"/>
    </row>
    <row r="105" spans="1:6" x14ac:dyDescent="0.25">
      <c r="A105" s="378"/>
      <c r="B105" s="378"/>
      <c r="C105" s="379"/>
      <c r="D105" s="378"/>
      <c r="E105" s="379"/>
      <c r="F105" s="378"/>
    </row>
    <row r="106" spans="1:6" x14ac:dyDescent="0.25">
      <c r="A106" s="378"/>
      <c r="B106" s="378"/>
      <c r="C106" s="379"/>
      <c r="D106" s="378"/>
      <c r="E106" s="379"/>
      <c r="F106" s="378"/>
    </row>
    <row r="107" spans="1:6" x14ac:dyDescent="0.25">
      <c r="A107" s="378"/>
      <c r="B107" s="378"/>
      <c r="C107" s="379"/>
      <c r="D107" s="378"/>
      <c r="E107" s="379"/>
      <c r="F107" s="378"/>
    </row>
    <row r="108" spans="1:6" x14ac:dyDescent="0.25">
      <c r="A108" s="378"/>
      <c r="B108" s="378"/>
      <c r="C108" s="379"/>
      <c r="D108" s="378"/>
      <c r="E108" s="379"/>
      <c r="F108" s="378"/>
    </row>
    <row r="109" spans="1:6" x14ac:dyDescent="0.25">
      <c r="A109" s="378"/>
      <c r="B109" s="378"/>
      <c r="C109" s="379"/>
      <c r="D109" s="378"/>
      <c r="E109" s="379"/>
      <c r="F109" s="378"/>
    </row>
    <row r="110" spans="1:6" x14ac:dyDescent="0.25">
      <c r="A110" s="378"/>
      <c r="B110" s="378"/>
      <c r="C110" s="379"/>
      <c r="D110" s="378"/>
      <c r="E110" s="379"/>
      <c r="F110" s="378"/>
    </row>
    <row r="111" spans="1:6" x14ac:dyDescent="0.25">
      <c r="A111" s="378"/>
      <c r="B111" s="378"/>
      <c r="C111" s="379"/>
      <c r="D111" s="378"/>
      <c r="E111" s="379"/>
      <c r="F111" s="378"/>
    </row>
    <row r="112" spans="1:6" x14ac:dyDescent="0.25">
      <c r="A112" s="378"/>
      <c r="B112" s="378"/>
      <c r="C112" s="379"/>
      <c r="D112" s="378"/>
      <c r="E112" s="379"/>
      <c r="F112" s="378"/>
    </row>
    <row r="113" spans="1:6" x14ac:dyDescent="0.25">
      <c r="A113" s="378"/>
      <c r="B113" s="378"/>
      <c r="C113" s="379"/>
      <c r="D113" s="378"/>
      <c r="E113" s="379"/>
      <c r="F113" s="378"/>
    </row>
    <row r="114" spans="1:6" x14ac:dyDescent="0.25">
      <c r="A114" s="378"/>
      <c r="B114" s="378"/>
      <c r="C114" s="379"/>
      <c r="D114" s="378"/>
      <c r="E114" s="379"/>
      <c r="F114" s="378"/>
    </row>
    <row r="115" spans="1:6" x14ac:dyDescent="0.25">
      <c r="A115" s="378"/>
      <c r="B115" s="378"/>
      <c r="C115" s="379"/>
      <c r="D115" s="378"/>
      <c r="E115" s="379"/>
      <c r="F115" s="378"/>
    </row>
    <row r="116" spans="1:6" x14ac:dyDescent="0.25">
      <c r="A116" s="378"/>
      <c r="B116" s="378"/>
      <c r="C116" s="379"/>
      <c r="D116" s="378"/>
      <c r="E116" s="379"/>
      <c r="F116" s="378"/>
    </row>
    <row r="117" spans="1:6" x14ac:dyDescent="0.25">
      <c r="A117" s="378"/>
      <c r="B117" s="378"/>
      <c r="C117" s="379"/>
      <c r="D117" s="378"/>
      <c r="E117" s="379"/>
      <c r="F117" s="378"/>
    </row>
    <row r="118" spans="1:6" x14ac:dyDescent="0.25">
      <c r="A118" s="378"/>
      <c r="B118" s="378"/>
      <c r="C118" s="379"/>
      <c r="D118" s="378"/>
      <c r="E118" s="379"/>
      <c r="F118" s="378"/>
    </row>
    <row r="119" spans="1:6" x14ac:dyDescent="0.25">
      <c r="A119" s="378"/>
      <c r="B119" s="378"/>
      <c r="C119" s="379"/>
      <c r="D119" s="378"/>
      <c r="E119" s="379"/>
      <c r="F119" s="378"/>
    </row>
    <row r="120" spans="1:6" x14ac:dyDescent="0.25">
      <c r="A120" s="378"/>
      <c r="B120" s="378"/>
      <c r="C120" s="379"/>
      <c r="D120" s="378"/>
      <c r="E120" s="379"/>
      <c r="F120" s="378"/>
    </row>
    <row r="121" spans="1:6" x14ac:dyDescent="0.25">
      <c r="A121" s="378"/>
      <c r="B121" s="378"/>
      <c r="C121" s="379"/>
      <c r="D121" s="378"/>
      <c r="E121" s="379"/>
      <c r="F121" s="378"/>
    </row>
    <row r="122" spans="1:6" x14ac:dyDescent="0.25">
      <c r="A122" s="378"/>
      <c r="B122" s="378"/>
      <c r="C122" s="379"/>
      <c r="D122" s="378"/>
      <c r="E122" s="379"/>
      <c r="F122" s="378"/>
    </row>
    <row r="123" spans="1:6" x14ac:dyDescent="0.25">
      <c r="A123" s="378"/>
      <c r="B123" s="378"/>
      <c r="C123" s="379"/>
      <c r="D123" s="378"/>
      <c r="E123" s="379"/>
      <c r="F123" s="378"/>
    </row>
    <row r="124" spans="1:6" x14ac:dyDescent="0.25">
      <c r="A124" s="378"/>
      <c r="B124" s="378"/>
      <c r="C124" s="379"/>
      <c r="D124" s="378"/>
      <c r="E124" s="379"/>
      <c r="F124" s="378"/>
    </row>
    <row r="125" spans="1:6" x14ac:dyDescent="0.25">
      <c r="A125" s="378"/>
      <c r="B125" s="378"/>
      <c r="C125" s="379"/>
      <c r="D125" s="378"/>
      <c r="E125" s="379"/>
      <c r="F125" s="378"/>
    </row>
    <row r="126" spans="1:6" x14ac:dyDescent="0.25">
      <c r="A126" s="378"/>
      <c r="B126" s="378"/>
      <c r="C126" s="379"/>
      <c r="D126" s="378"/>
      <c r="E126" s="379"/>
      <c r="F126" s="378"/>
    </row>
    <row r="127" spans="1:6" x14ac:dyDescent="0.25">
      <c r="A127" s="378"/>
      <c r="B127" s="378"/>
      <c r="C127" s="379"/>
      <c r="D127" s="378"/>
      <c r="E127" s="379"/>
      <c r="F127" s="378"/>
    </row>
    <row r="128" spans="1:6" x14ac:dyDescent="0.25">
      <c r="A128" s="378"/>
      <c r="B128" s="378"/>
      <c r="C128" s="379"/>
      <c r="D128" s="378"/>
      <c r="E128" s="379"/>
      <c r="F128" s="378"/>
    </row>
    <row r="129" spans="1:6" x14ac:dyDescent="0.25">
      <c r="A129" s="378"/>
      <c r="B129" s="378"/>
      <c r="C129" s="379"/>
      <c r="D129" s="378"/>
      <c r="E129" s="379"/>
      <c r="F129" s="378"/>
    </row>
    <row r="130" spans="1:6" x14ac:dyDescent="0.25">
      <c r="A130" s="378"/>
      <c r="B130" s="378"/>
      <c r="C130" s="379"/>
      <c r="D130" s="378"/>
      <c r="E130" s="379"/>
      <c r="F130" s="378"/>
    </row>
    <row r="131" spans="1:6" x14ac:dyDescent="0.25">
      <c r="A131" s="378"/>
      <c r="B131" s="378"/>
      <c r="C131" s="379"/>
      <c r="D131" s="378"/>
      <c r="E131" s="379"/>
      <c r="F131" s="378"/>
    </row>
    <row r="132" spans="1:6" x14ac:dyDescent="0.25">
      <c r="A132" s="378"/>
      <c r="B132" s="378"/>
      <c r="C132" s="379"/>
      <c r="D132" s="378"/>
      <c r="E132" s="379"/>
      <c r="F132" s="378"/>
    </row>
    <row r="133" spans="1:6" x14ac:dyDescent="0.25">
      <c r="A133" s="378"/>
      <c r="B133" s="378"/>
      <c r="C133" s="379"/>
      <c r="D133" s="378"/>
      <c r="E133" s="379"/>
      <c r="F133" s="378"/>
    </row>
    <row r="134" spans="1:6" x14ac:dyDescent="0.25">
      <c r="A134" s="378"/>
      <c r="B134" s="378"/>
      <c r="C134" s="379"/>
      <c r="D134" s="378"/>
      <c r="E134" s="379"/>
      <c r="F134" s="378"/>
    </row>
    <row r="135" spans="1:6" x14ac:dyDescent="0.25">
      <c r="A135" s="378"/>
      <c r="B135" s="378"/>
      <c r="C135" s="379"/>
      <c r="D135" s="378"/>
      <c r="E135" s="379"/>
      <c r="F135" s="378"/>
    </row>
    <row r="136" spans="1:6" x14ac:dyDescent="0.25">
      <c r="A136" s="378"/>
      <c r="B136" s="378"/>
      <c r="C136" s="379"/>
      <c r="D136" s="378"/>
      <c r="E136" s="379"/>
      <c r="F136" s="378"/>
    </row>
    <row r="137" spans="1:6" x14ac:dyDescent="0.25">
      <c r="A137" s="378"/>
      <c r="B137" s="378"/>
      <c r="C137" s="379"/>
      <c r="D137" s="378"/>
      <c r="E137" s="379"/>
      <c r="F137" s="378"/>
    </row>
    <row r="138" spans="1:6" x14ac:dyDescent="0.25">
      <c r="A138" s="378"/>
      <c r="B138" s="378"/>
      <c r="C138" s="379"/>
      <c r="D138" s="378"/>
      <c r="E138" s="379"/>
      <c r="F138" s="378"/>
    </row>
    <row r="139" spans="1:6" x14ac:dyDescent="0.25">
      <c r="A139" s="378"/>
      <c r="B139" s="378"/>
      <c r="C139" s="379"/>
      <c r="D139" s="378"/>
      <c r="E139" s="379"/>
      <c r="F139" s="378"/>
    </row>
    <row r="140" spans="1:6" x14ac:dyDescent="0.25">
      <c r="A140" s="378"/>
      <c r="B140" s="378"/>
      <c r="C140" s="379"/>
      <c r="D140" s="378"/>
      <c r="E140" s="379"/>
      <c r="F140" s="378"/>
    </row>
    <row r="141" spans="1:6" x14ac:dyDescent="0.25">
      <c r="A141" s="378"/>
      <c r="B141" s="378"/>
      <c r="C141" s="379"/>
      <c r="D141" s="378"/>
      <c r="E141" s="379"/>
      <c r="F141" s="378"/>
    </row>
    <row r="142" spans="1:6" x14ac:dyDescent="0.25">
      <c r="A142" s="378"/>
      <c r="B142" s="378"/>
      <c r="C142" s="379"/>
      <c r="D142" s="378"/>
      <c r="E142" s="379"/>
      <c r="F142" s="378"/>
    </row>
    <row r="143" spans="1:6" x14ac:dyDescent="0.25">
      <c r="A143" s="378"/>
      <c r="B143" s="378"/>
      <c r="C143" s="379"/>
      <c r="D143" s="378"/>
      <c r="E143" s="379"/>
      <c r="F143" s="378"/>
    </row>
    <row r="144" spans="1:6" x14ac:dyDescent="0.25">
      <c r="A144" s="378"/>
      <c r="B144" s="378"/>
      <c r="C144" s="379"/>
      <c r="D144" s="378"/>
      <c r="E144" s="379"/>
      <c r="F144" s="378"/>
    </row>
    <row r="145" spans="1:6" x14ac:dyDescent="0.25">
      <c r="A145" s="378"/>
      <c r="B145" s="378"/>
      <c r="C145" s="379"/>
      <c r="D145" s="378"/>
      <c r="E145" s="379"/>
      <c r="F145" s="378"/>
    </row>
    <row r="146" spans="1:6" x14ac:dyDescent="0.25">
      <c r="A146" s="378"/>
      <c r="B146" s="378"/>
      <c r="C146" s="379"/>
      <c r="D146" s="378"/>
      <c r="E146" s="379"/>
      <c r="F146" s="378"/>
    </row>
    <row r="147" spans="1:6" x14ac:dyDescent="0.25">
      <c r="A147" s="378"/>
      <c r="B147" s="378"/>
      <c r="C147" s="379"/>
      <c r="D147" s="378"/>
      <c r="E147" s="379"/>
      <c r="F147" s="378"/>
    </row>
    <row r="148" spans="1:6" x14ac:dyDescent="0.25">
      <c r="A148" s="378"/>
      <c r="B148" s="378"/>
      <c r="C148" s="379"/>
      <c r="D148" s="378"/>
      <c r="E148" s="379"/>
      <c r="F148" s="378"/>
    </row>
    <row r="149" spans="1:6" x14ac:dyDescent="0.25">
      <c r="A149" s="378"/>
      <c r="B149" s="378"/>
      <c r="C149" s="379"/>
      <c r="D149" s="378"/>
      <c r="E149" s="379"/>
      <c r="F149" s="378"/>
    </row>
    <row r="150" spans="1:6" x14ac:dyDescent="0.25">
      <c r="A150" s="378"/>
      <c r="B150" s="378"/>
      <c r="C150" s="379"/>
      <c r="D150" s="378"/>
      <c r="E150" s="379"/>
      <c r="F150" s="378"/>
    </row>
    <row r="151" spans="1:6" x14ac:dyDescent="0.25">
      <c r="A151" s="378"/>
      <c r="B151" s="378"/>
      <c r="C151" s="379"/>
      <c r="D151" s="378"/>
      <c r="E151" s="379"/>
      <c r="F151" s="378"/>
    </row>
    <row r="152" spans="1:6" x14ac:dyDescent="0.25">
      <c r="A152" s="378"/>
      <c r="B152" s="378"/>
      <c r="C152" s="379"/>
      <c r="D152" s="378"/>
      <c r="E152" s="379"/>
      <c r="F152" s="378"/>
    </row>
    <row r="153" spans="1:6" x14ac:dyDescent="0.25">
      <c r="A153" s="378"/>
      <c r="B153" s="378"/>
      <c r="C153" s="379"/>
      <c r="D153" s="378"/>
      <c r="E153" s="379"/>
      <c r="F153" s="378"/>
    </row>
    <row r="154" spans="1:6" x14ac:dyDescent="0.25">
      <c r="A154" s="378"/>
      <c r="B154" s="378"/>
      <c r="C154" s="379"/>
      <c r="D154" s="378"/>
      <c r="E154" s="379"/>
      <c r="F154" s="378"/>
    </row>
    <row r="155" spans="1:6" x14ac:dyDescent="0.25">
      <c r="A155" s="378"/>
      <c r="B155" s="378"/>
      <c r="C155" s="379"/>
      <c r="D155" s="378"/>
      <c r="E155" s="379"/>
      <c r="F155" s="378"/>
    </row>
    <row r="156" spans="1:6" x14ac:dyDescent="0.25">
      <c r="A156" s="378"/>
      <c r="B156" s="378"/>
      <c r="C156" s="379"/>
      <c r="D156" s="378"/>
      <c r="E156" s="379"/>
      <c r="F156" s="378"/>
    </row>
    <row r="157" spans="1:6" x14ac:dyDescent="0.25">
      <c r="A157" s="378"/>
      <c r="B157" s="378"/>
      <c r="C157" s="379"/>
      <c r="D157" s="378"/>
      <c r="E157" s="379"/>
      <c r="F157" s="378"/>
    </row>
    <row r="158" spans="1:6" x14ac:dyDescent="0.25">
      <c r="A158" s="378"/>
      <c r="B158" s="378"/>
      <c r="C158" s="379"/>
      <c r="D158" s="378"/>
      <c r="E158" s="379"/>
      <c r="F158" s="378"/>
    </row>
    <row r="159" spans="1:6" x14ac:dyDescent="0.25">
      <c r="A159" s="378"/>
      <c r="B159" s="378"/>
      <c r="C159" s="379"/>
      <c r="D159" s="378"/>
      <c r="E159" s="379"/>
      <c r="F159" s="378"/>
    </row>
    <row r="160" spans="1:6" x14ac:dyDescent="0.25">
      <c r="A160" s="378"/>
      <c r="B160" s="378"/>
      <c r="C160" s="379"/>
      <c r="D160" s="378"/>
      <c r="E160" s="379"/>
      <c r="F160" s="378"/>
    </row>
    <row r="161" spans="1:6" x14ac:dyDescent="0.25">
      <c r="A161" s="378"/>
      <c r="B161" s="378"/>
      <c r="C161" s="379"/>
      <c r="D161" s="378"/>
      <c r="E161" s="379"/>
      <c r="F161" s="378"/>
    </row>
    <row r="162" spans="1:6" x14ac:dyDescent="0.25">
      <c r="A162" s="378"/>
      <c r="B162" s="378"/>
      <c r="C162" s="379"/>
      <c r="D162" s="378"/>
      <c r="E162" s="379"/>
      <c r="F162" s="378"/>
    </row>
    <row r="163" spans="1:6" x14ac:dyDescent="0.25">
      <c r="A163" s="378"/>
      <c r="B163" s="378"/>
      <c r="C163" s="379"/>
      <c r="D163" s="378"/>
      <c r="E163" s="379"/>
      <c r="F163" s="378"/>
    </row>
    <row r="164" spans="1:6" x14ac:dyDescent="0.25">
      <c r="A164" s="378"/>
      <c r="B164" s="378"/>
      <c r="C164" s="379"/>
      <c r="D164" s="378"/>
      <c r="E164" s="379"/>
      <c r="F164" s="378"/>
    </row>
    <row r="165" spans="1:6" x14ac:dyDescent="0.25">
      <c r="A165" s="378"/>
      <c r="B165" s="378"/>
      <c r="C165" s="379"/>
      <c r="D165" s="378"/>
      <c r="E165" s="379"/>
      <c r="F165" s="378"/>
    </row>
    <row r="166" spans="1:6" x14ac:dyDescent="0.25">
      <c r="A166" s="378"/>
      <c r="B166" s="378"/>
      <c r="C166" s="379"/>
      <c r="D166" s="378"/>
      <c r="E166" s="379"/>
      <c r="F166" s="378"/>
    </row>
    <row r="167" spans="1:6" x14ac:dyDescent="0.25">
      <c r="A167" s="378"/>
      <c r="B167" s="378"/>
      <c r="C167" s="379"/>
      <c r="D167" s="378"/>
      <c r="E167" s="379"/>
      <c r="F167" s="378"/>
    </row>
    <row r="168" spans="1:6" x14ac:dyDescent="0.25">
      <c r="A168" s="378"/>
      <c r="B168" s="378"/>
      <c r="C168" s="379"/>
      <c r="D168" s="378"/>
      <c r="E168" s="379"/>
      <c r="F168" s="378"/>
    </row>
    <row r="169" spans="1:6" x14ac:dyDescent="0.25">
      <c r="A169" s="378"/>
      <c r="B169" s="378"/>
      <c r="C169" s="379"/>
      <c r="D169" s="378"/>
      <c r="E169" s="379"/>
      <c r="F169" s="378"/>
    </row>
    <row r="170" spans="1:6" x14ac:dyDescent="0.25">
      <c r="A170" s="378"/>
      <c r="B170" s="378"/>
      <c r="C170" s="379"/>
      <c r="D170" s="378"/>
      <c r="E170" s="379"/>
      <c r="F170" s="378"/>
    </row>
    <row r="171" spans="1:6" x14ac:dyDescent="0.25">
      <c r="A171" s="378"/>
      <c r="B171" s="378"/>
      <c r="C171" s="379"/>
      <c r="D171" s="378"/>
      <c r="E171" s="379"/>
      <c r="F171" s="378"/>
    </row>
    <row r="172" spans="1:6" x14ac:dyDescent="0.25">
      <c r="A172" s="378"/>
      <c r="B172" s="378"/>
      <c r="C172" s="379"/>
      <c r="D172" s="378"/>
      <c r="E172" s="379"/>
      <c r="F172" s="378"/>
    </row>
    <row r="173" spans="1:6" x14ac:dyDescent="0.25">
      <c r="A173" s="378"/>
      <c r="B173" s="378"/>
      <c r="C173" s="379"/>
      <c r="D173" s="378"/>
      <c r="E173" s="379"/>
      <c r="F173" s="378"/>
    </row>
    <row r="174" spans="1:6" x14ac:dyDescent="0.25">
      <c r="A174" s="378"/>
      <c r="B174" s="378"/>
      <c r="C174" s="379"/>
      <c r="D174" s="378"/>
      <c r="E174" s="379"/>
      <c r="F174" s="378"/>
    </row>
    <row r="175" spans="1:6" x14ac:dyDescent="0.25">
      <c r="A175" s="378"/>
      <c r="B175" s="378"/>
      <c r="C175" s="379"/>
      <c r="D175" s="378"/>
      <c r="E175" s="379"/>
      <c r="F175" s="378"/>
    </row>
    <row r="176" spans="1:6" x14ac:dyDescent="0.25">
      <c r="A176" s="378"/>
      <c r="B176" s="378"/>
      <c r="C176" s="379"/>
      <c r="D176" s="378"/>
      <c r="E176" s="379"/>
      <c r="F176" s="378"/>
    </row>
    <row r="177" spans="1:6" x14ac:dyDescent="0.25">
      <c r="A177" s="378"/>
      <c r="B177" s="378"/>
      <c r="C177" s="379"/>
      <c r="D177" s="378"/>
      <c r="E177" s="379"/>
      <c r="F177" s="378"/>
    </row>
    <row r="178" spans="1:6" x14ac:dyDescent="0.25">
      <c r="A178" s="378"/>
      <c r="B178" s="378"/>
      <c r="C178" s="379"/>
      <c r="D178" s="378"/>
      <c r="E178" s="379"/>
      <c r="F178" s="378"/>
    </row>
    <row r="179" spans="1:6" x14ac:dyDescent="0.25">
      <c r="A179" s="378"/>
      <c r="B179" s="378"/>
      <c r="C179" s="379"/>
      <c r="D179" s="378"/>
      <c r="E179" s="379"/>
      <c r="F179" s="378"/>
    </row>
    <row r="180" spans="1:6" x14ac:dyDescent="0.25">
      <c r="A180" s="378"/>
      <c r="B180" s="378"/>
      <c r="C180" s="379"/>
      <c r="D180" s="378"/>
      <c r="E180" s="379"/>
      <c r="F180" s="378"/>
    </row>
    <row r="181" spans="1:6" x14ac:dyDescent="0.25">
      <c r="A181" s="378"/>
      <c r="B181" s="378"/>
      <c r="C181" s="379"/>
      <c r="D181" s="378"/>
      <c r="E181" s="379"/>
      <c r="F181" s="378"/>
    </row>
    <row r="182" spans="1:6" x14ac:dyDescent="0.25">
      <c r="A182" s="378"/>
      <c r="B182" s="378"/>
      <c r="C182" s="379"/>
      <c r="D182" s="378"/>
      <c r="E182" s="379"/>
      <c r="F182" s="378"/>
    </row>
    <row r="183" spans="1:6" x14ac:dyDescent="0.25">
      <c r="A183" s="378"/>
      <c r="B183" s="378"/>
      <c r="C183" s="379"/>
      <c r="D183" s="378"/>
      <c r="E183" s="379"/>
      <c r="F183" s="378"/>
    </row>
    <row r="184" spans="1:6" x14ac:dyDescent="0.25">
      <c r="A184" s="378"/>
      <c r="B184" s="378"/>
      <c r="C184" s="379"/>
      <c r="D184" s="378"/>
      <c r="E184" s="379"/>
      <c r="F184" s="378"/>
    </row>
    <row r="185" spans="1:6" x14ac:dyDescent="0.25">
      <c r="A185" s="378"/>
      <c r="B185" s="378"/>
      <c r="C185" s="379"/>
      <c r="D185" s="378"/>
      <c r="E185" s="379"/>
      <c r="F185" s="378"/>
    </row>
    <row r="186" spans="1:6" x14ac:dyDescent="0.25">
      <c r="A186" s="378"/>
      <c r="B186" s="378"/>
      <c r="C186" s="379"/>
      <c r="D186" s="378"/>
      <c r="E186" s="379"/>
      <c r="F186" s="378"/>
    </row>
    <row r="187" spans="1:6" x14ac:dyDescent="0.25">
      <c r="A187" s="378"/>
      <c r="B187" s="378"/>
      <c r="C187" s="379"/>
      <c r="D187" s="378"/>
      <c r="E187" s="379"/>
      <c r="F187" s="378"/>
    </row>
    <row r="188" spans="1:6" x14ac:dyDescent="0.25">
      <c r="A188" s="378"/>
      <c r="B188" s="378"/>
      <c r="C188" s="379"/>
      <c r="D188" s="378"/>
      <c r="E188" s="379"/>
      <c r="F188" s="378"/>
    </row>
    <row r="189" spans="1:6" x14ac:dyDescent="0.25">
      <c r="A189" s="378"/>
      <c r="B189" s="378"/>
      <c r="C189" s="379"/>
      <c r="D189" s="378"/>
      <c r="E189" s="379"/>
      <c r="F189" s="378"/>
    </row>
    <row r="190" spans="1:6" x14ac:dyDescent="0.25">
      <c r="A190" s="378"/>
      <c r="B190" s="378"/>
      <c r="C190" s="379"/>
      <c r="D190" s="378"/>
      <c r="E190" s="379"/>
      <c r="F190" s="378"/>
    </row>
    <row r="191" spans="1:6" x14ac:dyDescent="0.25">
      <c r="A191" s="378"/>
      <c r="B191" s="378"/>
      <c r="C191" s="379"/>
      <c r="D191" s="378"/>
      <c r="E191" s="379"/>
      <c r="F191" s="378"/>
    </row>
    <row r="192" spans="1:6" x14ac:dyDescent="0.25">
      <c r="A192" s="378"/>
      <c r="B192" s="378"/>
      <c r="C192" s="379"/>
      <c r="D192" s="378"/>
      <c r="E192" s="379"/>
      <c r="F192" s="378"/>
    </row>
    <row r="193" spans="1:6" x14ac:dyDescent="0.25">
      <c r="A193" s="378"/>
      <c r="B193" s="378"/>
      <c r="C193" s="379"/>
      <c r="D193" s="378"/>
      <c r="E193" s="379"/>
      <c r="F193" s="378"/>
    </row>
    <row r="194" spans="1:6" x14ac:dyDescent="0.25">
      <c r="A194" s="378"/>
      <c r="B194" s="378"/>
      <c r="C194" s="379"/>
      <c r="D194" s="378"/>
      <c r="E194" s="379"/>
      <c r="F194" s="378"/>
    </row>
    <row r="195" spans="1:6" x14ac:dyDescent="0.25">
      <c r="A195" s="378"/>
      <c r="B195" s="378"/>
      <c r="C195" s="379"/>
      <c r="D195" s="378"/>
      <c r="E195" s="379"/>
      <c r="F195" s="378"/>
    </row>
    <row r="196" spans="1:6" x14ac:dyDescent="0.25">
      <c r="A196" s="378"/>
      <c r="B196" s="378"/>
      <c r="C196" s="379"/>
      <c r="D196" s="378"/>
      <c r="E196" s="379"/>
      <c r="F196" s="378"/>
    </row>
    <row r="197" spans="1:6" x14ac:dyDescent="0.25">
      <c r="A197" s="378"/>
      <c r="B197" s="378"/>
      <c r="C197" s="379"/>
      <c r="D197" s="378"/>
      <c r="E197" s="379"/>
      <c r="F197" s="378"/>
    </row>
    <row r="198" spans="1:6" x14ac:dyDescent="0.25">
      <c r="A198" s="378"/>
      <c r="B198" s="378"/>
      <c r="C198" s="379"/>
      <c r="D198" s="378"/>
      <c r="E198" s="379"/>
      <c r="F198" s="378"/>
    </row>
    <row r="199" spans="1:6" x14ac:dyDescent="0.25">
      <c r="A199" s="378"/>
      <c r="B199" s="378"/>
      <c r="C199" s="379"/>
      <c r="D199" s="378"/>
      <c r="E199" s="379"/>
      <c r="F199" s="378"/>
    </row>
    <row r="200" spans="1:6" x14ac:dyDescent="0.25">
      <c r="A200" s="378"/>
      <c r="B200" s="378"/>
      <c r="C200" s="379"/>
      <c r="D200" s="378"/>
      <c r="E200" s="379"/>
      <c r="F200" s="378"/>
    </row>
    <row r="201" spans="1:6" x14ac:dyDescent="0.25">
      <c r="A201" s="378"/>
      <c r="B201" s="378"/>
      <c r="C201" s="379"/>
      <c r="D201" s="378"/>
      <c r="E201" s="379"/>
      <c r="F201" s="378"/>
    </row>
    <row r="202" spans="1:6" x14ac:dyDescent="0.25">
      <c r="A202" s="378"/>
      <c r="B202" s="378"/>
      <c r="C202" s="379"/>
      <c r="D202" s="378"/>
      <c r="E202" s="379"/>
      <c r="F202" s="378"/>
    </row>
    <row r="203" spans="1:6" x14ac:dyDescent="0.25">
      <c r="A203" s="378"/>
      <c r="B203" s="378"/>
      <c r="C203" s="379"/>
      <c r="D203" s="378"/>
      <c r="E203" s="379"/>
      <c r="F203" s="378"/>
    </row>
    <row r="204" spans="1:6" x14ac:dyDescent="0.25">
      <c r="A204" s="378"/>
      <c r="B204" s="378"/>
      <c r="C204" s="379"/>
      <c r="D204" s="378"/>
      <c r="E204" s="379"/>
      <c r="F204" s="378"/>
    </row>
    <row r="205" spans="1:6" x14ac:dyDescent="0.25">
      <c r="A205" s="378"/>
      <c r="B205" s="378"/>
      <c r="C205" s="379"/>
      <c r="D205" s="378"/>
      <c r="E205" s="379"/>
      <c r="F205" s="378"/>
    </row>
    <row r="206" spans="1:6" x14ac:dyDescent="0.25">
      <c r="A206" s="378"/>
      <c r="B206" s="378"/>
      <c r="C206" s="379"/>
      <c r="D206" s="378"/>
      <c r="E206" s="379"/>
      <c r="F206" s="378"/>
    </row>
    <row r="207" spans="1:6" x14ac:dyDescent="0.25">
      <c r="A207" s="378"/>
      <c r="B207" s="378"/>
      <c r="C207" s="379"/>
      <c r="D207" s="378"/>
      <c r="E207" s="379"/>
      <c r="F207" s="378"/>
    </row>
    <row r="208" spans="1:6" x14ac:dyDescent="0.25">
      <c r="A208" s="378"/>
      <c r="B208" s="378"/>
      <c r="C208" s="379"/>
      <c r="D208" s="378"/>
      <c r="E208" s="379"/>
      <c r="F208" s="378"/>
    </row>
    <row r="209" spans="1:6" x14ac:dyDescent="0.25">
      <c r="A209" s="378"/>
      <c r="B209" s="378"/>
      <c r="C209" s="379"/>
      <c r="D209" s="378"/>
      <c r="E209" s="379"/>
      <c r="F209" s="378"/>
    </row>
    <row r="210" spans="1:6" x14ac:dyDescent="0.25">
      <c r="A210" s="378"/>
      <c r="B210" s="378"/>
      <c r="C210" s="379"/>
      <c r="D210" s="378"/>
      <c r="E210" s="379"/>
      <c r="F210" s="378"/>
    </row>
    <row r="211" spans="1:6" x14ac:dyDescent="0.25">
      <c r="A211" s="378"/>
      <c r="B211" s="378"/>
      <c r="C211" s="379"/>
      <c r="D211" s="378"/>
      <c r="E211" s="379"/>
      <c r="F211" s="378"/>
    </row>
    <row r="212" spans="1:6" x14ac:dyDescent="0.25">
      <c r="A212" s="378"/>
      <c r="B212" s="378"/>
      <c r="C212" s="379"/>
      <c r="D212" s="378"/>
      <c r="E212" s="379"/>
      <c r="F212" s="378"/>
    </row>
    <row r="213" spans="1:6" x14ac:dyDescent="0.25">
      <c r="A213" s="378"/>
      <c r="B213" s="378"/>
      <c r="C213" s="379"/>
      <c r="D213" s="378"/>
      <c r="E213" s="379"/>
      <c r="F213" s="378"/>
    </row>
    <row r="214" spans="1:6" x14ac:dyDescent="0.25">
      <c r="A214" s="378"/>
      <c r="B214" s="378"/>
      <c r="C214" s="379"/>
      <c r="D214" s="378"/>
      <c r="E214" s="379"/>
      <c r="F214" s="378"/>
    </row>
    <row r="215" spans="1:6" x14ac:dyDescent="0.25">
      <c r="A215" s="378"/>
      <c r="B215" s="378"/>
      <c r="C215" s="379"/>
      <c r="D215" s="378"/>
      <c r="E215" s="379"/>
      <c r="F215" s="378"/>
    </row>
    <row r="216" spans="1:6" x14ac:dyDescent="0.25">
      <c r="A216" s="378"/>
      <c r="B216" s="378"/>
      <c r="C216" s="379"/>
      <c r="D216" s="378"/>
      <c r="E216" s="379"/>
      <c r="F216" s="378"/>
    </row>
    <row r="217" spans="1:6" x14ac:dyDescent="0.25">
      <c r="A217" s="378"/>
      <c r="B217" s="378"/>
      <c r="C217" s="379"/>
      <c r="D217" s="378"/>
      <c r="E217" s="379"/>
      <c r="F217" s="378"/>
    </row>
    <row r="218" spans="1:6" x14ac:dyDescent="0.25">
      <c r="A218" s="378"/>
      <c r="B218" s="378"/>
      <c r="C218" s="379"/>
      <c r="D218" s="378"/>
      <c r="E218" s="379"/>
      <c r="F218" s="378"/>
    </row>
    <row r="219" spans="1:6" x14ac:dyDescent="0.25">
      <c r="A219" s="378"/>
      <c r="B219" s="378"/>
      <c r="C219" s="379"/>
      <c r="D219" s="378"/>
      <c r="E219" s="379"/>
      <c r="F219" s="378"/>
    </row>
    <row r="220" spans="1:6" x14ac:dyDescent="0.25">
      <c r="A220" s="378"/>
      <c r="B220" s="378"/>
      <c r="C220" s="379"/>
      <c r="D220" s="378"/>
      <c r="E220" s="379"/>
      <c r="F220" s="378"/>
    </row>
    <row r="221" spans="1:6" x14ac:dyDescent="0.25">
      <c r="A221" s="378"/>
      <c r="B221" s="378"/>
      <c r="C221" s="379"/>
      <c r="D221" s="378"/>
      <c r="E221" s="379"/>
      <c r="F221" s="378"/>
    </row>
    <row r="222" spans="1:6" x14ac:dyDescent="0.25">
      <c r="A222" s="378"/>
      <c r="B222" s="378"/>
      <c r="C222" s="379"/>
      <c r="D222" s="378"/>
      <c r="E222" s="379"/>
      <c r="F222" s="378"/>
    </row>
    <row r="223" spans="1:6" x14ac:dyDescent="0.25">
      <c r="A223" s="378"/>
      <c r="B223" s="378"/>
      <c r="C223" s="379"/>
      <c r="D223" s="378"/>
      <c r="E223" s="379"/>
      <c r="F223" s="378"/>
    </row>
    <row r="224" spans="1:6" x14ac:dyDescent="0.25">
      <c r="A224" s="378"/>
      <c r="B224" s="378"/>
      <c r="C224" s="379"/>
      <c r="D224" s="378"/>
      <c r="E224" s="379"/>
      <c r="F224" s="378"/>
    </row>
    <row r="225" spans="1:6" x14ac:dyDescent="0.25">
      <c r="A225" s="378"/>
      <c r="B225" s="378"/>
      <c r="C225" s="379"/>
      <c r="D225" s="378"/>
      <c r="E225" s="379"/>
      <c r="F225" s="378"/>
    </row>
    <row r="226" spans="1:6" x14ac:dyDescent="0.25">
      <c r="A226" s="378"/>
      <c r="B226" s="378"/>
      <c r="C226" s="379"/>
      <c r="D226" s="378"/>
      <c r="E226" s="379"/>
      <c r="F226" s="378"/>
    </row>
    <row r="227" spans="1:6" x14ac:dyDescent="0.25">
      <c r="A227" s="378"/>
      <c r="B227" s="378"/>
      <c r="C227" s="379"/>
      <c r="D227" s="378"/>
      <c r="E227" s="379"/>
      <c r="F227" s="378"/>
    </row>
    <row r="228" spans="1:6" x14ac:dyDescent="0.25">
      <c r="A228" s="378"/>
      <c r="B228" s="378"/>
      <c r="C228" s="379"/>
      <c r="D228" s="378"/>
      <c r="E228" s="379"/>
      <c r="F228" s="378"/>
    </row>
    <row r="229" spans="1:6" x14ac:dyDescent="0.25">
      <c r="A229" s="378"/>
      <c r="B229" s="378"/>
      <c r="C229" s="379"/>
      <c r="D229" s="378"/>
      <c r="E229" s="379"/>
      <c r="F229" s="378"/>
    </row>
    <row r="230" spans="1:6" x14ac:dyDescent="0.25">
      <c r="A230" s="378"/>
      <c r="B230" s="378"/>
      <c r="C230" s="379"/>
      <c r="D230" s="378"/>
      <c r="E230" s="379"/>
      <c r="F230" s="378"/>
    </row>
    <row r="231" spans="1:6" x14ac:dyDescent="0.25">
      <c r="A231" s="378"/>
      <c r="B231" s="378"/>
      <c r="C231" s="379"/>
      <c r="D231" s="378"/>
      <c r="E231" s="379"/>
      <c r="F231" s="378"/>
    </row>
    <row r="232" spans="1:6" x14ac:dyDescent="0.25">
      <c r="A232" s="378"/>
      <c r="B232" s="378"/>
      <c r="C232" s="379"/>
      <c r="D232" s="378"/>
      <c r="E232" s="379"/>
      <c r="F232" s="378"/>
    </row>
    <row r="233" spans="1:6" x14ac:dyDescent="0.25">
      <c r="A233" s="378"/>
      <c r="B233" s="378"/>
      <c r="C233" s="379"/>
      <c r="D233" s="378"/>
      <c r="E233" s="379"/>
      <c r="F233" s="378"/>
    </row>
    <row r="234" spans="1:6" x14ac:dyDescent="0.25">
      <c r="A234" s="378"/>
      <c r="B234" s="378"/>
      <c r="C234" s="379"/>
      <c r="D234" s="378"/>
      <c r="E234" s="379"/>
      <c r="F234" s="378"/>
    </row>
    <row r="235" spans="1:6" x14ac:dyDescent="0.25">
      <c r="A235" s="378"/>
      <c r="B235" s="378"/>
      <c r="C235" s="379"/>
      <c r="D235" s="378"/>
      <c r="E235" s="379"/>
      <c r="F235" s="378"/>
    </row>
    <row r="236" spans="1:6" x14ac:dyDescent="0.25">
      <c r="A236" s="378"/>
      <c r="B236" s="378"/>
      <c r="C236" s="379"/>
      <c r="D236" s="378"/>
      <c r="E236" s="379"/>
      <c r="F236" s="378"/>
    </row>
    <row r="237" spans="1:6" x14ac:dyDescent="0.25">
      <c r="A237" s="378"/>
      <c r="B237" s="378"/>
      <c r="C237" s="379"/>
      <c r="D237" s="378"/>
      <c r="E237" s="379"/>
      <c r="F237" s="378"/>
    </row>
    <row r="238" spans="1:6" x14ac:dyDescent="0.25">
      <c r="A238" s="378"/>
      <c r="B238" s="378"/>
      <c r="C238" s="379"/>
      <c r="D238" s="378"/>
      <c r="E238" s="379"/>
      <c r="F238" s="378"/>
    </row>
    <row r="239" spans="1:6" x14ac:dyDescent="0.25">
      <c r="A239" s="378"/>
      <c r="B239" s="378"/>
      <c r="C239" s="379"/>
      <c r="D239" s="378"/>
      <c r="E239" s="379"/>
      <c r="F239" s="378"/>
    </row>
    <row r="240" spans="1:6" x14ac:dyDescent="0.25">
      <c r="A240" s="378"/>
      <c r="B240" s="378"/>
      <c r="C240" s="379"/>
      <c r="D240" s="378"/>
      <c r="E240" s="379"/>
      <c r="F240" s="378"/>
    </row>
    <row r="241" spans="1:6" x14ac:dyDescent="0.25">
      <c r="A241" s="378"/>
      <c r="B241" s="378"/>
      <c r="C241" s="379"/>
      <c r="D241" s="378"/>
      <c r="E241" s="379"/>
      <c r="F241" s="378"/>
    </row>
    <row r="242" spans="1:6" x14ac:dyDescent="0.25">
      <c r="A242" s="378"/>
      <c r="B242" s="378"/>
      <c r="C242" s="379"/>
      <c r="D242" s="378"/>
      <c r="E242" s="379"/>
      <c r="F242" s="378"/>
    </row>
    <row r="243" spans="1:6" x14ac:dyDescent="0.25">
      <c r="A243" s="378"/>
      <c r="B243" s="378"/>
      <c r="C243" s="379"/>
      <c r="D243" s="378"/>
      <c r="E243" s="379"/>
      <c r="F243" s="378"/>
    </row>
    <row r="244" spans="1:6" x14ac:dyDescent="0.25">
      <c r="A244" s="378"/>
      <c r="B244" s="378"/>
      <c r="C244" s="379"/>
      <c r="D244" s="378"/>
      <c r="E244" s="379"/>
      <c r="F244" s="378"/>
    </row>
    <row r="245" spans="1:6" x14ac:dyDescent="0.25">
      <c r="A245" s="378"/>
      <c r="B245" s="378"/>
      <c r="C245" s="379"/>
      <c r="D245" s="378"/>
      <c r="E245" s="379"/>
      <c r="F245" s="378"/>
    </row>
    <row r="246" spans="1:6" x14ac:dyDescent="0.25">
      <c r="A246" s="378"/>
      <c r="B246" s="378"/>
      <c r="C246" s="379"/>
      <c r="D246" s="378"/>
      <c r="E246" s="379"/>
      <c r="F246" s="378"/>
    </row>
    <row r="247" spans="1:6" x14ac:dyDescent="0.25">
      <c r="A247" s="378"/>
      <c r="B247" s="378"/>
      <c r="C247" s="379"/>
      <c r="D247" s="378"/>
      <c r="E247" s="379"/>
      <c r="F247" s="378"/>
    </row>
    <row r="248" spans="1:6" x14ac:dyDescent="0.25">
      <c r="A248" s="378"/>
      <c r="B248" s="378"/>
      <c r="C248" s="379"/>
      <c r="D248" s="378"/>
      <c r="E248" s="379"/>
      <c r="F248" s="378"/>
    </row>
    <row r="249" spans="1:6" x14ac:dyDescent="0.25">
      <c r="A249" s="378"/>
      <c r="B249" s="378"/>
      <c r="C249" s="379"/>
      <c r="D249" s="378"/>
      <c r="E249" s="379"/>
      <c r="F249" s="378"/>
    </row>
    <row r="250" spans="1:6" x14ac:dyDescent="0.25">
      <c r="A250" s="378"/>
      <c r="B250" s="378"/>
      <c r="C250" s="379"/>
      <c r="D250" s="378"/>
      <c r="E250" s="379"/>
      <c r="F250" s="378"/>
    </row>
    <row r="251" spans="1:6" x14ac:dyDescent="0.25">
      <c r="A251" s="378"/>
      <c r="B251" s="378"/>
      <c r="C251" s="379"/>
      <c r="D251" s="378"/>
      <c r="E251" s="379"/>
      <c r="F251" s="378"/>
    </row>
    <row r="252" spans="1:6" x14ac:dyDescent="0.25">
      <c r="A252" s="378"/>
      <c r="B252" s="378"/>
      <c r="C252" s="379"/>
      <c r="D252" s="378"/>
      <c r="E252" s="379"/>
      <c r="F252" s="378"/>
    </row>
    <row r="253" spans="1:6" x14ac:dyDescent="0.25">
      <c r="A253" s="378"/>
      <c r="B253" s="378"/>
      <c r="C253" s="379"/>
      <c r="D253" s="378"/>
      <c r="E253" s="379"/>
      <c r="F253" s="378"/>
    </row>
    <row r="254" spans="1:6" x14ac:dyDescent="0.25">
      <c r="A254" s="378"/>
      <c r="B254" s="378"/>
      <c r="C254" s="379"/>
      <c r="D254" s="378"/>
      <c r="E254" s="379"/>
      <c r="F254" s="378"/>
    </row>
    <row r="255" spans="1:6" x14ac:dyDescent="0.25">
      <c r="A255" s="378"/>
      <c r="B255" s="378"/>
      <c r="C255" s="379"/>
      <c r="D255" s="378"/>
      <c r="E255" s="379"/>
      <c r="F255" s="378"/>
    </row>
    <row r="256" spans="1:6" x14ac:dyDescent="0.25">
      <c r="A256" s="378"/>
      <c r="B256" s="378"/>
      <c r="C256" s="379"/>
      <c r="D256" s="378"/>
      <c r="E256" s="379"/>
      <c r="F256" s="378"/>
    </row>
    <row r="257" spans="1:6" x14ac:dyDescent="0.25">
      <c r="A257" s="378"/>
      <c r="B257" s="378"/>
      <c r="C257" s="379"/>
      <c r="D257" s="378"/>
      <c r="E257" s="379"/>
      <c r="F257" s="378"/>
    </row>
    <row r="258" spans="1:6" x14ac:dyDescent="0.25">
      <c r="A258" s="378"/>
      <c r="B258" s="378"/>
      <c r="C258" s="379"/>
      <c r="D258" s="378"/>
      <c r="E258" s="379"/>
      <c r="F258" s="378"/>
    </row>
    <row r="259" spans="1:6" x14ac:dyDescent="0.25">
      <c r="A259" s="378"/>
      <c r="B259" s="378"/>
      <c r="C259" s="379"/>
      <c r="D259" s="378"/>
      <c r="E259" s="379"/>
      <c r="F259" s="378"/>
    </row>
    <row r="260" spans="1:6" x14ac:dyDescent="0.25">
      <c r="A260" s="378"/>
      <c r="B260" s="378"/>
      <c r="C260" s="379"/>
      <c r="D260" s="378"/>
      <c r="E260" s="379"/>
      <c r="F260" s="378"/>
    </row>
    <row r="261" spans="1:6" x14ac:dyDescent="0.25">
      <c r="A261" s="378"/>
      <c r="B261" s="378"/>
      <c r="C261" s="379"/>
      <c r="D261" s="378"/>
      <c r="E261" s="379"/>
      <c r="F261" s="378"/>
    </row>
    <row r="262" spans="1:6" x14ac:dyDescent="0.25">
      <c r="A262" s="378"/>
      <c r="B262" s="378"/>
      <c r="C262" s="379"/>
      <c r="D262" s="378"/>
      <c r="E262" s="379"/>
      <c r="F262" s="378"/>
    </row>
    <row r="263" spans="1:6" x14ac:dyDescent="0.25">
      <c r="A263" s="378"/>
      <c r="B263" s="378"/>
      <c r="C263" s="379"/>
      <c r="D263" s="378"/>
      <c r="E263" s="379"/>
      <c r="F263" s="378"/>
    </row>
    <row r="264" spans="1:6" x14ac:dyDescent="0.25">
      <c r="A264" s="378"/>
      <c r="B264" s="378"/>
      <c r="C264" s="379"/>
      <c r="D264" s="378"/>
      <c r="E264" s="379"/>
      <c r="F264" s="378"/>
    </row>
    <row r="265" spans="1:6" x14ac:dyDescent="0.25">
      <c r="A265" s="378"/>
      <c r="B265" s="378"/>
      <c r="C265" s="379"/>
      <c r="D265" s="378"/>
      <c r="E265" s="379"/>
      <c r="F265" s="378"/>
    </row>
    <row r="266" spans="1:6" x14ac:dyDescent="0.25">
      <c r="A266" s="378"/>
      <c r="B266" s="378"/>
      <c r="C266" s="379"/>
      <c r="D266" s="378"/>
      <c r="E266" s="379"/>
      <c r="F266" s="378"/>
    </row>
    <row r="267" spans="1:6" x14ac:dyDescent="0.25">
      <c r="A267" s="378"/>
      <c r="B267" s="378"/>
      <c r="C267" s="379"/>
      <c r="D267" s="378"/>
      <c r="E267" s="379"/>
      <c r="F267" s="378"/>
    </row>
    <row r="268" spans="1:6" x14ac:dyDescent="0.25">
      <c r="A268" s="378"/>
      <c r="B268" s="378"/>
      <c r="C268" s="379"/>
      <c r="D268" s="378"/>
      <c r="E268" s="379"/>
      <c r="F268" s="378"/>
    </row>
    <row r="269" spans="1:6" x14ac:dyDescent="0.25">
      <c r="A269" s="378"/>
      <c r="B269" s="378"/>
      <c r="C269" s="379"/>
      <c r="D269" s="378"/>
      <c r="E269" s="379"/>
      <c r="F269" s="378"/>
    </row>
    <row r="270" spans="1:6" x14ac:dyDescent="0.25">
      <c r="A270" s="378"/>
      <c r="B270" s="378"/>
      <c r="C270" s="379"/>
      <c r="D270" s="378"/>
      <c r="E270" s="379"/>
      <c r="F270" s="378"/>
    </row>
    <row r="271" spans="1:6" x14ac:dyDescent="0.25">
      <c r="A271" s="378"/>
      <c r="B271" s="378"/>
      <c r="C271" s="379"/>
      <c r="D271" s="378"/>
      <c r="E271" s="379"/>
      <c r="F271" s="378"/>
    </row>
    <row r="272" spans="1:6" x14ac:dyDescent="0.25">
      <c r="A272" s="378"/>
      <c r="B272" s="378"/>
      <c r="C272" s="379"/>
      <c r="D272" s="378"/>
      <c r="E272" s="379"/>
      <c r="F272" s="378"/>
    </row>
    <row r="273" spans="1:6" x14ac:dyDescent="0.25">
      <c r="A273" s="378"/>
      <c r="B273" s="378"/>
      <c r="C273" s="379"/>
      <c r="D273" s="378"/>
      <c r="E273" s="379"/>
      <c r="F273" s="378"/>
    </row>
    <row r="274" spans="1:6" x14ac:dyDescent="0.25">
      <c r="A274" s="378"/>
      <c r="B274" s="378"/>
      <c r="C274" s="379"/>
      <c r="D274" s="378"/>
      <c r="E274" s="379"/>
      <c r="F274" s="378"/>
    </row>
    <row r="275" spans="1:6" x14ac:dyDescent="0.25">
      <c r="A275" s="378"/>
      <c r="B275" s="378"/>
      <c r="C275" s="379"/>
      <c r="D275" s="378"/>
      <c r="E275" s="379"/>
      <c r="F275" s="378"/>
    </row>
    <row r="276" spans="1:6" x14ac:dyDescent="0.25">
      <c r="A276" s="378"/>
      <c r="B276" s="378"/>
      <c r="C276" s="379"/>
      <c r="D276" s="378"/>
      <c r="E276" s="379"/>
      <c r="F276" s="378"/>
    </row>
    <row r="277" spans="1:6" x14ac:dyDescent="0.25">
      <c r="A277" s="378"/>
      <c r="B277" s="378"/>
      <c r="C277" s="379"/>
      <c r="D277" s="378"/>
      <c r="E277" s="379"/>
      <c r="F277" s="378"/>
    </row>
    <row r="278" spans="1:6" x14ac:dyDescent="0.25">
      <c r="A278" s="378"/>
      <c r="B278" s="378"/>
      <c r="C278" s="379"/>
      <c r="D278" s="378"/>
      <c r="E278" s="379"/>
      <c r="F278" s="378"/>
    </row>
    <row r="279" spans="1:6" x14ac:dyDescent="0.25">
      <c r="A279" s="378"/>
      <c r="B279" s="378"/>
      <c r="C279" s="379"/>
      <c r="D279" s="378"/>
      <c r="E279" s="379"/>
      <c r="F279" s="378"/>
    </row>
    <row r="280" spans="1:6" x14ac:dyDescent="0.25">
      <c r="A280" s="378"/>
      <c r="B280" s="378"/>
      <c r="C280" s="379"/>
      <c r="D280" s="378"/>
      <c r="E280" s="379"/>
      <c r="F280" s="378"/>
    </row>
    <row r="281" spans="1:6" x14ac:dyDescent="0.25">
      <c r="A281" s="378"/>
      <c r="B281" s="378"/>
      <c r="C281" s="379"/>
      <c r="D281" s="378"/>
      <c r="E281" s="379"/>
      <c r="F281" s="378"/>
    </row>
    <row r="282" spans="1:6" x14ac:dyDescent="0.25">
      <c r="A282" s="378"/>
      <c r="B282" s="378"/>
      <c r="C282" s="379"/>
      <c r="D282" s="378"/>
      <c r="E282" s="379"/>
      <c r="F282" s="378"/>
    </row>
    <row r="283" spans="1:6" x14ac:dyDescent="0.25">
      <c r="A283" s="378"/>
      <c r="B283" s="378"/>
      <c r="C283" s="379"/>
      <c r="D283" s="378"/>
      <c r="E283" s="379"/>
      <c r="F283" s="378"/>
    </row>
    <row r="284" spans="1:6" x14ac:dyDescent="0.25">
      <c r="A284" s="378"/>
      <c r="B284" s="378"/>
      <c r="C284" s="379"/>
      <c r="D284" s="378"/>
      <c r="E284" s="379"/>
      <c r="F284" s="378"/>
    </row>
    <row r="285" spans="1:6" x14ac:dyDescent="0.25">
      <c r="A285" s="378"/>
      <c r="B285" s="378"/>
      <c r="C285" s="379"/>
      <c r="D285" s="378"/>
      <c r="E285" s="379"/>
      <c r="F285" s="378"/>
    </row>
    <row r="286" spans="1:6" x14ac:dyDescent="0.25">
      <c r="A286" s="378"/>
      <c r="B286" s="378"/>
      <c r="C286" s="379"/>
      <c r="D286" s="378"/>
      <c r="E286" s="379"/>
      <c r="F286" s="378"/>
    </row>
    <row r="287" spans="1:6" x14ac:dyDescent="0.25">
      <c r="A287" s="378"/>
      <c r="B287" s="378"/>
      <c r="C287" s="379"/>
      <c r="D287" s="378"/>
      <c r="E287" s="379"/>
      <c r="F287" s="378"/>
    </row>
    <row r="288" spans="1:6" x14ac:dyDescent="0.25">
      <c r="A288" s="378"/>
      <c r="B288" s="378"/>
      <c r="C288" s="379"/>
      <c r="D288" s="378"/>
      <c r="E288" s="379"/>
      <c r="F288" s="378"/>
    </row>
    <row r="289" spans="1:6" x14ac:dyDescent="0.25">
      <c r="A289" s="378"/>
      <c r="B289" s="378"/>
      <c r="C289" s="379"/>
      <c r="D289" s="378"/>
      <c r="E289" s="379"/>
      <c r="F289" s="378"/>
    </row>
    <row r="290" spans="1:6" x14ac:dyDescent="0.25">
      <c r="A290" s="378"/>
      <c r="B290" s="378"/>
      <c r="C290" s="379"/>
      <c r="D290" s="378"/>
      <c r="E290" s="379"/>
      <c r="F290" s="378"/>
    </row>
    <row r="291" spans="1:6" x14ac:dyDescent="0.25">
      <c r="A291" s="378"/>
      <c r="B291" s="378"/>
      <c r="C291" s="379"/>
      <c r="D291" s="378"/>
      <c r="E291" s="379"/>
      <c r="F291" s="378"/>
    </row>
    <row r="292" spans="1:6" x14ac:dyDescent="0.25">
      <c r="A292" s="378"/>
      <c r="B292" s="378"/>
      <c r="C292" s="379"/>
      <c r="D292" s="378"/>
      <c r="E292" s="379"/>
      <c r="F292" s="378"/>
    </row>
    <row r="293" spans="1:6" x14ac:dyDescent="0.25">
      <c r="A293" s="378"/>
      <c r="B293" s="378"/>
      <c r="C293" s="379"/>
      <c r="D293" s="378"/>
      <c r="E293" s="379"/>
      <c r="F293" s="378"/>
    </row>
    <row r="294" spans="1:6" x14ac:dyDescent="0.25">
      <c r="A294" s="378"/>
      <c r="B294" s="378"/>
      <c r="C294" s="379"/>
      <c r="D294" s="378"/>
      <c r="E294" s="379"/>
      <c r="F294" s="378"/>
    </row>
    <row r="295" spans="1:6" x14ac:dyDescent="0.25">
      <c r="A295" s="378"/>
      <c r="B295" s="378"/>
      <c r="C295" s="379"/>
      <c r="D295" s="378"/>
      <c r="E295" s="379"/>
      <c r="F295" s="378"/>
    </row>
    <row r="296" spans="1:6" x14ac:dyDescent="0.25">
      <c r="A296" s="378"/>
      <c r="B296" s="378"/>
      <c r="C296" s="379"/>
      <c r="D296" s="378"/>
      <c r="E296" s="379"/>
      <c r="F296" s="378"/>
    </row>
    <row r="297" spans="1:6" x14ac:dyDescent="0.25">
      <c r="A297" s="378"/>
      <c r="B297" s="378"/>
      <c r="C297" s="379"/>
      <c r="D297" s="378"/>
      <c r="E297" s="379"/>
      <c r="F297" s="378"/>
    </row>
    <row r="298" spans="1:6" x14ac:dyDescent="0.25">
      <c r="A298" s="378"/>
      <c r="B298" s="378"/>
      <c r="C298" s="379"/>
      <c r="D298" s="378"/>
      <c r="E298" s="379"/>
      <c r="F298" s="378"/>
    </row>
    <row r="299" spans="1:6" x14ac:dyDescent="0.25">
      <c r="A299" s="378"/>
      <c r="B299" s="378"/>
      <c r="C299" s="379"/>
      <c r="D299" s="378"/>
      <c r="E299" s="379"/>
      <c r="F299" s="378"/>
    </row>
    <row r="300" spans="1:6" x14ac:dyDescent="0.25">
      <c r="A300" s="378"/>
      <c r="B300" s="378"/>
      <c r="C300" s="379"/>
      <c r="D300" s="378"/>
      <c r="E300" s="379"/>
      <c r="F300" s="378"/>
    </row>
    <row r="301" spans="1:6" x14ac:dyDescent="0.25">
      <c r="A301" s="378"/>
      <c r="B301" s="378"/>
      <c r="C301" s="379"/>
      <c r="D301" s="378"/>
      <c r="E301" s="379"/>
      <c r="F301" s="378"/>
    </row>
    <row r="302" spans="1:6" x14ac:dyDescent="0.25">
      <c r="A302" s="378"/>
      <c r="B302" s="378"/>
      <c r="C302" s="379"/>
      <c r="D302" s="378"/>
      <c r="E302" s="379"/>
      <c r="F302" s="378"/>
    </row>
    <row r="303" spans="1:6" x14ac:dyDescent="0.25">
      <c r="A303" s="378"/>
      <c r="B303" s="378"/>
      <c r="C303" s="379"/>
      <c r="D303" s="378"/>
      <c r="E303" s="379"/>
      <c r="F303" s="378"/>
    </row>
    <row r="304" spans="1:6" x14ac:dyDescent="0.25">
      <c r="A304" s="378"/>
      <c r="B304" s="378"/>
      <c r="C304" s="379"/>
      <c r="D304" s="378"/>
      <c r="E304" s="379"/>
      <c r="F304" s="378"/>
    </row>
    <row r="305" spans="1:6" x14ac:dyDescent="0.25">
      <c r="A305" s="378"/>
      <c r="B305" s="378"/>
      <c r="C305" s="379"/>
      <c r="D305" s="378"/>
      <c r="E305" s="379"/>
      <c r="F305" s="378"/>
    </row>
    <row r="306" spans="1:6" x14ac:dyDescent="0.25">
      <c r="A306" s="378"/>
      <c r="B306" s="378"/>
      <c r="C306" s="379"/>
      <c r="D306" s="378"/>
      <c r="E306" s="379"/>
      <c r="F306" s="378"/>
    </row>
    <row r="307" spans="1:6" x14ac:dyDescent="0.25">
      <c r="A307" s="378"/>
      <c r="B307" s="378"/>
      <c r="C307" s="379"/>
      <c r="D307" s="378"/>
      <c r="E307" s="379"/>
      <c r="F307" s="378"/>
    </row>
    <row r="308" spans="1:6" x14ac:dyDescent="0.25">
      <c r="A308" s="378"/>
      <c r="B308" s="378"/>
      <c r="C308" s="379"/>
      <c r="D308" s="378"/>
      <c r="E308" s="379"/>
      <c r="F308" s="378"/>
    </row>
    <row r="309" spans="1:6" x14ac:dyDescent="0.25">
      <c r="A309" s="378"/>
      <c r="B309" s="378"/>
      <c r="C309" s="379"/>
      <c r="D309" s="378"/>
      <c r="E309" s="379"/>
      <c r="F309" s="378"/>
    </row>
    <row r="310" spans="1:6" x14ac:dyDescent="0.25">
      <c r="A310" s="378"/>
      <c r="B310" s="378"/>
      <c r="C310" s="379"/>
      <c r="D310" s="378"/>
      <c r="E310" s="379"/>
      <c r="F310" s="378"/>
    </row>
    <row r="311" spans="1:6" x14ac:dyDescent="0.25">
      <c r="A311" s="378"/>
      <c r="B311" s="378"/>
      <c r="C311" s="379"/>
      <c r="D311" s="378"/>
      <c r="E311" s="379"/>
      <c r="F311" s="378"/>
    </row>
    <row r="312" spans="1:6" x14ac:dyDescent="0.25">
      <c r="A312" s="378"/>
      <c r="B312" s="378"/>
      <c r="C312" s="379"/>
      <c r="D312" s="378"/>
      <c r="E312" s="379"/>
      <c r="F312" s="378"/>
    </row>
    <row r="313" spans="1:6" x14ac:dyDescent="0.25">
      <c r="A313" s="378"/>
      <c r="B313" s="378"/>
      <c r="C313" s="379"/>
      <c r="D313" s="378"/>
      <c r="E313" s="379"/>
      <c r="F313" s="378"/>
    </row>
    <row r="314" spans="1:6" x14ac:dyDescent="0.25">
      <c r="A314" s="378"/>
      <c r="B314" s="378"/>
      <c r="C314" s="379"/>
      <c r="D314" s="378"/>
      <c r="E314" s="379"/>
      <c r="F314" s="378"/>
    </row>
    <row r="315" spans="1:6" x14ac:dyDescent="0.25">
      <c r="A315" s="378"/>
      <c r="B315" s="378"/>
      <c r="C315" s="379"/>
      <c r="D315" s="378"/>
      <c r="E315" s="379"/>
      <c r="F315" s="378"/>
    </row>
    <row r="316" spans="1:6" x14ac:dyDescent="0.25">
      <c r="A316" s="378"/>
      <c r="B316" s="378"/>
      <c r="C316" s="379"/>
      <c r="D316" s="378"/>
      <c r="E316" s="379"/>
      <c r="F316" s="378"/>
    </row>
    <row r="317" spans="1:6" x14ac:dyDescent="0.25">
      <c r="A317" s="378"/>
      <c r="B317" s="378"/>
      <c r="C317" s="379"/>
      <c r="D317" s="378"/>
      <c r="E317" s="379"/>
      <c r="F317" s="378"/>
    </row>
    <row r="318" spans="1:6" x14ac:dyDescent="0.25">
      <c r="A318" s="378"/>
      <c r="B318" s="378"/>
      <c r="C318" s="379"/>
      <c r="D318" s="378"/>
      <c r="E318" s="379"/>
      <c r="F318" s="378"/>
    </row>
    <row r="319" spans="1:6" x14ac:dyDescent="0.25">
      <c r="A319" s="378"/>
      <c r="B319" s="378"/>
      <c r="C319" s="379"/>
      <c r="D319" s="378"/>
      <c r="E319" s="379"/>
      <c r="F319" s="378"/>
    </row>
    <row r="320" spans="1:6" x14ac:dyDescent="0.25">
      <c r="A320" s="378"/>
      <c r="B320" s="378"/>
      <c r="C320" s="379"/>
      <c r="D320" s="378"/>
      <c r="E320" s="379"/>
      <c r="F320" s="378"/>
    </row>
    <row r="321" spans="1:6" x14ac:dyDescent="0.25">
      <c r="A321" s="378"/>
      <c r="B321" s="378"/>
      <c r="C321" s="379"/>
      <c r="D321" s="378"/>
      <c r="E321" s="379"/>
      <c r="F321" s="378"/>
    </row>
    <row r="322" spans="1:6" x14ac:dyDescent="0.25">
      <c r="A322" s="378"/>
      <c r="B322" s="378"/>
      <c r="C322" s="379"/>
      <c r="D322" s="378"/>
      <c r="E322" s="379"/>
      <c r="F322" s="378"/>
    </row>
    <row r="323" spans="1:6" x14ac:dyDescent="0.25">
      <c r="A323" s="378"/>
      <c r="B323" s="378"/>
      <c r="C323" s="379"/>
      <c r="D323" s="378"/>
      <c r="E323" s="379"/>
      <c r="F323" s="378"/>
    </row>
    <row r="324" spans="1:6" x14ac:dyDescent="0.25">
      <c r="A324" s="378"/>
      <c r="B324" s="378"/>
      <c r="C324" s="379"/>
      <c r="D324" s="378"/>
      <c r="E324" s="379"/>
      <c r="F324" s="378"/>
    </row>
    <row r="325" spans="1:6" x14ac:dyDescent="0.25">
      <c r="A325" s="378"/>
      <c r="B325" s="378"/>
      <c r="C325" s="379"/>
      <c r="D325" s="378"/>
      <c r="E325" s="379"/>
      <c r="F325" s="378"/>
    </row>
    <row r="326" spans="1:6" x14ac:dyDescent="0.25">
      <c r="A326" s="378"/>
      <c r="B326" s="378"/>
      <c r="C326" s="379"/>
      <c r="D326" s="378"/>
      <c r="E326" s="379"/>
      <c r="F326" s="378"/>
    </row>
    <row r="327" spans="1:6" x14ac:dyDescent="0.25">
      <c r="A327" s="378"/>
      <c r="B327" s="378"/>
      <c r="C327" s="379"/>
      <c r="D327" s="378"/>
      <c r="E327" s="379"/>
      <c r="F327" s="378"/>
    </row>
    <row r="328" spans="1:6" x14ac:dyDescent="0.25">
      <c r="A328" s="378"/>
      <c r="B328" s="378"/>
      <c r="C328" s="379"/>
      <c r="D328" s="378"/>
      <c r="E328" s="379"/>
      <c r="F328" s="378"/>
    </row>
    <row r="329" spans="1:6" x14ac:dyDescent="0.25">
      <c r="A329" s="378"/>
      <c r="B329" s="378"/>
      <c r="C329" s="379"/>
      <c r="D329" s="378"/>
      <c r="E329" s="379"/>
      <c r="F329" s="378"/>
    </row>
    <row r="330" spans="1:6" x14ac:dyDescent="0.25">
      <c r="A330" s="378"/>
      <c r="B330" s="378"/>
      <c r="C330" s="379"/>
      <c r="D330" s="378"/>
      <c r="E330" s="379"/>
      <c r="F330" s="378"/>
    </row>
    <row r="331" spans="1:6" x14ac:dyDescent="0.25">
      <c r="A331" s="378"/>
      <c r="B331" s="378"/>
      <c r="C331" s="379"/>
      <c r="D331" s="378"/>
      <c r="E331" s="379"/>
      <c r="F331" s="378"/>
    </row>
    <row r="332" spans="1:6" x14ac:dyDescent="0.25">
      <c r="A332" s="378"/>
      <c r="B332" s="378"/>
      <c r="C332" s="379"/>
      <c r="D332" s="378"/>
      <c r="E332" s="379"/>
      <c r="F332" s="378"/>
    </row>
    <row r="333" spans="1:6" x14ac:dyDescent="0.25">
      <c r="A333" s="378"/>
      <c r="B333" s="378"/>
      <c r="C333" s="379"/>
      <c r="D333" s="378"/>
      <c r="E333" s="379"/>
      <c r="F333" s="378"/>
    </row>
    <row r="334" spans="1:6" x14ac:dyDescent="0.25">
      <c r="A334" s="378"/>
      <c r="B334" s="378"/>
      <c r="C334" s="379"/>
      <c r="D334" s="378"/>
      <c r="E334" s="379"/>
      <c r="F334" s="378"/>
    </row>
    <row r="335" spans="1:6" x14ac:dyDescent="0.25">
      <c r="A335" s="378"/>
      <c r="B335" s="378"/>
      <c r="C335" s="379"/>
      <c r="D335" s="378"/>
      <c r="E335" s="379"/>
      <c r="F335" s="378"/>
    </row>
    <row r="336" spans="1:6" x14ac:dyDescent="0.25">
      <c r="A336" s="378"/>
      <c r="B336" s="378"/>
      <c r="C336" s="379"/>
      <c r="D336" s="378"/>
      <c r="E336" s="379"/>
      <c r="F336" s="378"/>
    </row>
    <row r="337" spans="1:6" x14ac:dyDescent="0.25">
      <c r="A337" s="378"/>
      <c r="B337" s="378"/>
      <c r="C337" s="379"/>
      <c r="D337" s="378"/>
      <c r="E337" s="379"/>
      <c r="F337" s="378"/>
    </row>
    <row r="338" spans="1:6" x14ac:dyDescent="0.25">
      <c r="A338" s="378"/>
      <c r="B338" s="378"/>
      <c r="C338" s="379"/>
      <c r="D338" s="378"/>
      <c r="E338" s="379"/>
      <c r="F338" s="378"/>
    </row>
    <row r="339" spans="1:6" x14ac:dyDescent="0.25">
      <c r="A339" s="378"/>
      <c r="B339" s="378"/>
      <c r="C339" s="379"/>
      <c r="D339" s="378"/>
      <c r="E339" s="379"/>
      <c r="F339" s="378"/>
    </row>
    <row r="340" spans="1:6" x14ac:dyDescent="0.25">
      <c r="A340" s="378"/>
      <c r="B340" s="378"/>
      <c r="C340" s="379"/>
      <c r="D340" s="378"/>
      <c r="E340" s="379"/>
      <c r="F340" s="378"/>
    </row>
    <row r="341" spans="1:6" x14ac:dyDescent="0.25">
      <c r="A341" s="378"/>
      <c r="B341" s="378"/>
      <c r="C341" s="379"/>
      <c r="D341" s="378"/>
      <c r="E341" s="379"/>
      <c r="F341" s="378"/>
    </row>
    <row r="342" spans="1:6" x14ac:dyDescent="0.25">
      <c r="A342" s="378"/>
      <c r="B342" s="378"/>
      <c r="C342" s="379"/>
      <c r="D342" s="378"/>
      <c r="E342" s="379"/>
      <c r="F342" s="378"/>
    </row>
    <row r="343" spans="1:6" x14ac:dyDescent="0.25">
      <c r="A343" s="378"/>
      <c r="B343" s="378"/>
      <c r="C343" s="379"/>
      <c r="D343" s="378"/>
      <c r="E343" s="379"/>
      <c r="F343" s="378"/>
    </row>
    <row r="344" spans="1:6" x14ac:dyDescent="0.25">
      <c r="A344" s="378"/>
      <c r="B344" s="378"/>
      <c r="C344" s="379"/>
      <c r="D344" s="378"/>
      <c r="E344" s="379"/>
      <c r="F344" s="378"/>
    </row>
    <row r="345" spans="1:6" x14ac:dyDescent="0.25">
      <c r="A345" s="378"/>
      <c r="B345" s="378"/>
      <c r="C345" s="379"/>
      <c r="D345" s="378"/>
      <c r="E345" s="379"/>
      <c r="F345" s="378"/>
    </row>
    <row r="346" spans="1:6" x14ac:dyDescent="0.25">
      <c r="A346" s="378"/>
      <c r="B346" s="378"/>
      <c r="C346" s="379"/>
      <c r="D346" s="378"/>
      <c r="E346" s="379"/>
      <c r="F346" s="378"/>
    </row>
    <row r="347" spans="1:6" x14ac:dyDescent="0.25">
      <c r="A347" s="378"/>
      <c r="B347" s="378"/>
      <c r="C347" s="379"/>
      <c r="D347" s="378"/>
      <c r="E347" s="379"/>
      <c r="F347" s="378"/>
    </row>
    <row r="348" spans="1:6" x14ac:dyDescent="0.25">
      <c r="A348" s="378"/>
      <c r="B348" s="378"/>
      <c r="C348" s="379"/>
      <c r="D348" s="378"/>
      <c r="E348" s="379"/>
      <c r="F348" s="378"/>
    </row>
    <row r="349" spans="1:6" x14ac:dyDescent="0.25">
      <c r="A349" s="378"/>
      <c r="B349" s="378"/>
      <c r="C349" s="379"/>
      <c r="D349" s="378"/>
      <c r="E349" s="379"/>
      <c r="F349" s="378"/>
    </row>
    <row r="350" spans="1:6" x14ac:dyDescent="0.25">
      <c r="A350" s="378"/>
      <c r="B350" s="378"/>
      <c r="C350" s="379"/>
      <c r="D350" s="378"/>
      <c r="E350" s="379"/>
      <c r="F350" s="378"/>
    </row>
    <row r="351" spans="1:6" x14ac:dyDescent="0.25">
      <c r="A351" s="378"/>
      <c r="B351" s="378"/>
      <c r="C351" s="379"/>
      <c r="D351" s="378"/>
      <c r="E351" s="379"/>
      <c r="F351" s="378"/>
    </row>
    <row r="352" spans="1:6" x14ac:dyDescent="0.25">
      <c r="A352" s="378"/>
      <c r="B352" s="378"/>
      <c r="C352" s="379"/>
      <c r="D352" s="378"/>
      <c r="E352" s="379"/>
      <c r="F352" s="378"/>
    </row>
    <row r="353" spans="1:6" x14ac:dyDescent="0.25">
      <c r="A353" s="378"/>
      <c r="B353" s="378"/>
      <c r="C353" s="379"/>
      <c r="D353" s="378"/>
      <c r="E353" s="379"/>
      <c r="F353" s="378"/>
    </row>
    <row r="354" spans="1:6" x14ac:dyDescent="0.25">
      <c r="A354" s="378"/>
      <c r="B354" s="378"/>
      <c r="C354" s="379"/>
      <c r="D354" s="378"/>
      <c r="E354" s="379"/>
      <c r="F354" s="378"/>
    </row>
    <row r="355" spans="1:6" x14ac:dyDescent="0.25">
      <c r="A355" s="378"/>
      <c r="B355" s="378"/>
      <c r="C355" s="379"/>
      <c r="D355" s="378"/>
      <c r="E355" s="379"/>
      <c r="F355" s="378"/>
    </row>
    <row r="356" spans="1:6" x14ac:dyDescent="0.25">
      <c r="A356" s="378"/>
      <c r="B356" s="378"/>
      <c r="C356" s="379"/>
      <c r="D356" s="378"/>
      <c r="E356" s="379"/>
      <c r="F356" s="378"/>
    </row>
    <row r="357" spans="1:6" x14ac:dyDescent="0.25">
      <c r="A357" s="378"/>
      <c r="B357" s="378"/>
      <c r="C357" s="379"/>
      <c r="D357" s="378"/>
      <c r="E357" s="379"/>
      <c r="F357" s="378"/>
    </row>
    <row r="358" spans="1:6" x14ac:dyDescent="0.25">
      <c r="A358" s="378"/>
      <c r="B358" s="378"/>
      <c r="C358" s="379"/>
      <c r="D358" s="378"/>
      <c r="E358" s="379"/>
      <c r="F358" s="378"/>
    </row>
    <row r="359" spans="1:6" x14ac:dyDescent="0.25">
      <c r="A359" s="378"/>
      <c r="B359" s="378"/>
      <c r="C359" s="379"/>
      <c r="D359" s="378"/>
      <c r="E359" s="379"/>
      <c r="F359" s="378"/>
    </row>
    <row r="360" spans="1:6" x14ac:dyDescent="0.25">
      <c r="A360" s="378"/>
      <c r="B360" s="378"/>
      <c r="C360" s="379"/>
      <c r="D360" s="378"/>
      <c r="E360" s="379"/>
      <c r="F360" s="378"/>
    </row>
    <row r="361" spans="1:6" x14ac:dyDescent="0.25">
      <c r="A361" s="378"/>
      <c r="B361" s="378"/>
      <c r="C361" s="379"/>
      <c r="D361" s="378"/>
      <c r="E361" s="379"/>
      <c r="F361" s="378"/>
    </row>
    <row r="362" spans="1:6" x14ac:dyDescent="0.25">
      <c r="A362" s="378"/>
      <c r="B362" s="378"/>
      <c r="C362" s="379"/>
      <c r="D362" s="378"/>
      <c r="E362" s="379"/>
      <c r="F362" s="378"/>
    </row>
    <row r="363" spans="1:6" x14ac:dyDescent="0.25">
      <c r="A363" s="378"/>
      <c r="B363" s="378"/>
      <c r="C363" s="379"/>
      <c r="D363" s="378"/>
      <c r="E363" s="379"/>
      <c r="F363" s="378"/>
    </row>
    <row r="364" spans="1:6" x14ac:dyDescent="0.25">
      <c r="A364" s="378"/>
      <c r="B364" s="378"/>
      <c r="C364" s="379"/>
      <c r="D364" s="378"/>
      <c r="E364" s="379"/>
      <c r="F364" s="378"/>
    </row>
    <row r="365" spans="1:6" x14ac:dyDescent="0.25">
      <c r="A365" s="378"/>
      <c r="B365" s="378"/>
      <c r="C365" s="379"/>
      <c r="D365" s="378"/>
      <c r="E365" s="379"/>
      <c r="F365" s="378"/>
    </row>
    <row r="366" spans="1:6" x14ac:dyDescent="0.25">
      <c r="A366" s="378"/>
      <c r="B366" s="378"/>
      <c r="C366" s="379"/>
      <c r="D366" s="378"/>
      <c r="E366" s="379"/>
      <c r="F366" s="378"/>
    </row>
    <row r="367" spans="1:6" x14ac:dyDescent="0.25">
      <c r="A367" s="378"/>
      <c r="B367" s="378"/>
      <c r="C367" s="379"/>
      <c r="D367" s="378"/>
      <c r="E367" s="379"/>
      <c r="F367" s="378"/>
    </row>
    <row r="368" spans="1:6" x14ac:dyDescent="0.25">
      <c r="A368" s="378"/>
      <c r="B368" s="378"/>
      <c r="C368" s="379"/>
      <c r="D368" s="378"/>
      <c r="E368" s="379"/>
      <c r="F368" s="378"/>
    </row>
    <row r="369" spans="1:6" x14ac:dyDescent="0.25">
      <c r="A369" s="378"/>
      <c r="B369" s="378"/>
      <c r="C369" s="379"/>
      <c r="D369" s="378"/>
      <c r="E369" s="379"/>
      <c r="F369" s="378"/>
    </row>
    <row r="370" spans="1:6" x14ac:dyDescent="0.25">
      <c r="A370" s="378"/>
      <c r="B370" s="378"/>
      <c r="C370" s="379"/>
      <c r="D370" s="378"/>
      <c r="E370" s="379"/>
      <c r="F370" s="378"/>
    </row>
    <row r="371" spans="1:6" x14ac:dyDescent="0.25">
      <c r="A371" s="378"/>
      <c r="B371" s="378"/>
      <c r="C371" s="379"/>
      <c r="D371" s="378"/>
      <c r="E371" s="379"/>
      <c r="F371" s="378"/>
    </row>
    <row r="372" spans="1:6" x14ac:dyDescent="0.25">
      <c r="A372" s="378"/>
      <c r="B372" s="378"/>
      <c r="C372" s="379"/>
      <c r="D372" s="378"/>
      <c r="E372" s="379"/>
      <c r="F372" s="378"/>
    </row>
    <row r="373" spans="1:6" x14ac:dyDescent="0.25">
      <c r="A373" s="378"/>
      <c r="B373" s="378"/>
      <c r="C373" s="379"/>
      <c r="D373" s="378"/>
      <c r="E373" s="379"/>
      <c r="F373" s="378"/>
    </row>
    <row r="374" spans="1:6" x14ac:dyDescent="0.25">
      <c r="A374" s="378"/>
      <c r="B374" s="378"/>
      <c r="C374" s="379"/>
      <c r="D374" s="378"/>
      <c r="E374" s="379"/>
      <c r="F374" s="378"/>
    </row>
    <row r="375" spans="1:6" x14ac:dyDescent="0.25">
      <c r="A375" s="378"/>
      <c r="B375" s="378"/>
      <c r="C375" s="379"/>
      <c r="D375" s="378"/>
      <c r="E375" s="379"/>
      <c r="F375" s="378"/>
    </row>
    <row r="376" spans="1:6" x14ac:dyDescent="0.25">
      <c r="A376" s="378"/>
      <c r="B376" s="378"/>
      <c r="C376" s="379"/>
      <c r="D376" s="378"/>
      <c r="E376" s="379"/>
      <c r="F376" s="378"/>
    </row>
    <row r="377" spans="1:6" x14ac:dyDescent="0.25">
      <c r="A377" s="378"/>
      <c r="B377" s="378"/>
      <c r="C377" s="379"/>
      <c r="D377" s="378"/>
      <c r="E377" s="379"/>
      <c r="F377" s="378"/>
    </row>
    <row r="378" spans="1:6" x14ac:dyDescent="0.25">
      <c r="A378" s="378"/>
      <c r="B378" s="378"/>
      <c r="C378" s="379"/>
      <c r="D378" s="378"/>
      <c r="E378" s="379"/>
      <c r="F378" s="378"/>
    </row>
    <row r="379" spans="1:6" x14ac:dyDescent="0.25">
      <c r="A379" s="378"/>
      <c r="B379" s="378"/>
      <c r="C379" s="379"/>
      <c r="D379" s="378"/>
      <c r="E379" s="379"/>
      <c r="F379" s="378"/>
    </row>
    <row r="380" spans="1:6" x14ac:dyDescent="0.25">
      <c r="A380" s="378"/>
      <c r="B380" s="378"/>
      <c r="C380" s="379"/>
      <c r="D380" s="378"/>
      <c r="E380" s="379"/>
      <c r="F380" s="378"/>
    </row>
    <row r="381" spans="1:6" x14ac:dyDescent="0.25">
      <c r="A381" s="378"/>
      <c r="B381" s="378"/>
      <c r="C381" s="379"/>
      <c r="D381" s="378"/>
      <c r="E381" s="379"/>
      <c r="F381" s="378"/>
    </row>
    <row r="382" spans="1:6" x14ac:dyDescent="0.25">
      <c r="A382" s="378"/>
      <c r="B382" s="378"/>
      <c r="C382" s="379"/>
      <c r="D382" s="378"/>
      <c r="E382" s="379"/>
      <c r="F382" s="378"/>
    </row>
    <row r="383" spans="1:6" x14ac:dyDescent="0.25">
      <c r="A383" s="378"/>
      <c r="B383" s="378"/>
      <c r="C383" s="379"/>
      <c r="D383" s="378"/>
      <c r="E383" s="379"/>
      <c r="F383" s="378"/>
    </row>
    <row r="384" spans="1:6" x14ac:dyDescent="0.25">
      <c r="A384" s="378"/>
      <c r="B384" s="378"/>
      <c r="C384" s="379"/>
      <c r="D384" s="378"/>
      <c r="E384" s="379"/>
      <c r="F384" s="378"/>
    </row>
    <row r="385" spans="1:6" x14ac:dyDescent="0.25">
      <c r="A385" s="378"/>
      <c r="B385" s="378"/>
      <c r="C385" s="379"/>
      <c r="D385" s="378"/>
      <c r="E385" s="379"/>
      <c r="F385" s="378"/>
    </row>
    <row r="386" spans="1:6" x14ac:dyDescent="0.25">
      <c r="A386" s="378"/>
      <c r="B386" s="378"/>
      <c r="C386" s="379"/>
      <c r="D386" s="378"/>
      <c r="E386" s="379"/>
      <c r="F386" s="378"/>
    </row>
    <row r="387" spans="1:6" x14ac:dyDescent="0.25">
      <c r="A387" s="378"/>
      <c r="B387" s="378"/>
      <c r="C387" s="379"/>
      <c r="D387" s="378"/>
      <c r="E387" s="379"/>
      <c r="F387" s="378"/>
    </row>
    <row r="388" spans="1:6" x14ac:dyDescent="0.25">
      <c r="A388" s="378"/>
      <c r="B388" s="378"/>
      <c r="C388" s="379"/>
      <c r="D388" s="378"/>
      <c r="E388" s="379"/>
      <c r="F388" s="378"/>
    </row>
    <row r="389" spans="1:6" x14ac:dyDescent="0.25">
      <c r="A389" s="378"/>
      <c r="B389" s="378"/>
      <c r="C389" s="379"/>
      <c r="D389" s="378"/>
      <c r="E389" s="379"/>
      <c r="F389" s="378"/>
    </row>
    <row r="390" spans="1:6" x14ac:dyDescent="0.25">
      <c r="A390" s="378"/>
      <c r="B390" s="378"/>
      <c r="C390" s="379"/>
      <c r="D390" s="378"/>
      <c r="E390" s="379"/>
      <c r="F390" s="378"/>
    </row>
    <row r="391" spans="1:6" x14ac:dyDescent="0.25">
      <c r="A391" s="378"/>
      <c r="B391" s="378"/>
      <c r="C391" s="379"/>
      <c r="D391" s="378"/>
      <c r="E391" s="379"/>
      <c r="F391" s="378"/>
    </row>
    <row r="392" spans="1:6" x14ac:dyDescent="0.25">
      <c r="A392" s="378"/>
      <c r="B392" s="378"/>
      <c r="C392" s="379"/>
      <c r="D392" s="378"/>
      <c r="E392" s="379"/>
      <c r="F392" s="378"/>
    </row>
    <row r="393" spans="1:6" x14ac:dyDescent="0.25">
      <c r="A393" s="378"/>
      <c r="B393" s="378"/>
      <c r="C393" s="379"/>
      <c r="D393" s="378"/>
      <c r="E393" s="379"/>
      <c r="F393" s="378"/>
    </row>
    <row r="394" spans="1:6" x14ac:dyDescent="0.25">
      <c r="A394" s="378"/>
      <c r="B394" s="378"/>
      <c r="C394" s="379"/>
      <c r="D394" s="378"/>
      <c r="E394" s="379"/>
      <c r="F394" s="378"/>
    </row>
    <row r="395" spans="1:6" x14ac:dyDescent="0.25">
      <c r="A395" s="378"/>
      <c r="B395" s="378"/>
      <c r="C395" s="379"/>
      <c r="D395" s="378"/>
      <c r="E395" s="379"/>
      <c r="F395" s="378"/>
    </row>
    <row r="396" spans="1:6" x14ac:dyDescent="0.25">
      <c r="A396" s="378"/>
      <c r="B396" s="378"/>
      <c r="C396" s="379"/>
      <c r="D396" s="378"/>
      <c r="E396" s="379"/>
      <c r="F396" s="378"/>
    </row>
    <row r="397" spans="1:6" x14ac:dyDescent="0.25">
      <c r="A397" s="378"/>
      <c r="B397" s="378"/>
      <c r="C397" s="379"/>
      <c r="D397" s="378"/>
      <c r="E397" s="379"/>
      <c r="F397" s="378"/>
    </row>
    <row r="398" spans="1:6" x14ac:dyDescent="0.25">
      <c r="A398" s="378"/>
      <c r="B398" s="378"/>
      <c r="C398" s="379"/>
      <c r="D398" s="378"/>
      <c r="E398" s="379"/>
      <c r="F398" s="378"/>
    </row>
    <row r="399" spans="1:6" x14ac:dyDescent="0.25">
      <c r="A399" s="378"/>
      <c r="B399" s="378"/>
      <c r="C399" s="379"/>
      <c r="D399" s="378"/>
      <c r="E399" s="379"/>
      <c r="F399" s="378"/>
    </row>
    <row r="400" spans="1:6" x14ac:dyDescent="0.25">
      <c r="A400" s="378"/>
      <c r="B400" s="378"/>
      <c r="C400" s="379"/>
      <c r="D400" s="378"/>
      <c r="E400" s="379"/>
      <c r="F400" s="378"/>
    </row>
    <row r="401" spans="1:6" x14ac:dyDescent="0.25">
      <c r="A401" s="378"/>
      <c r="B401" s="378"/>
      <c r="C401" s="379"/>
      <c r="D401" s="378"/>
      <c r="E401" s="379"/>
      <c r="F401" s="378"/>
    </row>
    <row r="402" spans="1:6" x14ac:dyDescent="0.25">
      <c r="A402" s="378"/>
      <c r="B402" s="378"/>
      <c r="C402" s="379"/>
      <c r="D402" s="378"/>
      <c r="E402" s="379"/>
      <c r="F402" s="378"/>
    </row>
    <row r="403" spans="1:6" x14ac:dyDescent="0.25">
      <c r="A403" s="378"/>
      <c r="B403" s="378"/>
      <c r="C403" s="379"/>
      <c r="D403" s="378"/>
      <c r="E403" s="379"/>
      <c r="F403" s="378"/>
    </row>
    <row r="404" spans="1:6" x14ac:dyDescent="0.25">
      <c r="A404" s="378"/>
      <c r="B404" s="378"/>
      <c r="C404" s="379"/>
      <c r="D404" s="378"/>
      <c r="E404" s="379"/>
      <c r="F404" s="378"/>
    </row>
    <row r="405" spans="1:6" x14ac:dyDescent="0.25">
      <c r="A405" s="378"/>
      <c r="B405" s="378"/>
      <c r="C405" s="379"/>
      <c r="D405" s="378"/>
      <c r="E405" s="379"/>
      <c r="F405" s="378"/>
    </row>
    <row r="406" spans="1:6" x14ac:dyDescent="0.25">
      <c r="A406" s="378"/>
      <c r="B406" s="378"/>
      <c r="C406" s="379"/>
      <c r="D406" s="378"/>
      <c r="E406" s="379"/>
      <c r="F406" s="378"/>
    </row>
    <row r="407" spans="1:6" x14ac:dyDescent="0.25">
      <c r="A407" s="378"/>
      <c r="B407" s="378"/>
      <c r="C407" s="379"/>
      <c r="D407" s="378"/>
      <c r="E407" s="379"/>
      <c r="F407" s="378"/>
    </row>
    <row r="408" spans="1:6" x14ac:dyDescent="0.25">
      <c r="A408" s="378"/>
      <c r="B408" s="378"/>
      <c r="C408" s="379"/>
      <c r="D408" s="378"/>
      <c r="E408" s="379"/>
      <c r="F408" s="378"/>
    </row>
    <row r="409" spans="1:6" x14ac:dyDescent="0.25">
      <c r="A409" s="378"/>
      <c r="B409" s="378"/>
      <c r="C409" s="379"/>
      <c r="D409" s="378"/>
      <c r="E409" s="379"/>
      <c r="F409" s="378"/>
    </row>
    <row r="410" spans="1:6" x14ac:dyDescent="0.25">
      <c r="A410" s="378"/>
      <c r="B410" s="378"/>
      <c r="C410" s="379"/>
      <c r="D410" s="378"/>
      <c r="E410" s="379"/>
      <c r="F410" s="378"/>
    </row>
    <row r="411" spans="1:6" x14ac:dyDescent="0.25">
      <c r="A411" s="378"/>
      <c r="B411" s="378"/>
      <c r="C411" s="379"/>
      <c r="D411" s="378"/>
      <c r="E411" s="379"/>
      <c r="F411" s="378"/>
    </row>
    <row r="412" spans="1:6" x14ac:dyDescent="0.25">
      <c r="A412" s="378"/>
      <c r="B412" s="378"/>
      <c r="C412" s="379"/>
      <c r="D412" s="378"/>
      <c r="E412" s="379"/>
      <c r="F412" s="378"/>
    </row>
    <row r="413" spans="1:6" x14ac:dyDescent="0.25">
      <c r="A413" s="378"/>
      <c r="B413" s="378"/>
      <c r="C413" s="379"/>
      <c r="D413" s="378"/>
      <c r="E413" s="379"/>
      <c r="F413" s="378"/>
    </row>
    <row r="414" spans="1:6" x14ac:dyDescent="0.25">
      <c r="A414" s="378"/>
      <c r="B414" s="378"/>
      <c r="C414" s="379"/>
      <c r="D414" s="378"/>
      <c r="E414" s="379"/>
      <c r="F414" s="378"/>
    </row>
    <row r="415" spans="1:6" x14ac:dyDescent="0.25">
      <c r="A415" s="378"/>
      <c r="B415" s="378"/>
      <c r="C415" s="379"/>
      <c r="D415" s="378"/>
      <c r="E415" s="379"/>
      <c r="F415" s="378"/>
    </row>
    <row r="416" spans="1:6" x14ac:dyDescent="0.25">
      <c r="A416" s="378"/>
      <c r="B416" s="378"/>
      <c r="C416" s="379"/>
      <c r="D416" s="378"/>
      <c r="E416" s="379"/>
      <c r="F416" s="378"/>
    </row>
    <row r="417" spans="1:6" x14ac:dyDescent="0.25">
      <c r="A417" s="378"/>
      <c r="B417" s="378"/>
      <c r="C417" s="379"/>
      <c r="D417" s="378"/>
      <c r="E417" s="379"/>
      <c r="F417" s="378"/>
    </row>
    <row r="418" spans="1:6" x14ac:dyDescent="0.25">
      <c r="A418" s="378"/>
      <c r="B418" s="378"/>
      <c r="C418" s="379"/>
      <c r="D418" s="378"/>
      <c r="E418" s="379"/>
      <c r="F418" s="378"/>
    </row>
    <row r="419" spans="1:6" x14ac:dyDescent="0.25">
      <c r="A419" s="378"/>
      <c r="B419" s="378"/>
      <c r="C419" s="379"/>
      <c r="D419" s="378"/>
      <c r="E419" s="379"/>
      <c r="F419" s="378"/>
    </row>
    <row r="420" spans="1:6" x14ac:dyDescent="0.25">
      <c r="A420" s="378"/>
      <c r="B420" s="378"/>
      <c r="C420" s="379"/>
      <c r="D420" s="378"/>
      <c r="E420" s="379"/>
      <c r="F420" s="378"/>
    </row>
    <row r="421" spans="1:6" x14ac:dyDescent="0.25">
      <c r="A421" s="378"/>
      <c r="B421" s="378"/>
      <c r="C421" s="379"/>
      <c r="D421" s="378"/>
      <c r="E421" s="379"/>
      <c r="F421" s="378"/>
    </row>
    <row r="422" spans="1:6" x14ac:dyDescent="0.25">
      <c r="A422" s="378"/>
      <c r="B422" s="378"/>
      <c r="C422" s="379"/>
      <c r="D422" s="378"/>
      <c r="E422" s="379"/>
      <c r="F422" s="378"/>
    </row>
    <row r="423" spans="1:6" x14ac:dyDescent="0.25">
      <c r="A423" s="378"/>
      <c r="B423" s="378"/>
      <c r="C423" s="379"/>
      <c r="D423" s="378"/>
      <c r="E423" s="379"/>
      <c r="F423" s="378"/>
    </row>
    <row r="424" spans="1:6" x14ac:dyDescent="0.25">
      <c r="A424" s="378"/>
      <c r="B424" s="378"/>
      <c r="C424" s="379"/>
      <c r="D424" s="378"/>
      <c r="E424" s="379"/>
      <c r="F424" s="378"/>
    </row>
    <row r="425" spans="1:6" x14ac:dyDescent="0.25">
      <c r="A425" s="378"/>
      <c r="B425" s="378"/>
      <c r="C425" s="379"/>
      <c r="D425" s="378"/>
      <c r="E425" s="379"/>
      <c r="F425" s="378"/>
    </row>
    <row r="426" spans="1:6" x14ac:dyDescent="0.25">
      <c r="A426" s="378"/>
      <c r="B426" s="378"/>
      <c r="C426" s="379"/>
      <c r="D426" s="378"/>
      <c r="E426" s="379"/>
      <c r="F426" s="378"/>
    </row>
    <row r="427" spans="1:6" x14ac:dyDescent="0.25">
      <c r="A427" s="378"/>
      <c r="B427" s="378"/>
      <c r="C427" s="379"/>
      <c r="D427" s="378"/>
      <c r="E427" s="379"/>
      <c r="F427" s="378"/>
    </row>
    <row r="428" spans="1:6" x14ac:dyDescent="0.25">
      <c r="A428" s="378"/>
      <c r="B428" s="378"/>
      <c r="C428" s="379"/>
      <c r="D428" s="378"/>
      <c r="E428" s="379"/>
      <c r="F428" s="378"/>
    </row>
    <row r="429" spans="1:6" x14ac:dyDescent="0.25">
      <c r="A429" s="378"/>
      <c r="B429" s="378"/>
      <c r="C429" s="379"/>
      <c r="D429" s="378"/>
      <c r="E429" s="379"/>
      <c r="F429" s="378"/>
    </row>
    <row r="430" spans="1:6" x14ac:dyDescent="0.25">
      <c r="A430" s="378"/>
      <c r="B430" s="378"/>
      <c r="C430" s="379"/>
      <c r="D430" s="378"/>
      <c r="E430" s="379"/>
      <c r="F430" s="378"/>
    </row>
    <row r="431" spans="1:6" x14ac:dyDescent="0.25">
      <c r="A431" s="378"/>
      <c r="B431" s="378"/>
      <c r="C431" s="379"/>
      <c r="D431" s="378"/>
      <c r="E431" s="379"/>
      <c r="F431" s="378"/>
    </row>
    <row r="432" spans="1:6" x14ac:dyDescent="0.25">
      <c r="A432" s="378"/>
      <c r="B432" s="378"/>
      <c r="C432" s="379"/>
      <c r="D432" s="378"/>
      <c r="E432" s="379"/>
      <c r="F432" s="378"/>
    </row>
    <row r="433" spans="1:6" x14ac:dyDescent="0.25">
      <c r="A433" s="378"/>
      <c r="B433" s="378"/>
      <c r="C433" s="379"/>
      <c r="D433" s="378"/>
      <c r="E433" s="379"/>
      <c r="F433" s="378"/>
    </row>
    <row r="434" spans="1:6" x14ac:dyDescent="0.25">
      <c r="A434" s="378"/>
      <c r="B434" s="378"/>
      <c r="C434" s="379"/>
      <c r="D434" s="378"/>
      <c r="E434" s="379"/>
      <c r="F434" s="378"/>
    </row>
    <row r="435" spans="1:6" x14ac:dyDescent="0.25">
      <c r="A435" s="378"/>
      <c r="B435" s="378"/>
      <c r="C435" s="379"/>
      <c r="D435" s="378"/>
      <c r="E435" s="379"/>
      <c r="F435" s="378"/>
    </row>
    <row r="436" spans="1:6" x14ac:dyDescent="0.25">
      <c r="A436" s="378"/>
      <c r="B436" s="378"/>
      <c r="C436" s="379"/>
      <c r="D436" s="378"/>
      <c r="E436" s="379"/>
      <c r="F436" s="378"/>
    </row>
    <row r="437" spans="1:6" x14ac:dyDescent="0.25">
      <c r="A437" s="378"/>
      <c r="B437" s="378"/>
      <c r="C437" s="379"/>
      <c r="D437" s="378"/>
      <c r="E437" s="379"/>
      <c r="F437" s="378"/>
    </row>
    <row r="438" spans="1:6" x14ac:dyDescent="0.25">
      <c r="A438" s="378"/>
      <c r="B438" s="378"/>
      <c r="C438" s="379"/>
      <c r="D438" s="378"/>
      <c r="E438" s="379"/>
      <c r="F438" s="378"/>
    </row>
    <row r="439" spans="1:6" x14ac:dyDescent="0.25">
      <c r="A439" s="378"/>
      <c r="B439" s="378"/>
      <c r="C439" s="379"/>
      <c r="D439" s="378"/>
      <c r="E439" s="379"/>
      <c r="F439" s="378"/>
    </row>
    <row r="440" spans="1:6" x14ac:dyDescent="0.25">
      <c r="A440" s="378"/>
      <c r="B440" s="378"/>
      <c r="C440" s="379"/>
      <c r="D440" s="378"/>
      <c r="E440" s="379"/>
      <c r="F440" s="378"/>
    </row>
    <row r="441" spans="1:6" x14ac:dyDescent="0.25">
      <c r="A441" s="378"/>
      <c r="B441" s="378"/>
      <c r="C441" s="379"/>
      <c r="D441" s="378"/>
      <c r="E441" s="379"/>
      <c r="F441" s="378"/>
    </row>
    <row r="442" spans="1:6" x14ac:dyDescent="0.25">
      <c r="A442" s="378"/>
      <c r="B442" s="378"/>
      <c r="C442" s="379"/>
      <c r="D442" s="378"/>
      <c r="E442" s="379"/>
      <c r="F442" s="378"/>
    </row>
    <row r="443" spans="1:6" x14ac:dyDescent="0.25">
      <c r="A443" s="378"/>
      <c r="B443" s="378"/>
      <c r="C443" s="379"/>
      <c r="D443" s="378"/>
      <c r="E443" s="379"/>
      <c r="F443" s="378"/>
    </row>
    <row r="444" spans="1:6" x14ac:dyDescent="0.25">
      <c r="A444" s="378"/>
      <c r="B444" s="378"/>
      <c r="C444" s="379"/>
      <c r="D444" s="378"/>
      <c r="E444" s="379"/>
      <c r="F444" s="378"/>
    </row>
    <row r="445" spans="1:6" x14ac:dyDescent="0.25">
      <c r="A445" s="378"/>
      <c r="B445" s="378"/>
      <c r="C445" s="379"/>
      <c r="D445" s="378"/>
      <c r="E445" s="379"/>
      <c r="F445" s="378"/>
    </row>
    <row r="446" spans="1:6" x14ac:dyDescent="0.25">
      <c r="A446" s="378"/>
      <c r="B446" s="378"/>
      <c r="C446" s="379"/>
      <c r="D446" s="378"/>
      <c r="E446" s="379"/>
      <c r="F446" s="378"/>
    </row>
    <row r="447" spans="1:6" x14ac:dyDescent="0.25">
      <c r="A447" s="378"/>
      <c r="B447" s="378"/>
      <c r="C447" s="379"/>
      <c r="D447" s="378"/>
      <c r="E447" s="379"/>
      <c r="F447" s="378"/>
    </row>
    <row r="448" spans="1:6" x14ac:dyDescent="0.25">
      <c r="A448" s="378"/>
      <c r="B448" s="378"/>
      <c r="C448" s="379"/>
      <c r="D448" s="378"/>
      <c r="E448" s="379"/>
      <c r="F448" s="378"/>
    </row>
    <row r="449" spans="1:6" x14ac:dyDescent="0.25">
      <c r="A449" s="378"/>
      <c r="B449" s="378"/>
      <c r="C449" s="379"/>
      <c r="D449" s="378"/>
      <c r="E449" s="379"/>
      <c r="F449" s="378"/>
    </row>
    <row r="450" spans="1:6" x14ac:dyDescent="0.25">
      <c r="A450" s="378"/>
      <c r="B450" s="378"/>
      <c r="C450" s="379"/>
      <c r="D450" s="378"/>
      <c r="E450" s="379"/>
      <c r="F450" s="378"/>
    </row>
    <row r="451" spans="1:6" x14ac:dyDescent="0.25">
      <c r="A451" s="378"/>
      <c r="B451" s="378"/>
      <c r="C451" s="379"/>
      <c r="D451" s="378"/>
      <c r="E451" s="379"/>
      <c r="F451" s="378"/>
    </row>
    <row r="452" spans="1:6" x14ac:dyDescent="0.25">
      <c r="A452" s="378"/>
      <c r="B452" s="378"/>
      <c r="C452" s="379"/>
      <c r="D452" s="378"/>
      <c r="E452" s="379"/>
      <c r="F452" s="378"/>
    </row>
    <row r="453" spans="1:6" x14ac:dyDescent="0.25">
      <c r="A453" s="378"/>
      <c r="B453" s="378"/>
      <c r="C453" s="379"/>
      <c r="D453" s="378"/>
      <c r="E453" s="379"/>
      <c r="F453" s="378"/>
    </row>
    <row r="454" spans="1:6" x14ac:dyDescent="0.25">
      <c r="A454" s="378"/>
      <c r="B454" s="378"/>
      <c r="C454" s="379"/>
      <c r="D454" s="378"/>
      <c r="E454" s="379"/>
      <c r="F454" s="378"/>
    </row>
    <row r="455" spans="1:6" x14ac:dyDescent="0.25">
      <c r="A455" s="378"/>
      <c r="B455" s="378"/>
      <c r="C455" s="379"/>
      <c r="D455" s="378"/>
      <c r="E455" s="379"/>
      <c r="F455" s="378"/>
    </row>
    <row r="456" spans="1:6" x14ac:dyDescent="0.25">
      <c r="A456" s="378"/>
      <c r="B456" s="378"/>
      <c r="C456" s="379"/>
      <c r="D456" s="378"/>
      <c r="E456" s="379"/>
      <c r="F456" s="378"/>
    </row>
    <row r="457" spans="1:6" x14ac:dyDescent="0.25">
      <c r="A457" s="378"/>
      <c r="B457" s="378"/>
      <c r="C457" s="379"/>
      <c r="D457" s="378"/>
      <c r="E457" s="379"/>
      <c r="F457" s="378"/>
    </row>
    <row r="458" spans="1:6" x14ac:dyDescent="0.25">
      <c r="A458" s="378"/>
      <c r="B458" s="378"/>
      <c r="C458" s="379"/>
      <c r="D458" s="378"/>
      <c r="E458" s="379"/>
      <c r="F458" s="378"/>
    </row>
    <row r="459" spans="1:6" x14ac:dyDescent="0.25">
      <c r="A459" s="378"/>
      <c r="B459" s="378"/>
      <c r="C459" s="379"/>
      <c r="D459" s="378"/>
      <c r="E459" s="379"/>
      <c r="F459" s="378"/>
    </row>
    <row r="460" spans="1:6" x14ac:dyDescent="0.25">
      <c r="A460" s="378"/>
      <c r="B460" s="378"/>
      <c r="C460" s="379"/>
      <c r="D460" s="378"/>
      <c r="E460" s="379"/>
      <c r="F460" s="378"/>
    </row>
    <row r="461" spans="1:6" x14ac:dyDescent="0.25">
      <c r="A461" s="378"/>
      <c r="B461" s="378"/>
      <c r="C461" s="379"/>
      <c r="D461" s="378"/>
      <c r="E461" s="379"/>
      <c r="F461" s="378"/>
    </row>
    <row r="462" spans="1:6" x14ac:dyDescent="0.25">
      <c r="A462" s="378"/>
      <c r="B462" s="378"/>
      <c r="C462" s="379"/>
      <c r="D462" s="378"/>
      <c r="E462" s="379"/>
      <c r="F462" s="378"/>
    </row>
    <row r="463" spans="1:6" x14ac:dyDescent="0.25">
      <c r="A463" s="378"/>
      <c r="B463" s="378"/>
      <c r="C463" s="379"/>
      <c r="D463" s="378"/>
      <c r="E463" s="379"/>
      <c r="F463" s="378"/>
    </row>
    <row r="464" spans="1:6" x14ac:dyDescent="0.25">
      <c r="A464" s="378"/>
      <c r="B464" s="378"/>
      <c r="C464" s="379"/>
      <c r="D464" s="378"/>
      <c r="E464" s="379"/>
      <c r="F464" s="378"/>
    </row>
    <row r="465" spans="1:6" x14ac:dyDescent="0.25">
      <c r="A465" s="378"/>
      <c r="B465" s="378"/>
      <c r="C465" s="379"/>
      <c r="D465" s="378"/>
      <c r="E465" s="379"/>
      <c r="F465" s="378"/>
    </row>
    <row r="466" spans="1:6" x14ac:dyDescent="0.25">
      <c r="A466" s="378"/>
      <c r="B466" s="378"/>
      <c r="C466" s="379"/>
      <c r="D466" s="378"/>
      <c r="E466" s="379"/>
      <c r="F466" s="378"/>
    </row>
    <row r="467" spans="1:6" x14ac:dyDescent="0.25">
      <c r="A467" s="378"/>
      <c r="B467" s="378"/>
      <c r="C467" s="379"/>
      <c r="D467" s="378"/>
      <c r="E467" s="379"/>
      <c r="F467" s="378"/>
    </row>
    <row r="468" spans="1:6" x14ac:dyDescent="0.25">
      <c r="A468" s="378"/>
      <c r="B468" s="378"/>
      <c r="C468" s="379"/>
      <c r="D468" s="378"/>
      <c r="E468" s="379"/>
      <c r="F468" s="378"/>
    </row>
    <row r="469" spans="1:6" x14ac:dyDescent="0.25">
      <c r="A469" s="378"/>
      <c r="B469" s="378"/>
      <c r="C469" s="379"/>
      <c r="D469" s="378"/>
      <c r="E469" s="379"/>
      <c r="F469" s="378"/>
    </row>
    <row r="470" spans="1:6" x14ac:dyDescent="0.25">
      <c r="A470" s="378"/>
      <c r="B470" s="378"/>
      <c r="C470" s="379"/>
      <c r="D470" s="378"/>
      <c r="E470" s="379"/>
      <c r="F470" s="378"/>
    </row>
    <row r="471" spans="1:6" x14ac:dyDescent="0.25">
      <c r="A471" s="378"/>
      <c r="B471" s="378"/>
      <c r="C471" s="379"/>
      <c r="D471" s="378"/>
      <c r="E471" s="379"/>
      <c r="F471" s="378"/>
    </row>
    <row r="472" spans="1:6" x14ac:dyDescent="0.25">
      <c r="A472" s="378"/>
      <c r="B472" s="378"/>
      <c r="C472" s="379"/>
      <c r="D472" s="378"/>
      <c r="E472" s="379"/>
      <c r="F472" s="378"/>
    </row>
    <row r="473" spans="1:6" x14ac:dyDescent="0.25">
      <c r="A473" s="378"/>
      <c r="B473" s="378"/>
      <c r="C473" s="379"/>
      <c r="D473" s="378"/>
      <c r="E473" s="379"/>
      <c r="F473" s="378"/>
    </row>
    <row r="474" spans="1:6" x14ac:dyDescent="0.25">
      <c r="A474" s="378"/>
      <c r="B474" s="378"/>
      <c r="C474" s="379"/>
      <c r="D474" s="378"/>
      <c r="E474" s="379"/>
      <c r="F474" s="378"/>
    </row>
    <row r="475" spans="1:6" x14ac:dyDescent="0.25">
      <c r="A475" s="378"/>
      <c r="B475" s="378"/>
      <c r="C475" s="379"/>
      <c r="D475" s="378"/>
      <c r="E475" s="379"/>
      <c r="F475" s="378"/>
    </row>
    <row r="476" spans="1:6" x14ac:dyDescent="0.25">
      <c r="A476" s="378"/>
      <c r="B476" s="378"/>
      <c r="C476" s="379"/>
      <c r="D476" s="378"/>
      <c r="E476" s="379"/>
      <c r="F476" s="378"/>
    </row>
    <row r="477" spans="1:6" x14ac:dyDescent="0.25">
      <c r="A477" s="378"/>
      <c r="B477" s="378"/>
      <c r="C477" s="379"/>
      <c r="D477" s="378"/>
      <c r="E477" s="379"/>
      <c r="F477" s="378"/>
    </row>
    <row r="478" spans="1:6" x14ac:dyDescent="0.25">
      <c r="A478" s="378"/>
      <c r="B478" s="378"/>
      <c r="C478" s="379"/>
      <c r="D478" s="378"/>
      <c r="E478" s="379"/>
      <c r="F478" s="378"/>
    </row>
    <row r="479" spans="1:6" x14ac:dyDescent="0.25">
      <c r="A479" s="378"/>
      <c r="B479" s="378"/>
      <c r="C479" s="379"/>
      <c r="D479" s="378"/>
      <c r="E479" s="379"/>
      <c r="F479" s="378"/>
    </row>
    <row r="480" spans="1:6" x14ac:dyDescent="0.25">
      <c r="A480" s="378"/>
      <c r="B480" s="378"/>
      <c r="C480" s="379"/>
      <c r="D480" s="378"/>
      <c r="E480" s="379"/>
      <c r="F480" s="378"/>
    </row>
    <row r="481" spans="1:6" x14ac:dyDescent="0.25">
      <c r="A481" s="378"/>
      <c r="B481" s="378"/>
      <c r="C481" s="379"/>
      <c r="D481" s="378"/>
      <c r="E481" s="379"/>
      <c r="F481" s="378"/>
    </row>
    <row r="482" spans="1:6" x14ac:dyDescent="0.25">
      <c r="A482" s="378"/>
      <c r="B482" s="378"/>
      <c r="C482" s="379"/>
      <c r="D482" s="378"/>
      <c r="E482" s="379"/>
      <c r="F482" s="378"/>
    </row>
    <row r="483" spans="1:6" x14ac:dyDescent="0.25">
      <c r="A483" s="378"/>
      <c r="B483" s="378"/>
      <c r="C483" s="379"/>
      <c r="D483" s="378"/>
      <c r="E483" s="379"/>
      <c r="F483" s="378"/>
    </row>
    <row r="484" spans="1:6" x14ac:dyDescent="0.25">
      <c r="A484" s="378"/>
      <c r="B484" s="378"/>
      <c r="C484" s="379"/>
      <c r="D484" s="378"/>
      <c r="E484" s="379"/>
      <c r="F484" s="378"/>
    </row>
    <row r="485" spans="1:6" x14ac:dyDescent="0.25">
      <c r="A485" s="378"/>
      <c r="B485" s="378"/>
      <c r="C485" s="379"/>
      <c r="D485" s="378"/>
      <c r="E485" s="379"/>
      <c r="F485" s="378"/>
    </row>
    <row r="486" spans="1:6" x14ac:dyDescent="0.25">
      <c r="A486" s="378"/>
      <c r="B486" s="378"/>
      <c r="C486" s="379"/>
      <c r="D486" s="378"/>
      <c r="E486" s="379"/>
      <c r="F486" s="378"/>
    </row>
    <row r="487" spans="1:6" x14ac:dyDescent="0.25">
      <c r="A487" s="378"/>
      <c r="B487" s="378"/>
      <c r="C487" s="379"/>
      <c r="D487" s="378"/>
      <c r="E487" s="379"/>
      <c r="F487" s="378"/>
    </row>
    <row r="488" spans="1:6" x14ac:dyDescent="0.25">
      <c r="A488" s="378"/>
      <c r="B488" s="378"/>
      <c r="C488" s="379"/>
      <c r="D488" s="378"/>
      <c r="E488" s="379"/>
      <c r="F488" s="378"/>
    </row>
    <row r="489" spans="1:6" x14ac:dyDescent="0.25">
      <c r="A489" s="378"/>
      <c r="B489" s="378"/>
      <c r="C489" s="379"/>
      <c r="D489" s="378"/>
      <c r="E489" s="379"/>
      <c r="F489" s="378"/>
    </row>
    <row r="490" spans="1:6" x14ac:dyDescent="0.25">
      <c r="A490" s="378"/>
      <c r="B490" s="378"/>
      <c r="C490" s="379"/>
      <c r="D490" s="378"/>
      <c r="E490" s="379"/>
      <c r="F490" s="378"/>
    </row>
    <row r="491" spans="1:6" x14ac:dyDescent="0.25">
      <c r="A491" s="378"/>
      <c r="B491" s="378"/>
      <c r="C491" s="379"/>
      <c r="D491" s="378"/>
      <c r="E491" s="379"/>
      <c r="F491" s="378"/>
    </row>
    <row r="492" spans="1:6" x14ac:dyDescent="0.25">
      <c r="A492" s="378"/>
      <c r="B492" s="378"/>
      <c r="C492" s="379"/>
      <c r="D492" s="378"/>
      <c r="E492" s="379"/>
      <c r="F492" s="378"/>
    </row>
    <row r="493" spans="1:6" x14ac:dyDescent="0.25">
      <c r="A493" s="378"/>
      <c r="B493" s="378"/>
      <c r="C493" s="379"/>
      <c r="D493" s="378"/>
      <c r="E493" s="379"/>
      <c r="F493" s="378"/>
    </row>
    <row r="494" spans="1:6" x14ac:dyDescent="0.25">
      <c r="A494" s="378"/>
      <c r="B494" s="378"/>
      <c r="C494" s="379"/>
      <c r="D494" s="378"/>
      <c r="E494" s="379"/>
      <c r="F494" s="378"/>
    </row>
    <row r="495" spans="1:6" x14ac:dyDescent="0.25">
      <c r="A495" s="378"/>
      <c r="B495" s="378"/>
      <c r="C495" s="379"/>
      <c r="D495" s="378"/>
      <c r="E495" s="379"/>
      <c r="F495" s="378"/>
    </row>
    <row r="496" spans="1:6" x14ac:dyDescent="0.25">
      <c r="A496" s="378"/>
      <c r="B496" s="378"/>
      <c r="C496" s="379"/>
      <c r="D496" s="378"/>
      <c r="E496" s="379"/>
      <c r="F496" s="378"/>
    </row>
    <row r="497" spans="1:6" x14ac:dyDescent="0.25">
      <c r="A497" s="378"/>
      <c r="B497" s="378"/>
      <c r="C497" s="379"/>
      <c r="D497" s="378"/>
      <c r="E497" s="379"/>
      <c r="F497" s="378"/>
    </row>
    <row r="498" spans="1:6" x14ac:dyDescent="0.25">
      <c r="A498" s="378"/>
      <c r="B498" s="378"/>
      <c r="C498" s="379"/>
      <c r="D498" s="378"/>
      <c r="E498" s="379"/>
      <c r="F498" s="378"/>
    </row>
    <row r="499" spans="1:6" x14ac:dyDescent="0.25">
      <c r="A499" s="378"/>
      <c r="B499" s="378"/>
      <c r="C499" s="379"/>
      <c r="D499" s="378"/>
      <c r="E499" s="379"/>
      <c r="F499" s="378"/>
    </row>
    <row r="500" spans="1:6" x14ac:dyDescent="0.25">
      <c r="A500" s="378"/>
      <c r="B500" s="378"/>
      <c r="C500" s="379"/>
      <c r="D500" s="378"/>
      <c r="E500" s="379"/>
      <c r="F500" s="378"/>
    </row>
    <row r="501" spans="1:6" x14ac:dyDescent="0.25">
      <c r="A501" s="378"/>
      <c r="B501" s="378"/>
      <c r="C501" s="379"/>
      <c r="D501" s="378"/>
      <c r="E501" s="379"/>
      <c r="F501" s="378"/>
    </row>
    <row r="502" spans="1:6" x14ac:dyDescent="0.25">
      <c r="A502" s="378"/>
      <c r="B502" s="378"/>
      <c r="C502" s="379"/>
      <c r="D502" s="378"/>
      <c r="E502" s="379"/>
      <c r="F502" s="378"/>
    </row>
    <row r="503" spans="1:6" x14ac:dyDescent="0.25">
      <c r="A503" s="378"/>
      <c r="B503" s="378"/>
      <c r="C503" s="379"/>
      <c r="D503" s="378"/>
      <c r="E503" s="379"/>
      <c r="F503" s="378"/>
    </row>
    <row r="504" spans="1:6" x14ac:dyDescent="0.25">
      <c r="A504" s="378"/>
      <c r="B504" s="378"/>
      <c r="C504" s="379"/>
      <c r="D504" s="378"/>
      <c r="E504" s="379"/>
      <c r="F504" s="378"/>
    </row>
    <row r="505" spans="1:6" x14ac:dyDescent="0.25">
      <c r="A505" s="378"/>
      <c r="B505" s="378"/>
      <c r="C505" s="379"/>
      <c r="D505" s="378"/>
      <c r="E505" s="379"/>
      <c r="F505" s="378"/>
    </row>
    <row r="506" spans="1:6" x14ac:dyDescent="0.25">
      <c r="A506" s="378"/>
      <c r="B506" s="378"/>
      <c r="C506" s="379"/>
      <c r="D506" s="378"/>
      <c r="E506" s="379"/>
      <c r="F506" s="378"/>
    </row>
    <row r="507" spans="1:6" x14ac:dyDescent="0.25">
      <c r="A507" s="378"/>
      <c r="B507" s="378"/>
      <c r="C507" s="379"/>
      <c r="D507" s="378"/>
      <c r="E507" s="379"/>
      <c r="F507" s="378"/>
    </row>
    <row r="508" spans="1:6" x14ac:dyDescent="0.25">
      <c r="A508" s="378"/>
      <c r="B508" s="378"/>
      <c r="C508" s="379"/>
      <c r="D508" s="378"/>
      <c r="E508" s="379"/>
      <c r="F508" s="378"/>
    </row>
    <row r="509" spans="1:6" x14ac:dyDescent="0.25">
      <c r="A509" s="378"/>
      <c r="B509" s="378"/>
      <c r="C509" s="379"/>
      <c r="D509" s="378"/>
      <c r="E509" s="379"/>
      <c r="F509" s="378"/>
    </row>
    <row r="510" spans="1:6" x14ac:dyDescent="0.25">
      <c r="A510" s="378"/>
      <c r="B510" s="378"/>
      <c r="C510" s="379"/>
      <c r="D510" s="378"/>
      <c r="E510" s="379"/>
      <c r="F510" s="378"/>
    </row>
    <row r="511" spans="1:6" x14ac:dyDescent="0.25">
      <c r="A511" s="378"/>
      <c r="B511" s="378"/>
      <c r="C511" s="379"/>
      <c r="D511" s="378"/>
      <c r="E511" s="379"/>
      <c r="F511" s="378"/>
    </row>
    <row r="512" spans="1:6" x14ac:dyDescent="0.25">
      <c r="A512" s="378"/>
      <c r="B512" s="378"/>
      <c r="C512" s="379"/>
      <c r="D512" s="378"/>
      <c r="E512" s="379"/>
      <c r="F512" s="378"/>
    </row>
    <row r="513" spans="1:6" x14ac:dyDescent="0.25">
      <c r="A513" s="378"/>
      <c r="B513" s="378"/>
      <c r="C513" s="379"/>
      <c r="D513" s="378"/>
      <c r="E513" s="379"/>
      <c r="F513" s="378"/>
    </row>
    <row r="514" spans="1:6" x14ac:dyDescent="0.25">
      <c r="A514" s="378"/>
      <c r="B514" s="378"/>
      <c r="C514" s="379"/>
      <c r="D514" s="378"/>
      <c r="E514" s="379"/>
      <c r="F514" s="378"/>
    </row>
    <row r="515" spans="1:6" x14ac:dyDescent="0.25">
      <c r="A515" s="378"/>
      <c r="B515" s="378"/>
      <c r="C515" s="379"/>
      <c r="D515" s="378"/>
      <c r="E515" s="379"/>
      <c r="F515" s="378"/>
    </row>
    <row r="516" spans="1:6" x14ac:dyDescent="0.25">
      <c r="A516" s="378"/>
      <c r="B516" s="378"/>
      <c r="C516" s="379"/>
      <c r="D516" s="378"/>
      <c r="E516" s="379"/>
      <c r="F516" s="378"/>
    </row>
    <row r="517" spans="1:6" x14ac:dyDescent="0.25">
      <c r="A517" s="378"/>
      <c r="B517" s="378"/>
      <c r="C517" s="379"/>
      <c r="D517" s="378"/>
      <c r="E517" s="379"/>
      <c r="F517" s="378"/>
    </row>
    <row r="518" spans="1:6" x14ac:dyDescent="0.25">
      <c r="A518" s="378"/>
      <c r="B518" s="378"/>
      <c r="C518" s="379"/>
      <c r="D518" s="378"/>
      <c r="E518" s="379"/>
      <c r="F518" s="378"/>
    </row>
    <row r="519" spans="1:6" x14ac:dyDescent="0.25">
      <c r="A519" s="378"/>
      <c r="B519" s="378"/>
      <c r="C519" s="379"/>
      <c r="D519" s="378"/>
      <c r="E519" s="379"/>
      <c r="F519" s="378"/>
    </row>
    <row r="520" spans="1:6" x14ac:dyDescent="0.25">
      <c r="A520" s="378"/>
      <c r="B520" s="378"/>
      <c r="C520" s="379"/>
      <c r="D520" s="378"/>
      <c r="E520" s="379"/>
      <c r="F520" s="378"/>
    </row>
    <row r="521" spans="1:6" x14ac:dyDescent="0.25">
      <c r="A521" s="378"/>
      <c r="B521" s="378"/>
      <c r="C521" s="379"/>
      <c r="D521" s="378"/>
      <c r="E521" s="379"/>
      <c r="F521" s="378"/>
    </row>
    <row r="522" spans="1:6" x14ac:dyDescent="0.25">
      <c r="A522" s="378"/>
      <c r="B522" s="378"/>
      <c r="C522" s="379"/>
      <c r="D522" s="378"/>
      <c r="E522" s="379"/>
      <c r="F522" s="378"/>
    </row>
    <row r="523" spans="1:6" x14ac:dyDescent="0.25">
      <c r="A523" s="378"/>
      <c r="B523" s="378"/>
      <c r="C523" s="379"/>
      <c r="D523" s="378"/>
      <c r="E523" s="379"/>
      <c r="F523" s="378"/>
    </row>
    <row r="524" spans="1:6" x14ac:dyDescent="0.25">
      <c r="A524" s="378"/>
      <c r="B524" s="378"/>
      <c r="C524" s="379"/>
      <c r="D524" s="378"/>
      <c r="E524" s="379"/>
      <c r="F524" s="378"/>
    </row>
    <row r="525" spans="1:6" x14ac:dyDescent="0.25">
      <c r="A525" s="378"/>
      <c r="B525" s="378"/>
      <c r="C525" s="379"/>
      <c r="D525" s="378"/>
      <c r="E525" s="379"/>
      <c r="F525" s="378"/>
    </row>
    <row r="526" spans="1:6" x14ac:dyDescent="0.25">
      <c r="A526" s="378"/>
      <c r="B526" s="378"/>
      <c r="C526" s="379"/>
      <c r="D526" s="378"/>
      <c r="E526" s="379"/>
      <c r="F526" s="378"/>
    </row>
    <row r="527" spans="1:6" x14ac:dyDescent="0.25">
      <c r="A527" s="378"/>
      <c r="B527" s="378"/>
      <c r="C527" s="379"/>
      <c r="D527" s="378"/>
      <c r="E527" s="379"/>
      <c r="F527" s="378"/>
    </row>
    <row r="528" spans="1:6" x14ac:dyDescent="0.25">
      <c r="A528" s="378"/>
      <c r="B528" s="378"/>
      <c r="C528" s="379"/>
      <c r="D528" s="378"/>
      <c r="E528" s="379"/>
      <c r="F528" s="378"/>
    </row>
    <row r="529" spans="1:6" x14ac:dyDescent="0.25">
      <c r="A529" s="378"/>
      <c r="B529" s="378"/>
      <c r="C529" s="379"/>
      <c r="D529" s="378"/>
      <c r="E529" s="379"/>
      <c r="F529" s="378"/>
    </row>
    <row r="530" spans="1:6" x14ac:dyDescent="0.25">
      <c r="A530" s="378"/>
      <c r="B530" s="378"/>
      <c r="C530" s="379"/>
      <c r="D530" s="378"/>
      <c r="E530" s="379"/>
      <c r="F530" s="378"/>
    </row>
    <row r="531" spans="1:6" x14ac:dyDescent="0.25">
      <c r="A531" s="378"/>
      <c r="B531" s="378"/>
      <c r="C531" s="379"/>
      <c r="D531" s="378"/>
      <c r="E531" s="379"/>
      <c r="F531" s="378"/>
    </row>
    <row r="532" spans="1:6" x14ac:dyDescent="0.25">
      <c r="A532" s="378"/>
      <c r="B532" s="378"/>
      <c r="C532" s="379"/>
      <c r="D532" s="378"/>
      <c r="E532" s="379"/>
      <c r="F532" s="378"/>
    </row>
    <row r="533" spans="1:6" x14ac:dyDescent="0.25">
      <c r="A533" s="378"/>
      <c r="B533" s="378"/>
      <c r="C533" s="379"/>
      <c r="D533" s="378"/>
      <c r="E533" s="379"/>
      <c r="F533" s="378"/>
    </row>
    <row r="534" spans="1:6" x14ac:dyDescent="0.25">
      <c r="A534" s="378"/>
      <c r="B534" s="378"/>
      <c r="C534" s="379"/>
      <c r="D534" s="378"/>
      <c r="E534" s="379"/>
      <c r="F534" s="378"/>
    </row>
    <row r="535" spans="1:6" x14ac:dyDescent="0.25">
      <c r="A535" s="378"/>
      <c r="B535" s="378"/>
      <c r="C535" s="379"/>
      <c r="D535" s="378"/>
      <c r="E535" s="379"/>
      <c r="F535" s="378"/>
    </row>
    <row r="536" spans="1:6" x14ac:dyDescent="0.25">
      <c r="A536" s="378"/>
      <c r="B536" s="378"/>
      <c r="C536" s="379"/>
      <c r="D536" s="378"/>
      <c r="E536" s="379"/>
      <c r="F536" s="378"/>
    </row>
    <row r="537" spans="1:6" x14ac:dyDescent="0.25">
      <c r="A537" s="378"/>
      <c r="B537" s="378"/>
      <c r="C537" s="379"/>
      <c r="D537" s="378"/>
      <c r="E537" s="379"/>
      <c r="F537" s="378"/>
    </row>
    <row r="538" spans="1:6" x14ac:dyDescent="0.25">
      <c r="A538" s="378"/>
      <c r="B538" s="378"/>
      <c r="C538" s="379"/>
      <c r="D538" s="378"/>
      <c r="E538" s="379"/>
      <c r="F538" s="378"/>
    </row>
    <row r="539" spans="1:6" x14ac:dyDescent="0.25">
      <c r="A539" s="378"/>
      <c r="B539" s="378"/>
      <c r="C539" s="379"/>
      <c r="D539" s="378"/>
      <c r="E539" s="379"/>
      <c r="F539" s="378"/>
    </row>
    <row r="540" spans="1:6" x14ac:dyDescent="0.25">
      <c r="A540" s="378"/>
      <c r="B540" s="378"/>
      <c r="C540" s="379"/>
      <c r="D540" s="378"/>
      <c r="E540" s="379"/>
      <c r="F540" s="378"/>
    </row>
    <row r="541" spans="1:6" x14ac:dyDescent="0.25">
      <c r="A541" s="378"/>
      <c r="B541" s="378"/>
      <c r="C541" s="379"/>
      <c r="D541" s="378"/>
      <c r="E541" s="379"/>
      <c r="F541" s="378"/>
    </row>
    <row r="542" spans="1:6" x14ac:dyDescent="0.25">
      <c r="A542" s="378"/>
      <c r="B542" s="378"/>
      <c r="C542" s="379"/>
      <c r="D542" s="378"/>
      <c r="E542" s="379"/>
      <c r="F542" s="378"/>
    </row>
    <row r="543" spans="1:6" x14ac:dyDescent="0.25">
      <c r="A543" s="378"/>
      <c r="B543" s="378"/>
      <c r="C543" s="379"/>
      <c r="D543" s="378"/>
      <c r="E543" s="379"/>
      <c r="F543" s="378"/>
    </row>
    <row r="544" spans="1:6" x14ac:dyDescent="0.25">
      <c r="A544" s="378"/>
      <c r="B544" s="378"/>
      <c r="C544" s="379"/>
      <c r="D544" s="378"/>
      <c r="E544" s="379"/>
      <c r="F544" s="378"/>
    </row>
    <row r="545" spans="1:6" x14ac:dyDescent="0.25">
      <c r="A545" s="378"/>
      <c r="B545" s="378"/>
      <c r="C545" s="379"/>
      <c r="D545" s="378"/>
      <c r="E545" s="379"/>
      <c r="F545" s="378"/>
    </row>
    <row r="546" spans="1:6" x14ac:dyDescent="0.25">
      <c r="A546" s="378"/>
      <c r="B546" s="378"/>
      <c r="C546" s="379"/>
      <c r="D546" s="378"/>
      <c r="E546" s="379"/>
      <c r="F546" s="378"/>
    </row>
    <row r="547" spans="1:6" x14ac:dyDescent="0.25">
      <c r="A547" s="378"/>
      <c r="B547" s="378"/>
      <c r="C547" s="379"/>
      <c r="D547" s="378"/>
      <c r="E547" s="379"/>
      <c r="F547" s="378"/>
    </row>
    <row r="548" spans="1:6" x14ac:dyDescent="0.25">
      <c r="A548" s="378"/>
      <c r="B548" s="378"/>
      <c r="C548" s="379"/>
      <c r="D548" s="378"/>
      <c r="E548" s="379"/>
      <c r="F548" s="378"/>
    </row>
    <row r="549" spans="1:6" x14ac:dyDescent="0.25">
      <c r="A549" s="378"/>
      <c r="B549" s="378"/>
      <c r="C549" s="379"/>
      <c r="D549" s="378"/>
      <c r="E549" s="379"/>
      <c r="F549" s="378"/>
    </row>
    <row r="550" spans="1:6" x14ac:dyDescent="0.25">
      <c r="A550" s="378"/>
      <c r="B550" s="378"/>
      <c r="C550" s="379"/>
      <c r="D550" s="378"/>
      <c r="E550" s="379"/>
      <c r="F550" s="378"/>
    </row>
    <row r="551" spans="1:6" x14ac:dyDescent="0.25">
      <c r="A551" s="378"/>
      <c r="B551" s="378"/>
      <c r="C551" s="379"/>
      <c r="D551" s="378"/>
      <c r="E551" s="379"/>
      <c r="F551" s="378"/>
    </row>
    <row r="552" spans="1:6" x14ac:dyDescent="0.25">
      <c r="A552" s="378"/>
      <c r="B552" s="378"/>
      <c r="C552" s="379"/>
      <c r="D552" s="378"/>
      <c r="E552" s="379"/>
      <c r="F552" s="378"/>
    </row>
    <row r="553" spans="1:6" x14ac:dyDescent="0.25">
      <c r="A553" s="378"/>
      <c r="B553" s="378"/>
      <c r="C553" s="379"/>
      <c r="D553" s="378"/>
      <c r="E553" s="379"/>
      <c r="F553" s="378"/>
    </row>
    <row r="554" spans="1:6" x14ac:dyDescent="0.25">
      <c r="A554" s="378"/>
      <c r="B554" s="378"/>
      <c r="C554" s="379"/>
      <c r="D554" s="378"/>
      <c r="E554" s="379"/>
      <c r="F554" s="378"/>
    </row>
    <row r="555" spans="1:6" x14ac:dyDescent="0.25">
      <c r="A555" s="378"/>
      <c r="B555" s="378"/>
      <c r="C555" s="379"/>
      <c r="D555" s="378"/>
      <c r="E555" s="379"/>
      <c r="F555" s="378"/>
    </row>
    <row r="556" spans="1:6" x14ac:dyDescent="0.25">
      <c r="A556" s="378"/>
      <c r="B556" s="378"/>
      <c r="C556" s="379"/>
      <c r="D556" s="378"/>
      <c r="E556" s="379"/>
      <c r="F556" s="378"/>
    </row>
    <row r="557" spans="1:6" x14ac:dyDescent="0.25">
      <c r="A557" s="378"/>
      <c r="B557" s="378"/>
      <c r="C557" s="379"/>
      <c r="D557" s="378"/>
      <c r="E557" s="379"/>
      <c r="F557" s="378"/>
    </row>
    <row r="558" spans="1:6" x14ac:dyDescent="0.25">
      <c r="A558" s="378"/>
      <c r="B558" s="378"/>
      <c r="C558" s="379"/>
      <c r="D558" s="378"/>
      <c r="E558" s="379"/>
      <c r="F558" s="378"/>
    </row>
    <row r="559" spans="1:6" x14ac:dyDescent="0.25">
      <c r="A559" s="378"/>
      <c r="B559" s="378"/>
      <c r="C559" s="379"/>
      <c r="D559" s="378"/>
      <c r="E559" s="379"/>
      <c r="F559" s="378"/>
    </row>
    <row r="560" spans="1:6" x14ac:dyDescent="0.25">
      <c r="A560" s="378"/>
      <c r="B560" s="378"/>
      <c r="C560" s="379"/>
      <c r="D560" s="378"/>
      <c r="E560" s="379"/>
      <c r="F560" s="378"/>
    </row>
    <row r="561" spans="1:6" x14ac:dyDescent="0.25">
      <c r="A561" s="378"/>
      <c r="B561" s="378"/>
      <c r="C561" s="379"/>
      <c r="D561" s="378"/>
      <c r="E561" s="379"/>
      <c r="F561" s="378"/>
    </row>
    <row r="562" spans="1:6" x14ac:dyDescent="0.25">
      <c r="A562" s="378"/>
      <c r="B562" s="378"/>
      <c r="C562" s="379"/>
      <c r="D562" s="378"/>
      <c r="E562" s="379"/>
      <c r="F562" s="378"/>
    </row>
    <row r="563" spans="1:6" x14ac:dyDescent="0.25">
      <c r="A563" s="378"/>
      <c r="B563" s="378"/>
      <c r="C563" s="379"/>
      <c r="D563" s="378"/>
      <c r="E563" s="379"/>
      <c r="F563" s="378"/>
    </row>
    <row r="564" spans="1:6" x14ac:dyDescent="0.25">
      <c r="A564" s="378"/>
      <c r="B564" s="378"/>
      <c r="C564" s="379"/>
      <c r="D564" s="378"/>
      <c r="E564" s="379"/>
      <c r="F564" s="378"/>
    </row>
    <row r="565" spans="1:6" x14ac:dyDescent="0.25">
      <c r="A565" s="378"/>
      <c r="B565" s="378"/>
      <c r="C565" s="379"/>
      <c r="D565" s="378"/>
      <c r="E565" s="379"/>
      <c r="F565" s="378"/>
    </row>
    <row r="566" spans="1:6" x14ac:dyDescent="0.25">
      <c r="A566" s="378"/>
      <c r="B566" s="378"/>
      <c r="C566" s="379"/>
      <c r="D566" s="378"/>
      <c r="E566" s="379"/>
      <c r="F566" s="378"/>
    </row>
    <row r="567" spans="1:6" x14ac:dyDescent="0.25">
      <c r="A567" s="378"/>
      <c r="B567" s="378"/>
      <c r="C567" s="379"/>
      <c r="D567" s="378"/>
      <c r="E567" s="379"/>
      <c r="F567" s="378"/>
    </row>
    <row r="568" spans="1:6" x14ac:dyDescent="0.25">
      <c r="A568" s="378"/>
      <c r="B568" s="378"/>
      <c r="C568" s="379"/>
      <c r="D568" s="378"/>
      <c r="E568" s="379"/>
      <c r="F568" s="378"/>
    </row>
    <row r="569" spans="1:6" x14ac:dyDescent="0.25">
      <c r="A569" s="378"/>
      <c r="B569" s="378"/>
      <c r="C569" s="379"/>
      <c r="D569" s="378"/>
      <c r="E569" s="379"/>
      <c r="F569" s="378"/>
    </row>
    <row r="570" spans="1:6" x14ac:dyDescent="0.25">
      <c r="A570" s="378"/>
      <c r="B570" s="378"/>
      <c r="C570" s="379"/>
      <c r="D570" s="378"/>
      <c r="E570" s="379"/>
      <c r="F570" s="378"/>
    </row>
    <row r="571" spans="1:6" x14ac:dyDescent="0.25">
      <c r="A571" s="378"/>
      <c r="B571" s="378"/>
      <c r="C571" s="379"/>
      <c r="D571" s="378"/>
      <c r="E571" s="379"/>
      <c r="F571" s="378"/>
    </row>
    <row r="572" spans="1:6" x14ac:dyDescent="0.25">
      <c r="A572" s="378"/>
      <c r="B572" s="378"/>
      <c r="C572" s="379"/>
      <c r="D572" s="378"/>
      <c r="E572" s="379"/>
      <c r="F572" s="378"/>
    </row>
    <row r="573" spans="1:6" x14ac:dyDescent="0.25">
      <c r="A573" s="378"/>
      <c r="B573" s="378"/>
      <c r="C573" s="379"/>
      <c r="D573" s="378"/>
      <c r="E573" s="379"/>
      <c r="F573" s="378"/>
    </row>
    <row r="574" spans="1:6" x14ac:dyDescent="0.25">
      <c r="A574" s="378"/>
      <c r="B574" s="378"/>
      <c r="C574" s="379"/>
      <c r="D574" s="378"/>
      <c r="E574" s="379"/>
      <c r="F574" s="378"/>
    </row>
    <row r="575" spans="1:6" x14ac:dyDescent="0.25">
      <c r="A575" s="378"/>
      <c r="B575" s="378"/>
      <c r="C575" s="379"/>
      <c r="D575" s="378"/>
      <c r="E575" s="379"/>
      <c r="F575" s="378"/>
    </row>
    <row r="576" spans="1:6" x14ac:dyDescent="0.25">
      <c r="A576" s="378"/>
      <c r="B576" s="378"/>
      <c r="C576" s="379"/>
      <c r="D576" s="378"/>
      <c r="E576" s="379"/>
      <c r="F576" s="378"/>
    </row>
    <row r="577" spans="1:6" x14ac:dyDescent="0.25">
      <c r="A577" s="378"/>
      <c r="B577" s="378"/>
      <c r="C577" s="379"/>
      <c r="D577" s="378"/>
      <c r="E577" s="379"/>
      <c r="F577" s="378"/>
    </row>
    <row r="578" spans="1:6" x14ac:dyDescent="0.25">
      <c r="A578" s="378"/>
      <c r="B578" s="378"/>
      <c r="C578" s="379"/>
      <c r="D578" s="378"/>
      <c r="E578" s="379"/>
      <c r="F578" s="378"/>
    </row>
    <row r="579" spans="1:6" x14ac:dyDescent="0.25">
      <c r="A579" s="378"/>
      <c r="B579" s="378"/>
      <c r="C579" s="379"/>
      <c r="D579" s="378"/>
      <c r="E579" s="379"/>
      <c r="F579" s="378"/>
    </row>
    <row r="580" spans="1:6" x14ac:dyDescent="0.25">
      <c r="A580" s="378"/>
      <c r="B580" s="378"/>
      <c r="C580" s="379"/>
      <c r="D580" s="378"/>
      <c r="E580" s="379"/>
      <c r="F580" s="378"/>
    </row>
    <row r="581" spans="1:6" x14ac:dyDescent="0.25">
      <c r="A581" s="378"/>
      <c r="B581" s="378"/>
      <c r="C581" s="379"/>
      <c r="D581" s="378"/>
      <c r="E581" s="379"/>
      <c r="F581" s="378"/>
    </row>
    <row r="582" spans="1:6" x14ac:dyDescent="0.25">
      <c r="A582" s="378"/>
      <c r="B582" s="378"/>
      <c r="C582" s="379"/>
      <c r="D582" s="378"/>
      <c r="E582" s="379"/>
      <c r="F582" s="378"/>
    </row>
    <row r="583" spans="1:6" x14ac:dyDescent="0.25">
      <c r="A583" s="378"/>
      <c r="B583" s="378"/>
      <c r="C583" s="379"/>
      <c r="D583" s="378"/>
      <c r="E583" s="379"/>
      <c r="F583" s="378"/>
    </row>
    <row r="584" spans="1:6" x14ac:dyDescent="0.25">
      <c r="A584" s="378"/>
      <c r="B584" s="378"/>
      <c r="C584" s="379"/>
      <c r="D584" s="378"/>
      <c r="E584" s="379"/>
      <c r="F584" s="378"/>
    </row>
    <row r="585" spans="1:6" x14ac:dyDescent="0.25">
      <c r="A585" s="378"/>
      <c r="B585" s="378"/>
      <c r="C585" s="379"/>
      <c r="D585" s="378"/>
      <c r="E585" s="379"/>
      <c r="F585" s="378"/>
    </row>
    <row r="586" spans="1:6" x14ac:dyDescent="0.25">
      <c r="A586" s="378"/>
      <c r="B586" s="378"/>
      <c r="C586" s="379"/>
      <c r="D586" s="378"/>
      <c r="E586" s="379"/>
      <c r="F586" s="378"/>
    </row>
    <row r="587" spans="1:6" x14ac:dyDescent="0.25">
      <c r="A587" s="378"/>
      <c r="B587" s="378"/>
      <c r="C587" s="379"/>
      <c r="D587" s="378"/>
      <c r="E587" s="379"/>
      <c r="F587" s="378"/>
    </row>
    <row r="588" spans="1:6" x14ac:dyDescent="0.25">
      <c r="A588" s="378"/>
      <c r="B588" s="378"/>
      <c r="C588" s="379"/>
      <c r="D588" s="378"/>
      <c r="E588" s="379"/>
      <c r="F588" s="378"/>
    </row>
    <row r="589" spans="1:6" x14ac:dyDescent="0.25">
      <c r="A589" s="378"/>
      <c r="B589" s="378"/>
      <c r="C589" s="379"/>
      <c r="D589" s="378"/>
      <c r="E589" s="379"/>
      <c r="F589" s="378"/>
    </row>
    <row r="590" spans="1:6" x14ac:dyDescent="0.25">
      <c r="A590" s="378"/>
      <c r="B590" s="378"/>
      <c r="C590" s="379"/>
      <c r="D590" s="378"/>
      <c r="E590" s="379"/>
      <c r="F590" s="378"/>
    </row>
    <row r="591" spans="1:6" x14ac:dyDescent="0.25">
      <c r="A591" s="378"/>
      <c r="B591" s="378"/>
      <c r="C591" s="379"/>
      <c r="D591" s="378"/>
      <c r="E591" s="379"/>
      <c r="F591" s="378"/>
    </row>
    <row r="592" spans="1:6" x14ac:dyDescent="0.25">
      <c r="A592" s="378"/>
      <c r="B592" s="378"/>
      <c r="C592" s="379"/>
      <c r="D592" s="378"/>
      <c r="E592" s="379"/>
      <c r="F592" s="378"/>
    </row>
    <row r="593" spans="1:6" x14ac:dyDescent="0.25">
      <c r="A593" s="378"/>
      <c r="B593" s="378"/>
      <c r="C593" s="379"/>
      <c r="D593" s="378"/>
      <c r="E593" s="379"/>
      <c r="F593" s="378"/>
    </row>
    <row r="594" spans="1:6" x14ac:dyDescent="0.25">
      <c r="A594" s="378"/>
      <c r="B594" s="378"/>
      <c r="C594" s="379"/>
      <c r="D594" s="378"/>
      <c r="E594" s="379"/>
      <c r="F594" s="378"/>
    </row>
    <row r="595" spans="1:6" x14ac:dyDescent="0.25">
      <c r="A595" s="378"/>
      <c r="B595" s="378"/>
      <c r="C595" s="379"/>
      <c r="D595" s="378"/>
      <c r="E595" s="379"/>
      <c r="F595" s="378"/>
    </row>
    <row r="596" spans="1:6" x14ac:dyDescent="0.25">
      <c r="A596" s="378"/>
      <c r="B596" s="378"/>
      <c r="C596" s="379"/>
      <c r="D596" s="378"/>
      <c r="E596" s="379"/>
      <c r="F596" s="378"/>
    </row>
    <row r="597" spans="1:6" x14ac:dyDescent="0.25">
      <c r="A597" s="378"/>
      <c r="B597" s="378"/>
      <c r="C597" s="379"/>
      <c r="D597" s="378"/>
      <c r="E597" s="379"/>
      <c r="F597" s="378"/>
    </row>
    <row r="598" spans="1:6" x14ac:dyDescent="0.25">
      <c r="A598" s="378"/>
      <c r="B598" s="378"/>
      <c r="C598" s="379"/>
      <c r="D598" s="378"/>
      <c r="E598" s="379"/>
      <c r="F598" s="378"/>
    </row>
    <row r="599" spans="1:6" x14ac:dyDescent="0.25">
      <c r="A599" s="378"/>
      <c r="B599" s="378"/>
      <c r="C599" s="379"/>
      <c r="D599" s="378"/>
      <c r="E599" s="379"/>
      <c r="F599" s="378"/>
    </row>
    <row r="600" spans="1:6" x14ac:dyDescent="0.25">
      <c r="A600" s="378"/>
      <c r="B600" s="378"/>
      <c r="C600" s="379"/>
      <c r="D600" s="378"/>
      <c r="E600" s="379"/>
      <c r="F600" s="378"/>
    </row>
    <row r="601" spans="1:6" x14ac:dyDescent="0.25">
      <c r="A601" s="378"/>
      <c r="B601" s="378"/>
      <c r="C601" s="379"/>
      <c r="D601" s="378"/>
      <c r="E601" s="379"/>
      <c r="F601" s="378"/>
    </row>
    <row r="602" spans="1:6" x14ac:dyDescent="0.25">
      <c r="A602" s="378"/>
      <c r="B602" s="378"/>
      <c r="C602" s="379"/>
      <c r="D602" s="378"/>
      <c r="E602" s="379"/>
      <c r="F602" s="378"/>
    </row>
    <row r="603" spans="1:6" x14ac:dyDescent="0.25">
      <c r="A603" s="378"/>
      <c r="B603" s="378"/>
      <c r="C603" s="379"/>
      <c r="D603" s="378"/>
      <c r="E603" s="379"/>
      <c r="F603" s="378"/>
    </row>
    <row r="604" spans="1:6" x14ac:dyDescent="0.25">
      <c r="A604" s="378"/>
      <c r="B604" s="378"/>
      <c r="C604" s="379"/>
      <c r="D604" s="378"/>
      <c r="E604" s="379"/>
      <c r="F604" s="378"/>
    </row>
    <row r="605" spans="1:6" x14ac:dyDescent="0.25">
      <c r="A605" s="378"/>
      <c r="B605" s="378"/>
      <c r="C605" s="379"/>
      <c r="D605" s="378"/>
      <c r="E605" s="379"/>
      <c r="F605" s="378"/>
    </row>
    <row r="606" spans="1:6" x14ac:dyDescent="0.25">
      <c r="A606" s="378"/>
      <c r="B606" s="378"/>
      <c r="C606" s="379"/>
      <c r="D606" s="378"/>
      <c r="E606" s="379"/>
      <c r="F606" s="378"/>
    </row>
    <row r="607" spans="1:6" x14ac:dyDescent="0.25">
      <c r="A607" s="378"/>
      <c r="B607" s="378"/>
      <c r="C607" s="379"/>
      <c r="D607" s="378"/>
      <c r="E607" s="379"/>
      <c r="F607" s="378"/>
    </row>
    <row r="608" spans="1:6" x14ac:dyDescent="0.25">
      <c r="A608" s="378"/>
      <c r="B608" s="378"/>
      <c r="C608" s="379"/>
      <c r="D608" s="378"/>
      <c r="E608" s="379"/>
      <c r="F608" s="378"/>
    </row>
    <row r="609" spans="1:6" x14ac:dyDescent="0.25">
      <c r="A609" s="378"/>
      <c r="B609" s="378"/>
      <c r="C609" s="379"/>
      <c r="D609" s="378"/>
      <c r="E609" s="379"/>
      <c r="F609" s="378"/>
    </row>
    <row r="610" spans="1:6" x14ac:dyDescent="0.25">
      <c r="A610" s="378"/>
      <c r="B610" s="378"/>
      <c r="C610" s="379"/>
      <c r="D610" s="378"/>
      <c r="E610" s="379"/>
      <c r="F610" s="378"/>
    </row>
    <row r="611" spans="1:6" x14ac:dyDescent="0.25">
      <c r="A611" s="378"/>
      <c r="B611" s="378"/>
      <c r="C611" s="379"/>
      <c r="D611" s="378"/>
      <c r="E611" s="379"/>
      <c r="F611" s="378"/>
    </row>
    <row r="612" spans="1:6" x14ac:dyDescent="0.25">
      <c r="A612" s="378"/>
      <c r="B612" s="378"/>
      <c r="C612" s="379"/>
      <c r="D612" s="378"/>
      <c r="E612" s="379"/>
      <c r="F612" s="378"/>
    </row>
    <row r="613" spans="1:6" x14ac:dyDescent="0.25">
      <c r="A613" s="378"/>
      <c r="B613" s="378"/>
      <c r="C613" s="379"/>
      <c r="D613" s="378"/>
      <c r="E613" s="379"/>
      <c r="F613" s="378"/>
    </row>
    <row r="614" spans="1:6" x14ac:dyDescent="0.25">
      <c r="A614" s="378"/>
      <c r="B614" s="378"/>
      <c r="C614" s="379"/>
      <c r="D614" s="378"/>
      <c r="E614" s="379"/>
      <c r="F614" s="378"/>
    </row>
    <row r="615" spans="1:6" x14ac:dyDescent="0.25">
      <c r="A615" s="378"/>
      <c r="B615" s="378"/>
      <c r="C615" s="379"/>
      <c r="D615" s="378"/>
      <c r="E615" s="379"/>
      <c r="F615" s="378"/>
    </row>
    <row r="616" spans="1:6" x14ac:dyDescent="0.25">
      <c r="A616" s="378"/>
      <c r="B616" s="378"/>
      <c r="C616" s="379"/>
      <c r="D616" s="378"/>
      <c r="E616" s="379"/>
      <c r="F616" s="378"/>
    </row>
    <row r="617" spans="1:6" x14ac:dyDescent="0.25">
      <c r="A617" s="378"/>
      <c r="B617" s="378"/>
      <c r="C617" s="379"/>
      <c r="D617" s="378"/>
      <c r="E617" s="379"/>
      <c r="F617" s="378"/>
    </row>
    <row r="618" spans="1:6" x14ac:dyDescent="0.25">
      <c r="A618" s="378"/>
      <c r="B618" s="378"/>
      <c r="C618" s="379"/>
      <c r="D618" s="378"/>
      <c r="E618" s="379"/>
      <c r="F618" s="378"/>
    </row>
    <row r="619" spans="1:6" x14ac:dyDescent="0.25">
      <c r="A619" s="378"/>
      <c r="B619" s="378"/>
      <c r="C619" s="379"/>
      <c r="D619" s="378"/>
      <c r="E619" s="379"/>
      <c r="F619" s="378"/>
    </row>
    <row r="620" spans="1:6" x14ac:dyDescent="0.25">
      <c r="A620" s="378"/>
      <c r="B620" s="378"/>
      <c r="C620" s="379"/>
      <c r="D620" s="378"/>
      <c r="E620" s="379"/>
      <c r="F620" s="378"/>
    </row>
    <row r="621" spans="1:6" x14ac:dyDescent="0.25">
      <c r="A621" s="378"/>
      <c r="B621" s="378"/>
      <c r="C621" s="379"/>
      <c r="D621" s="378"/>
      <c r="E621" s="379"/>
      <c r="F621" s="378"/>
    </row>
    <row r="622" spans="1:6" x14ac:dyDescent="0.25">
      <c r="A622" s="378"/>
      <c r="B622" s="378"/>
      <c r="C622" s="379"/>
      <c r="D622" s="378"/>
      <c r="E622" s="379"/>
      <c r="F622" s="378"/>
    </row>
    <row r="623" spans="1:6" x14ac:dyDescent="0.25">
      <c r="A623" s="378"/>
      <c r="B623" s="378"/>
      <c r="C623" s="379"/>
      <c r="D623" s="378"/>
      <c r="E623" s="379"/>
      <c r="F623" s="378"/>
    </row>
    <row r="624" spans="1:6" x14ac:dyDescent="0.25">
      <c r="A624" s="378"/>
      <c r="B624" s="378"/>
      <c r="C624" s="379"/>
      <c r="D624" s="378"/>
      <c r="E624" s="379"/>
      <c r="F624" s="378"/>
    </row>
    <row r="625" spans="1:6" x14ac:dyDescent="0.25">
      <c r="A625" s="378"/>
      <c r="B625" s="378"/>
      <c r="C625" s="379"/>
      <c r="D625" s="378"/>
      <c r="E625" s="379"/>
      <c r="F625" s="378"/>
    </row>
    <row r="626" spans="1:6" x14ac:dyDescent="0.25">
      <c r="A626" s="378"/>
      <c r="B626" s="378"/>
      <c r="C626" s="379"/>
      <c r="D626" s="378"/>
      <c r="E626" s="379"/>
      <c r="F626" s="378"/>
    </row>
    <row r="627" spans="1:6" x14ac:dyDescent="0.25">
      <c r="A627" s="378"/>
      <c r="B627" s="378"/>
      <c r="C627" s="379"/>
      <c r="D627" s="378"/>
      <c r="E627" s="379"/>
      <c r="F627" s="378"/>
    </row>
    <row r="628" spans="1:6" x14ac:dyDescent="0.25">
      <c r="A628" s="378"/>
      <c r="B628" s="378"/>
      <c r="C628" s="379"/>
      <c r="D628" s="378"/>
      <c r="E628" s="379"/>
      <c r="F628" s="378"/>
    </row>
    <row r="629" spans="1:6" x14ac:dyDescent="0.25">
      <c r="A629" s="378"/>
      <c r="B629" s="378"/>
      <c r="C629" s="379"/>
      <c r="D629" s="378"/>
      <c r="E629" s="379"/>
      <c r="F629" s="378"/>
    </row>
    <row r="630" spans="1:6" x14ac:dyDescent="0.25">
      <c r="A630" s="378"/>
      <c r="B630" s="378"/>
      <c r="C630" s="379"/>
      <c r="D630" s="378"/>
      <c r="E630" s="379"/>
      <c r="F630" s="378"/>
    </row>
    <row r="631" spans="1:6" x14ac:dyDescent="0.25">
      <c r="A631" s="378"/>
      <c r="B631" s="378"/>
      <c r="C631" s="379"/>
      <c r="D631" s="378"/>
      <c r="E631" s="379"/>
      <c r="F631" s="378"/>
    </row>
    <row r="632" spans="1:6" x14ac:dyDescent="0.25">
      <c r="A632" s="378"/>
      <c r="B632" s="378"/>
      <c r="C632" s="379"/>
      <c r="D632" s="378"/>
      <c r="E632" s="379"/>
      <c r="F632" s="378"/>
    </row>
    <row r="633" spans="1:6" x14ac:dyDescent="0.25">
      <c r="A633" s="378"/>
      <c r="B633" s="378"/>
      <c r="C633" s="379"/>
      <c r="D633" s="378"/>
      <c r="E633" s="379"/>
      <c r="F633" s="378"/>
    </row>
    <row r="634" spans="1:6" x14ac:dyDescent="0.25">
      <c r="A634" s="378"/>
      <c r="B634" s="378"/>
      <c r="C634" s="379"/>
      <c r="D634" s="378"/>
      <c r="E634" s="379"/>
      <c r="F634" s="378"/>
    </row>
    <row r="635" spans="1:6" x14ac:dyDescent="0.25">
      <c r="A635" s="378"/>
      <c r="B635" s="378"/>
      <c r="C635" s="379"/>
      <c r="D635" s="378"/>
      <c r="E635" s="379"/>
      <c r="F635" s="378"/>
    </row>
    <row r="636" spans="1:6" x14ac:dyDescent="0.25">
      <c r="A636" s="378"/>
      <c r="B636" s="378"/>
      <c r="C636" s="379"/>
      <c r="D636" s="378"/>
      <c r="E636" s="379"/>
      <c r="F636" s="378"/>
    </row>
    <row r="637" spans="1:6" x14ac:dyDescent="0.25">
      <c r="A637" s="378"/>
      <c r="B637" s="378"/>
      <c r="C637" s="379"/>
      <c r="D637" s="378"/>
      <c r="E637" s="379"/>
      <c r="F637" s="378"/>
    </row>
    <row r="638" spans="1:6" x14ac:dyDescent="0.25">
      <c r="A638" s="378"/>
      <c r="B638" s="378"/>
      <c r="C638" s="379"/>
      <c r="D638" s="378"/>
      <c r="E638" s="379"/>
      <c r="F638" s="378"/>
    </row>
    <row r="639" spans="1:6" x14ac:dyDescent="0.25">
      <c r="A639" s="378"/>
      <c r="B639" s="378"/>
      <c r="C639" s="379"/>
      <c r="D639" s="378"/>
      <c r="E639" s="379"/>
      <c r="F639" s="378"/>
    </row>
    <row r="640" spans="1:6" x14ac:dyDescent="0.25">
      <c r="A640" s="378"/>
      <c r="B640" s="378"/>
      <c r="C640" s="379"/>
      <c r="D640" s="378"/>
      <c r="E640" s="379"/>
      <c r="F640" s="378"/>
    </row>
    <row r="641" spans="1:6" x14ac:dyDescent="0.25">
      <c r="A641" s="378"/>
      <c r="B641" s="378"/>
      <c r="C641" s="379"/>
      <c r="D641" s="378"/>
      <c r="E641" s="379"/>
      <c r="F641" s="378"/>
    </row>
    <row r="642" spans="1:6" x14ac:dyDescent="0.25">
      <c r="A642" s="378"/>
      <c r="B642" s="378"/>
      <c r="C642" s="379"/>
      <c r="D642" s="378"/>
      <c r="E642" s="379"/>
      <c r="F642" s="378"/>
    </row>
    <row r="643" spans="1:6" x14ac:dyDescent="0.25">
      <c r="A643" s="378"/>
      <c r="B643" s="378"/>
      <c r="C643" s="379"/>
      <c r="D643" s="378"/>
      <c r="E643" s="379"/>
      <c r="F643" s="378"/>
    </row>
    <row r="644" spans="1:6" x14ac:dyDescent="0.25">
      <c r="A644" s="378"/>
      <c r="B644" s="378"/>
      <c r="C644" s="379"/>
      <c r="D644" s="378"/>
      <c r="E644" s="379"/>
      <c r="F644" s="378"/>
    </row>
    <row r="645" spans="1:6" x14ac:dyDescent="0.25">
      <c r="A645" s="378"/>
      <c r="B645" s="378"/>
      <c r="C645" s="379"/>
      <c r="D645" s="378"/>
      <c r="E645" s="379"/>
      <c r="F645" s="378"/>
    </row>
    <row r="646" spans="1:6" x14ac:dyDescent="0.25">
      <c r="A646" s="378"/>
      <c r="B646" s="378"/>
      <c r="C646" s="379"/>
      <c r="D646" s="378"/>
      <c r="E646" s="379"/>
      <c r="F646" s="378"/>
    </row>
    <row r="647" spans="1:6" x14ac:dyDescent="0.25">
      <c r="A647" s="378"/>
      <c r="B647" s="378"/>
      <c r="C647" s="379"/>
      <c r="D647" s="378"/>
      <c r="E647" s="379"/>
      <c r="F647" s="378"/>
    </row>
    <row r="648" spans="1:6" x14ac:dyDescent="0.25">
      <c r="A648" s="378"/>
      <c r="B648" s="378"/>
      <c r="C648" s="379"/>
      <c r="D648" s="378"/>
      <c r="E648" s="379"/>
      <c r="F648" s="378"/>
    </row>
    <row r="649" spans="1:6" x14ac:dyDescent="0.25">
      <c r="A649" s="378"/>
      <c r="B649" s="378"/>
      <c r="C649" s="379"/>
      <c r="D649" s="378"/>
      <c r="E649" s="379"/>
      <c r="F649" s="378"/>
    </row>
    <row r="650" spans="1:6" x14ac:dyDescent="0.25">
      <c r="A650" s="378"/>
      <c r="B650" s="378"/>
      <c r="C650" s="379"/>
      <c r="D650" s="378"/>
      <c r="E650" s="379"/>
      <c r="F650" s="378"/>
    </row>
    <row r="651" spans="1:6" x14ac:dyDescent="0.25">
      <c r="A651" s="378"/>
      <c r="B651" s="378"/>
      <c r="C651" s="379"/>
      <c r="D651" s="378"/>
      <c r="E651" s="379"/>
      <c r="F651" s="378"/>
    </row>
    <row r="652" spans="1:6" x14ac:dyDescent="0.25">
      <c r="A652" s="378"/>
      <c r="B652" s="378"/>
      <c r="C652" s="379"/>
      <c r="D652" s="378"/>
      <c r="E652" s="379"/>
      <c r="F652" s="378"/>
    </row>
    <row r="653" spans="1:6" x14ac:dyDescent="0.25">
      <c r="A653" s="378"/>
      <c r="B653" s="378"/>
      <c r="C653" s="379"/>
      <c r="D653" s="378"/>
      <c r="E653" s="379"/>
      <c r="F653" s="378"/>
    </row>
    <row r="654" spans="1:6" x14ac:dyDescent="0.25">
      <c r="A654" s="378"/>
      <c r="B654" s="378"/>
      <c r="C654" s="379"/>
      <c r="D654" s="378"/>
      <c r="E654" s="379"/>
      <c r="F654" s="378"/>
    </row>
    <row r="655" spans="1:6" x14ac:dyDescent="0.25">
      <c r="A655" s="378"/>
      <c r="B655" s="378"/>
      <c r="C655" s="379"/>
      <c r="D655" s="378"/>
      <c r="E655" s="379"/>
      <c r="F655" s="378"/>
    </row>
    <row r="656" spans="1:6" x14ac:dyDescent="0.25">
      <c r="A656" s="378"/>
      <c r="B656" s="378"/>
      <c r="C656" s="379"/>
      <c r="D656" s="378"/>
      <c r="E656" s="379"/>
      <c r="F656" s="378"/>
    </row>
    <row r="657" spans="1:6" x14ac:dyDescent="0.25">
      <c r="A657" s="378"/>
      <c r="B657" s="378"/>
      <c r="C657" s="379"/>
      <c r="D657" s="378"/>
      <c r="E657" s="379"/>
      <c r="F657" s="378"/>
    </row>
    <row r="658" spans="1:6" x14ac:dyDescent="0.25">
      <c r="A658" s="378"/>
      <c r="B658" s="378"/>
      <c r="C658" s="379"/>
      <c r="D658" s="378"/>
      <c r="E658" s="379"/>
      <c r="F658" s="378"/>
    </row>
    <row r="659" spans="1:6" x14ac:dyDescent="0.25">
      <c r="A659" s="378"/>
      <c r="B659" s="378"/>
      <c r="C659" s="379"/>
      <c r="D659" s="378"/>
      <c r="E659" s="379"/>
      <c r="F659" s="378"/>
    </row>
    <row r="660" spans="1:6" x14ac:dyDescent="0.25">
      <c r="A660" s="378"/>
      <c r="B660" s="378"/>
      <c r="C660" s="379"/>
      <c r="D660" s="378"/>
      <c r="E660" s="379"/>
      <c r="F660" s="378"/>
    </row>
    <row r="661" spans="1:6" x14ac:dyDescent="0.25">
      <c r="A661" s="378"/>
      <c r="B661" s="378"/>
      <c r="C661" s="379"/>
      <c r="D661" s="378"/>
      <c r="E661" s="379"/>
      <c r="F661" s="378"/>
    </row>
    <row r="662" spans="1:6" x14ac:dyDescent="0.25">
      <c r="A662" s="378"/>
      <c r="B662" s="378"/>
      <c r="C662" s="379"/>
      <c r="D662" s="378"/>
      <c r="E662" s="379"/>
      <c r="F662" s="378"/>
    </row>
    <row r="663" spans="1:6" x14ac:dyDescent="0.25">
      <c r="A663" s="378"/>
      <c r="B663" s="378"/>
      <c r="C663" s="379"/>
      <c r="D663" s="378"/>
      <c r="E663" s="379"/>
      <c r="F663" s="378"/>
    </row>
    <row r="664" spans="1:6" x14ac:dyDescent="0.25">
      <c r="A664" s="378"/>
      <c r="B664" s="378"/>
      <c r="C664" s="379"/>
      <c r="D664" s="378"/>
      <c r="E664" s="379"/>
      <c r="F664" s="378"/>
    </row>
    <row r="665" spans="1:6" x14ac:dyDescent="0.25">
      <c r="A665" s="378"/>
      <c r="B665" s="378"/>
      <c r="C665" s="379"/>
      <c r="D665" s="378"/>
      <c r="E665" s="379"/>
      <c r="F665" s="378"/>
    </row>
    <row r="666" spans="1:6" x14ac:dyDescent="0.25">
      <c r="A666" s="378"/>
      <c r="B666" s="378"/>
      <c r="C666" s="379"/>
      <c r="D666" s="378"/>
      <c r="E666" s="379"/>
      <c r="F666" s="378"/>
    </row>
    <row r="667" spans="1:6" x14ac:dyDescent="0.25">
      <c r="A667" s="378"/>
      <c r="B667" s="378"/>
      <c r="C667" s="379"/>
      <c r="D667" s="378"/>
      <c r="E667" s="379"/>
      <c r="F667" s="378"/>
    </row>
    <row r="668" spans="1:6" x14ac:dyDescent="0.25">
      <c r="A668" s="378"/>
      <c r="B668" s="378"/>
      <c r="C668" s="379"/>
      <c r="D668" s="378"/>
      <c r="E668" s="379"/>
      <c r="F668" s="378"/>
    </row>
    <row r="669" spans="1:6" x14ac:dyDescent="0.25">
      <c r="A669" s="378"/>
      <c r="B669" s="378"/>
      <c r="C669" s="379"/>
      <c r="D669" s="378"/>
      <c r="E669" s="379"/>
      <c r="F669" s="378"/>
    </row>
    <row r="670" spans="1:6" x14ac:dyDescent="0.25">
      <c r="A670" s="378"/>
      <c r="B670" s="378"/>
      <c r="C670" s="379"/>
      <c r="D670" s="378"/>
      <c r="E670" s="379"/>
      <c r="F670" s="378"/>
    </row>
    <row r="671" spans="1:6" x14ac:dyDescent="0.25">
      <c r="A671" s="378"/>
      <c r="B671" s="378"/>
      <c r="C671" s="379"/>
      <c r="D671" s="378"/>
      <c r="E671" s="379"/>
      <c r="F671" s="378"/>
    </row>
    <row r="672" spans="1:6" x14ac:dyDescent="0.25">
      <c r="A672" s="378"/>
      <c r="B672" s="378"/>
      <c r="C672" s="379"/>
      <c r="D672" s="378"/>
      <c r="E672" s="379"/>
      <c r="F672" s="378"/>
    </row>
    <row r="673" spans="1:6" x14ac:dyDescent="0.25">
      <c r="A673" s="378"/>
      <c r="B673" s="378"/>
      <c r="C673" s="379"/>
      <c r="D673" s="378"/>
      <c r="E673" s="379"/>
      <c r="F673" s="378"/>
    </row>
    <row r="674" spans="1:6" x14ac:dyDescent="0.25">
      <c r="A674" s="378"/>
      <c r="B674" s="378"/>
      <c r="C674" s="379"/>
      <c r="D674" s="378"/>
      <c r="E674" s="379"/>
      <c r="F674" s="378"/>
    </row>
    <row r="675" spans="1:6" x14ac:dyDescent="0.25">
      <c r="A675" s="378"/>
      <c r="B675" s="378"/>
      <c r="C675" s="379"/>
      <c r="D675" s="378"/>
      <c r="E675" s="379"/>
      <c r="F675" s="378"/>
    </row>
    <row r="676" spans="1:6" x14ac:dyDescent="0.25">
      <c r="A676" s="378"/>
      <c r="B676" s="378"/>
      <c r="C676" s="379"/>
      <c r="D676" s="378"/>
      <c r="E676" s="379"/>
      <c r="F676" s="378"/>
    </row>
    <row r="677" spans="1:6" x14ac:dyDescent="0.25">
      <c r="A677" s="378"/>
      <c r="B677" s="378"/>
      <c r="C677" s="379"/>
      <c r="D677" s="378"/>
      <c r="E677" s="379"/>
      <c r="F677" s="378"/>
    </row>
    <row r="678" spans="1:6" x14ac:dyDescent="0.25">
      <c r="A678" s="378"/>
      <c r="B678" s="378"/>
      <c r="C678" s="379"/>
      <c r="D678" s="378"/>
      <c r="E678" s="379"/>
      <c r="F678" s="378"/>
    </row>
    <row r="679" spans="1:6" x14ac:dyDescent="0.25">
      <c r="A679" s="378"/>
      <c r="B679" s="378"/>
      <c r="C679" s="379"/>
      <c r="D679" s="378"/>
      <c r="E679" s="379"/>
      <c r="F679" s="378"/>
    </row>
    <row r="680" spans="1:6" x14ac:dyDescent="0.25">
      <c r="A680" s="378"/>
      <c r="B680" s="378"/>
      <c r="C680" s="379"/>
      <c r="D680" s="378"/>
      <c r="E680" s="379"/>
      <c r="F680" s="378"/>
    </row>
    <row r="681" spans="1:6" x14ac:dyDescent="0.25">
      <c r="A681" s="378"/>
      <c r="B681" s="378"/>
      <c r="C681" s="379"/>
      <c r="D681" s="378"/>
      <c r="E681" s="379"/>
      <c r="F681" s="378"/>
    </row>
    <row r="682" spans="1:6" x14ac:dyDescent="0.25">
      <c r="A682" s="378"/>
      <c r="B682" s="378"/>
      <c r="C682" s="379"/>
      <c r="D682" s="378"/>
      <c r="E682" s="379"/>
      <c r="F682" s="378"/>
    </row>
    <row r="683" spans="1:6" x14ac:dyDescent="0.25">
      <c r="A683" s="378"/>
      <c r="B683" s="378"/>
      <c r="C683" s="379"/>
      <c r="D683" s="378"/>
      <c r="E683" s="379"/>
      <c r="F683" s="378"/>
    </row>
    <row r="684" spans="1:6" x14ac:dyDescent="0.25">
      <c r="A684" s="378"/>
      <c r="B684" s="378"/>
      <c r="C684" s="379"/>
      <c r="D684" s="378"/>
      <c r="E684" s="379"/>
      <c r="F684" s="378"/>
    </row>
    <row r="685" spans="1:6" x14ac:dyDescent="0.25">
      <c r="A685" s="378"/>
      <c r="B685" s="378"/>
      <c r="C685" s="379"/>
      <c r="D685" s="378"/>
      <c r="E685" s="379"/>
      <c r="F685" s="378"/>
    </row>
    <row r="686" spans="1:6" x14ac:dyDescent="0.25">
      <c r="A686" s="378"/>
      <c r="B686" s="378"/>
      <c r="C686" s="379"/>
      <c r="D686" s="378"/>
      <c r="E686" s="379"/>
      <c r="F686" s="378"/>
    </row>
    <row r="687" spans="1:6" x14ac:dyDescent="0.25">
      <c r="A687" s="378"/>
      <c r="B687" s="378"/>
      <c r="C687" s="379"/>
      <c r="D687" s="378"/>
      <c r="E687" s="379"/>
      <c r="F687" s="378"/>
    </row>
    <row r="688" spans="1:6" x14ac:dyDescent="0.25">
      <c r="A688" s="378"/>
      <c r="B688" s="378"/>
      <c r="C688" s="379"/>
      <c r="D688" s="378"/>
      <c r="E688" s="379"/>
      <c r="F688" s="378"/>
    </row>
    <row r="689" spans="1:6" x14ac:dyDescent="0.25">
      <c r="A689" s="378"/>
      <c r="B689" s="378"/>
      <c r="C689" s="379"/>
      <c r="D689" s="378"/>
      <c r="E689" s="379"/>
      <c r="F689" s="378"/>
    </row>
    <row r="690" spans="1:6" x14ac:dyDescent="0.25">
      <c r="A690" s="378"/>
      <c r="B690" s="378"/>
      <c r="C690" s="379"/>
      <c r="D690" s="378"/>
      <c r="E690" s="379"/>
      <c r="F690" s="378"/>
    </row>
    <row r="691" spans="1:6" x14ac:dyDescent="0.25">
      <c r="A691" s="378"/>
      <c r="B691" s="378"/>
      <c r="C691" s="379"/>
      <c r="D691" s="378"/>
      <c r="E691" s="379"/>
      <c r="F691" s="378"/>
    </row>
    <row r="692" spans="1:6" x14ac:dyDescent="0.25">
      <c r="A692" s="378"/>
      <c r="B692" s="378"/>
      <c r="C692" s="379"/>
      <c r="D692" s="378"/>
      <c r="E692" s="379"/>
      <c r="F692" s="378"/>
    </row>
    <row r="693" spans="1:6" x14ac:dyDescent="0.25">
      <c r="A693" s="378"/>
      <c r="B693" s="378"/>
      <c r="C693" s="379"/>
      <c r="D693" s="378"/>
      <c r="E693" s="379"/>
      <c r="F693" s="378"/>
    </row>
    <row r="694" spans="1:6" x14ac:dyDescent="0.25">
      <c r="A694" s="378"/>
      <c r="B694" s="378"/>
      <c r="C694" s="379"/>
      <c r="D694" s="378"/>
      <c r="E694" s="379"/>
      <c r="F694" s="378"/>
    </row>
    <row r="695" spans="1:6" x14ac:dyDescent="0.25">
      <c r="A695" s="378"/>
      <c r="B695" s="378"/>
      <c r="C695" s="379"/>
      <c r="D695" s="378"/>
      <c r="E695" s="379"/>
      <c r="F695" s="378"/>
    </row>
    <row r="696" spans="1:6" x14ac:dyDescent="0.25">
      <c r="A696" s="378"/>
      <c r="B696" s="378"/>
      <c r="C696" s="379"/>
      <c r="D696" s="378"/>
      <c r="E696" s="379"/>
      <c r="F696" s="378"/>
    </row>
    <row r="697" spans="1:6" x14ac:dyDescent="0.25">
      <c r="A697" s="378"/>
      <c r="B697" s="378"/>
      <c r="C697" s="379"/>
      <c r="D697" s="378"/>
      <c r="E697" s="379"/>
      <c r="F697" s="378"/>
    </row>
    <row r="698" spans="1:6" x14ac:dyDescent="0.25">
      <c r="A698" s="378"/>
      <c r="B698" s="378"/>
      <c r="C698" s="379"/>
      <c r="D698" s="378"/>
      <c r="E698" s="379"/>
      <c r="F698" s="378"/>
    </row>
    <row r="699" spans="1:6" x14ac:dyDescent="0.25">
      <c r="A699" s="378"/>
      <c r="B699" s="378"/>
      <c r="C699" s="379"/>
      <c r="D699" s="378"/>
      <c r="E699" s="379"/>
      <c r="F699" s="378"/>
    </row>
    <row r="700" spans="1:6" x14ac:dyDescent="0.25">
      <c r="A700" s="378"/>
      <c r="B700" s="378"/>
      <c r="C700" s="379"/>
      <c r="D700" s="378"/>
      <c r="E700" s="379"/>
      <c r="F700" s="378"/>
    </row>
    <row r="701" spans="1:6" x14ac:dyDescent="0.25">
      <c r="A701" s="378"/>
      <c r="B701" s="378"/>
      <c r="C701" s="379"/>
      <c r="D701" s="378"/>
      <c r="E701" s="379"/>
      <c r="F701" s="378"/>
    </row>
    <row r="702" spans="1:6" x14ac:dyDescent="0.25">
      <c r="A702" s="378"/>
      <c r="B702" s="378"/>
      <c r="C702" s="379"/>
      <c r="D702" s="378"/>
      <c r="E702" s="379"/>
      <c r="F702" s="378"/>
    </row>
    <row r="703" spans="1:6" x14ac:dyDescent="0.25">
      <c r="A703" s="378"/>
      <c r="B703" s="378"/>
      <c r="C703" s="379"/>
      <c r="D703" s="378"/>
      <c r="E703" s="379"/>
      <c r="F703" s="378"/>
    </row>
    <row r="704" spans="1:6" x14ac:dyDescent="0.25">
      <c r="A704" s="378"/>
      <c r="B704" s="378"/>
      <c r="C704" s="379"/>
      <c r="D704" s="378"/>
      <c r="E704" s="379"/>
      <c r="F704" s="378"/>
    </row>
    <row r="705" spans="1:6" x14ac:dyDescent="0.25">
      <c r="A705" s="378"/>
      <c r="B705" s="378"/>
      <c r="C705" s="379"/>
      <c r="D705" s="378"/>
      <c r="E705" s="379"/>
      <c r="F705" s="378"/>
    </row>
    <row r="706" spans="1:6" x14ac:dyDescent="0.25">
      <c r="A706" s="378"/>
      <c r="B706" s="378"/>
      <c r="C706" s="379"/>
      <c r="D706" s="378"/>
      <c r="E706" s="379"/>
      <c r="F706" s="378"/>
    </row>
    <row r="707" spans="1:6" x14ac:dyDescent="0.25">
      <c r="A707" s="378"/>
      <c r="B707" s="378"/>
      <c r="C707" s="379"/>
      <c r="D707" s="378"/>
      <c r="E707" s="379"/>
      <c r="F707" s="378"/>
    </row>
    <row r="708" spans="1:6" x14ac:dyDescent="0.25">
      <c r="A708" s="378"/>
      <c r="B708" s="378"/>
      <c r="C708" s="379"/>
      <c r="D708" s="378"/>
      <c r="E708" s="379"/>
      <c r="F708" s="378"/>
    </row>
    <row r="709" spans="1:6" x14ac:dyDescent="0.25">
      <c r="A709" s="378"/>
      <c r="B709" s="378"/>
      <c r="C709" s="379"/>
      <c r="D709" s="378"/>
      <c r="E709" s="379"/>
      <c r="F709" s="378"/>
    </row>
    <row r="710" spans="1:6" x14ac:dyDescent="0.25">
      <c r="A710" s="378"/>
      <c r="B710" s="378"/>
      <c r="C710" s="379"/>
      <c r="D710" s="378"/>
      <c r="E710" s="379"/>
      <c r="F710" s="378"/>
    </row>
    <row r="711" spans="1:6" x14ac:dyDescent="0.25">
      <c r="A711" s="378"/>
      <c r="B711" s="378"/>
      <c r="C711" s="379"/>
      <c r="D711" s="378"/>
      <c r="E711" s="379"/>
      <c r="F711" s="378"/>
    </row>
    <row r="712" spans="1:6" x14ac:dyDescent="0.25">
      <c r="A712" s="378"/>
      <c r="B712" s="378"/>
      <c r="C712" s="379"/>
      <c r="D712" s="378"/>
      <c r="E712" s="379"/>
      <c r="F712" s="378"/>
    </row>
    <row r="713" spans="1:6" x14ac:dyDescent="0.25">
      <c r="A713" s="378"/>
      <c r="B713" s="378"/>
      <c r="C713" s="379"/>
      <c r="D713" s="378"/>
      <c r="E713" s="379"/>
      <c r="F713" s="378"/>
    </row>
    <row r="714" spans="1:6" x14ac:dyDescent="0.25">
      <c r="A714" s="378"/>
      <c r="B714" s="378"/>
      <c r="C714" s="379"/>
      <c r="D714" s="378"/>
      <c r="E714" s="379"/>
      <c r="F714" s="378"/>
    </row>
    <row r="715" spans="1:6" x14ac:dyDescent="0.25">
      <c r="A715" s="378"/>
      <c r="B715" s="378"/>
      <c r="C715" s="379"/>
      <c r="D715" s="378"/>
      <c r="E715" s="379"/>
      <c r="F715" s="378"/>
    </row>
    <row r="716" spans="1:6" x14ac:dyDescent="0.25">
      <c r="A716" s="378"/>
      <c r="B716" s="378"/>
      <c r="C716" s="379"/>
      <c r="D716" s="378"/>
      <c r="E716" s="379"/>
      <c r="F716" s="378"/>
    </row>
    <row r="717" spans="1:6" x14ac:dyDescent="0.25">
      <c r="A717" s="378"/>
      <c r="B717" s="378"/>
      <c r="C717" s="379"/>
      <c r="D717" s="378"/>
      <c r="E717" s="379"/>
      <c r="F717" s="378"/>
    </row>
    <row r="718" spans="1:6" x14ac:dyDescent="0.25">
      <c r="A718" s="378"/>
      <c r="B718" s="378"/>
      <c r="C718" s="379"/>
      <c r="D718" s="378"/>
      <c r="E718" s="379"/>
      <c r="F718" s="378"/>
    </row>
    <row r="719" spans="1:6" x14ac:dyDescent="0.25">
      <c r="A719" s="378"/>
      <c r="B719" s="378"/>
      <c r="C719" s="379"/>
      <c r="D719" s="378"/>
      <c r="E719" s="379"/>
      <c r="F719" s="378"/>
    </row>
    <row r="720" spans="1:6" x14ac:dyDescent="0.25">
      <c r="A720" s="378"/>
      <c r="B720" s="378"/>
      <c r="C720" s="379"/>
      <c r="D720" s="378"/>
      <c r="E720" s="379"/>
      <c r="F720" s="378"/>
    </row>
    <row r="721" spans="1:6" x14ac:dyDescent="0.25">
      <c r="A721" s="378"/>
      <c r="B721" s="378"/>
      <c r="C721" s="379"/>
      <c r="D721" s="378"/>
      <c r="E721" s="379"/>
      <c r="F721" s="378"/>
    </row>
    <row r="722" spans="1:6" x14ac:dyDescent="0.25">
      <c r="A722" s="378"/>
      <c r="B722" s="378"/>
      <c r="C722" s="379"/>
      <c r="D722" s="378"/>
      <c r="E722" s="379"/>
      <c r="F722" s="378"/>
    </row>
    <row r="723" spans="1:6" x14ac:dyDescent="0.25">
      <c r="A723" s="378"/>
      <c r="B723" s="378"/>
      <c r="C723" s="379"/>
      <c r="D723" s="378"/>
      <c r="E723" s="379"/>
      <c r="F723" s="378"/>
    </row>
    <row r="724" spans="1:6" x14ac:dyDescent="0.25">
      <c r="A724" s="378"/>
      <c r="B724" s="378"/>
      <c r="C724" s="379"/>
      <c r="D724" s="378"/>
      <c r="E724" s="379"/>
      <c r="F724" s="378"/>
    </row>
    <row r="725" spans="1:6" x14ac:dyDescent="0.25">
      <c r="A725" s="378"/>
      <c r="B725" s="378"/>
      <c r="C725" s="379"/>
      <c r="D725" s="378"/>
      <c r="E725" s="379"/>
      <c r="F725" s="378"/>
    </row>
    <row r="726" spans="1:6" x14ac:dyDescent="0.25">
      <c r="A726" s="378"/>
      <c r="B726" s="378"/>
      <c r="C726" s="379"/>
      <c r="D726" s="378"/>
      <c r="E726" s="379"/>
      <c r="F726" s="378"/>
    </row>
    <row r="727" spans="1:6" x14ac:dyDescent="0.25">
      <c r="A727" s="378"/>
      <c r="B727" s="378"/>
      <c r="C727" s="379"/>
      <c r="D727" s="378"/>
      <c r="E727" s="379"/>
      <c r="F727" s="378"/>
    </row>
    <row r="728" spans="1:6" x14ac:dyDescent="0.25">
      <c r="A728" s="378"/>
      <c r="B728" s="378"/>
      <c r="C728" s="379"/>
      <c r="D728" s="378"/>
      <c r="E728" s="379"/>
      <c r="F728" s="378"/>
    </row>
    <row r="729" spans="1:6" x14ac:dyDescent="0.25">
      <c r="A729" s="378"/>
      <c r="B729" s="378"/>
      <c r="C729" s="379"/>
      <c r="D729" s="378"/>
      <c r="E729" s="379"/>
      <c r="F729" s="378"/>
    </row>
    <row r="730" spans="1:6" x14ac:dyDescent="0.25">
      <c r="A730" s="378"/>
      <c r="B730" s="378"/>
      <c r="C730" s="379"/>
      <c r="D730" s="378"/>
      <c r="E730" s="379"/>
      <c r="F730" s="378"/>
    </row>
    <row r="731" spans="1:6" x14ac:dyDescent="0.25">
      <c r="A731" s="378"/>
      <c r="B731" s="378"/>
      <c r="C731" s="379"/>
      <c r="D731" s="378"/>
      <c r="E731" s="379"/>
      <c r="F731" s="378"/>
    </row>
    <row r="732" spans="1:6" x14ac:dyDescent="0.25">
      <c r="A732" s="378"/>
      <c r="B732" s="378"/>
      <c r="C732" s="379"/>
      <c r="D732" s="378"/>
      <c r="E732" s="379"/>
      <c r="F732" s="378"/>
    </row>
    <row r="733" spans="1:6" x14ac:dyDescent="0.25">
      <c r="A733" s="378"/>
      <c r="B733" s="378"/>
      <c r="C733" s="379"/>
      <c r="D733" s="378"/>
      <c r="E733" s="379"/>
      <c r="F733" s="378"/>
    </row>
    <row r="734" spans="1:6" x14ac:dyDescent="0.25">
      <c r="A734" s="378"/>
      <c r="B734" s="378"/>
      <c r="C734" s="379"/>
      <c r="D734" s="378"/>
      <c r="E734" s="379"/>
      <c r="F734" s="378"/>
    </row>
    <row r="735" spans="1:6" x14ac:dyDescent="0.25">
      <c r="A735" s="378"/>
      <c r="B735" s="378"/>
      <c r="C735" s="379"/>
      <c r="D735" s="378"/>
      <c r="E735" s="379"/>
      <c r="F735" s="378"/>
    </row>
    <row r="736" spans="1:6" x14ac:dyDescent="0.25">
      <c r="A736" s="378"/>
      <c r="B736" s="378"/>
      <c r="C736" s="379"/>
      <c r="D736" s="378"/>
      <c r="E736" s="379"/>
      <c r="F736" s="378"/>
    </row>
    <row r="737" spans="1:6" x14ac:dyDescent="0.25">
      <c r="A737" s="378"/>
      <c r="B737" s="378"/>
      <c r="C737" s="379"/>
      <c r="D737" s="378"/>
      <c r="E737" s="379"/>
      <c r="F737" s="378"/>
    </row>
    <row r="738" spans="1:6" x14ac:dyDescent="0.25">
      <c r="A738" s="378"/>
      <c r="B738" s="378"/>
      <c r="C738" s="379"/>
      <c r="D738" s="378"/>
      <c r="E738" s="379"/>
      <c r="F738" s="378"/>
    </row>
    <row r="739" spans="1:6" x14ac:dyDescent="0.25">
      <c r="A739" s="378"/>
      <c r="B739" s="378"/>
      <c r="C739" s="379"/>
      <c r="D739" s="378"/>
      <c r="E739" s="379"/>
      <c r="F739" s="378"/>
    </row>
    <row r="740" spans="1:6" x14ac:dyDescent="0.25">
      <c r="A740" s="378"/>
      <c r="B740" s="378"/>
      <c r="C740" s="379"/>
      <c r="D740" s="378"/>
      <c r="E740" s="379"/>
      <c r="F740" s="378"/>
    </row>
    <row r="741" spans="1:6" x14ac:dyDescent="0.25">
      <c r="A741" s="378"/>
      <c r="B741" s="378"/>
      <c r="C741" s="379"/>
      <c r="D741" s="378"/>
      <c r="E741" s="379"/>
      <c r="F741" s="378"/>
    </row>
    <row r="742" spans="1:6" x14ac:dyDescent="0.25">
      <c r="A742" s="378"/>
      <c r="B742" s="378"/>
      <c r="C742" s="379"/>
      <c r="D742" s="378"/>
      <c r="E742" s="379"/>
      <c r="F742" s="378"/>
    </row>
    <row r="743" spans="1:6" x14ac:dyDescent="0.25">
      <c r="A743" s="378"/>
      <c r="B743" s="378"/>
      <c r="C743" s="379"/>
      <c r="D743" s="378"/>
      <c r="E743" s="379"/>
      <c r="F743" s="378"/>
    </row>
    <row r="744" spans="1:6" x14ac:dyDescent="0.25">
      <c r="A744" s="378"/>
      <c r="B744" s="378"/>
      <c r="C744" s="379"/>
      <c r="D744" s="378"/>
      <c r="E744" s="379"/>
      <c r="F744" s="378"/>
    </row>
    <row r="745" spans="1:6" x14ac:dyDescent="0.25">
      <c r="A745" s="378"/>
      <c r="B745" s="378"/>
      <c r="C745" s="379"/>
      <c r="D745" s="378"/>
      <c r="E745" s="379"/>
      <c r="F745" s="378"/>
    </row>
    <row r="746" spans="1:6" x14ac:dyDescent="0.25">
      <c r="A746" s="378"/>
      <c r="B746" s="378"/>
      <c r="C746" s="379"/>
      <c r="D746" s="378"/>
      <c r="E746" s="379"/>
      <c r="F746" s="378"/>
    </row>
    <row r="747" spans="1:6" x14ac:dyDescent="0.25">
      <c r="A747" s="378"/>
      <c r="B747" s="378"/>
      <c r="C747" s="379"/>
      <c r="D747" s="378"/>
      <c r="E747" s="379"/>
      <c r="F747" s="378"/>
    </row>
    <row r="748" spans="1:6" x14ac:dyDescent="0.25">
      <c r="A748" s="378"/>
      <c r="B748" s="378"/>
      <c r="C748" s="379"/>
      <c r="D748" s="378"/>
      <c r="E748" s="379"/>
      <c r="F748" s="378"/>
    </row>
    <row r="749" spans="1:6" x14ac:dyDescent="0.25">
      <c r="A749" s="378"/>
      <c r="B749" s="378"/>
      <c r="C749" s="379"/>
      <c r="D749" s="378"/>
      <c r="E749" s="379"/>
      <c r="F749" s="378"/>
    </row>
    <row r="750" spans="1:6" x14ac:dyDescent="0.25">
      <c r="A750" s="378"/>
      <c r="B750" s="378"/>
      <c r="C750" s="379"/>
      <c r="D750" s="378"/>
      <c r="E750" s="379"/>
      <c r="F750" s="378"/>
    </row>
    <row r="751" spans="1:6" x14ac:dyDescent="0.25">
      <c r="A751" s="378"/>
      <c r="B751" s="378"/>
      <c r="C751" s="379"/>
      <c r="D751" s="378"/>
      <c r="E751" s="379"/>
      <c r="F751" s="378"/>
    </row>
    <row r="752" spans="1:6" x14ac:dyDescent="0.25">
      <c r="A752" s="378"/>
      <c r="B752" s="378"/>
      <c r="C752" s="379"/>
      <c r="D752" s="378"/>
      <c r="E752" s="379"/>
      <c r="F752" s="378"/>
    </row>
    <row r="753" spans="1:6" x14ac:dyDescent="0.25">
      <c r="A753" s="378"/>
      <c r="B753" s="378"/>
      <c r="C753" s="379"/>
      <c r="D753" s="378"/>
      <c r="E753" s="379"/>
      <c r="F753" s="378"/>
    </row>
    <row r="754" spans="1:6" x14ac:dyDescent="0.25">
      <c r="A754" s="378"/>
      <c r="B754" s="378"/>
      <c r="C754" s="379"/>
      <c r="D754" s="378"/>
      <c r="E754" s="379"/>
      <c r="F754" s="378"/>
    </row>
    <row r="755" spans="1:6" x14ac:dyDescent="0.25">
      <c r="A755" s="378"/>
      <c r="B755" s="378"/>
      <c r="C755" s="379"/>
      <c r="D755" s="378"/>
      <c r="E755" s="379"/>
      <c r="F755" s="378"/>
    </row>
    <row r="756" spans="1:6" x14ac:dyDescent="0.25">
      <c r="A756" s="378"/>
      <c r="B756" s="378"/>
      <c r="C756" s="379"/>
      <c r="D756" s="378"/>
      <c r="E756" s="379"/>
      <c r="F756" s="378"/>
    </row>
    <row r="757" spans="1:6" x14ac:dyDescent="0.25">
      <c r="A757" s="378"/>
      <c r="B757" s="378"/>
      <c r="C757" s="379"/>
      <c r="D757" s="378"/>
      <c r="E757" s="379"/>
      <c r="F757" s="378"/>
    </row>
    <row r="758" spans="1:6" x14ac:dyDescent="0.25">
      <c r="A758" s="378"/>
      <c r="B758" s="378"/>
      <c r="C758" s="379"/>
      <c r="D758" s="378"/>
      <c r="E758" s="379"/>
      <c r="F758" s="378"/>
    </row>
    <row r="759" spans="1:6" x14ac:dyDescent="0.25">
      <c r="A759" s="378"/>
      <c r="B759" s="378"/>
      <c r="C759" s="379"/>
      <c r="D759" s="378"/>
      <c r="E759" s="379"/>
      <c r="F759" s="378"/>
    </row>
    <row r="760" spans="1:6" x14ac:dyDescent="0.25">
      <c r="A760" s="378"/>
      <c r="B760" s="378"/>
      <c r="C760" s="379"/>
      <c r="D760" s="378"/>
      <c r="E760" s="379"/>
      <c r="F760" s="378"/>
    </row>
    <row r="761" spans="1:6" x14ac:dyDescent="0.25">
      <c r="A761" s="378"/>
      <c r="B761" s="378"/>
      <c r="C761" s="379"/>
      <c r="D761" s="378"/>
      <c r="E761" s="379"/>
      <c r="F761" s="378"/>
    </row>
    <row r="762" spans="1:6" x14ac:dyDescent="0.25">
      <c r="A762" s="378"/>
      <c r="B762" s="378"/>
      <c r="C762" s="379"/>
      <c r="D762" s="378"/>
      <c r="E762" s="379"/>
      <c r="F762" s="378"/>
    </row>
    <row r="763" spans="1:6" x14ac:dyDescent="0.25">
      <c r="A763" s="378"/>
      <c r="B763" s="378"/>
      <c r="C763" s="379"/>
      <c r="D763" s="378"/>
      <c r="E763" s="379"/>
      <c r="F763" s="378"/>
    </row>
    <row r="764" spans="1:6" x14ac:dyDescent="0.25">
      <c r="A764" s="378"/>
      <c r="B764" s="378"/>
      <c r="C764" s="379"/>
      <c r="D764" s="378"/>
      <c r="E764" s="379"/>
      <c r="F764" s="378"/>
    </row>
    <row r="765" spans="1:6" x14ac:dyDescent="0.25">
      <c r="A765" s="378"/>
      <c r="B765" s="378"/>
      <c r="C765" s="379"/>
      <c r="D765" s="378"/>
      <c r="E765" s="379"/>
      <c r="F765" s="378"/>
    </row>
    <row r="766" spans="1:6" x14ac:dyDescent="0.25">
      <c r="A766" s="378"/>
      <c r="B766" s="378"/>
      <c r="C766" s="379"/>
      <c r="D766" s="378"/>
      <c r="E766" s="379"/>
      <c r="F766" s="378"/>
    </row>
    <row r="767" spans="1:6" x14ac:dyDescent="0.25">
      <c r="A767" s="378"/>
      <c r="B767" s="378"/>
      <c r="C767" s="379"/>
      <c r="D767" s="378"/>
      <c r="E767" s="379"/>
      <c r="F767" s="378"/>
    </row>
    <row r="768" spans="1:6" x14ac:dyDescent="0.25">
      <c r="A768" s="378"/>
      <c r="B768" s="378"/>
      <c r="C768" s="379"/>
      <c r="D768" s="378"/>
      <c r="E768" s="379"/>
      <c r="F768" s="378"/>
    </row>
    <row r="769" spans="1:6" x14ac:dyDescent="0.25">
      <c r="A769" s="378"/>
      <c r="B769" s="378"/>
      <c r="C769" s="379"/>
      <c r="D769" s="378"/>
      <c r="E769" s="379"/>
      <c r="F769" s="378"/>
    </row>
    <row r="770" spans="1:6" x14ac:dyDescent="0.25">
      <c r="A770" s="378"/>
      <c r="B770" s="378"/>
      <c r="C770" s="379"/>
      <c r="D770" s="378"/>
      <c r="E770" s="379"/>
      <c r="F770" s="378"/>
    </row>
    <row r="771" spans="1:6" x14ac:dyDescent="0.25">
      <c r="A771" s="378"/>
      <c r="B771" s="378"/>
      <c r="C771" s="379"/>
      <c r="D771" s="378"/>
      <c r="E771" s="379"/>
      <c r="F771" s="378"/>
    </row>
    <row r="772" spans="1:6" x14ac:dyDescent="0.25">
      <c r="A772" s="378"/>
      <c r="B772" s="378"/>
      <c r="C772" s="379"/>
      <c r="D772" s="378"/>
      <c r="E772" s="379"/>
      <c r="F772" s="378"/>
    </row>
    <row r="773" spans="1:6" x14ac:dyDescent="0.25">
      <c r="A773" s="378"/>
      <c r="B773" s="378"/>
      <c r="C773" s="379"/>
      <c r="D773" s="378"/>
      <c r="E773" s="379"/>
      <c r="F773" s="378"/>
    </row>
    <row r="774" spans="1:6" x14ac:dyDescent="0.25">
      <c r="A774" s="378"/>
      <c r="B774" s="378"/>
      <c r="C774" s="379"/>
      <c r="D774" s="378"/>
      <c r="E774" s="379"/>
      <c r="F774" s="378"/>
    </row>
    <row r="775" spans="1:6" x14ac:dyDescent="0.25">
      <c r="A775" s="378"/>
      <c r="B775" s="378"/>
      <c r="C775" s="379"/>
      <c r="D775" s="378"/>
      <c r="E775" s="379"/>
      <c r="F775" s="378"/>
    </row>
    <row r="776" spans="1:6" x14ac:dyDescent="0.25">
      <c r="A776" s="378"/>
      <c r="B776" s="378"/>
      <c r="C776" s="379"/>
      <c r="D776" s="378"/>
      <c r="E776" s="379"/>
      <c r="F776" s="378"/>
    </row>
    <row r="777" spans="1:6" x14ac:dyDescent="0.25">
      <c r="A777" s="378"/>
      <c r="B777" s="378"/>
      <c r="C777" s="379"/>
      <c r="D777" s="378"/>
      <c r="E777" s="379"/>
      <c r="F777" s="378"/>
    </row>
    <row r="778" spans="1:6" x14ac:dyDescent="0.25">
      <c r="A778" s="378"/>
      <c r="B778" s="378"/>
      <c r="C778" s="379"/>
      <c r="D778" s="378"/>
      <c r="E778" s="379"/>
      <c r="F778" s="378"/>
    </row>
    <row r="779" spans="1:6" x14ac:dyDescent="0.25">
      <c r="A779" s="378"/>
      <c r="B779" s="378"/>
      <c r="C779" s="379"/>
      <c r="D779" s="378"/>
      <c r="E779" s="379"/>
      <c r="F779" s="378"/>
    </row>
    <row r="780" spans="1:6" x14ac:dyDescent="0.25">
      <c r="A780" s="378"/>
      <c r="B780" s="378"/>
      <c r="C780" s="379"/>
      <c r="D780" s="378"/>
      <c r="E780" s="379"/>
      <c r="F780" s="378"/>
    </row>
    <row r="781" spans="1:6" x14ac:dyDescent="0.25">
      <c r="A781" s="378"/>
      <c r="B781" s="378"/>
      <c r="C781" s="379"/>
      <c r="D781" s="378"/>
      <c r="E781" s="379"/>
      <c r="F781" s="378"/>
    </row>
    <row r="782" spans="1:6" x14ac:dyDescent="0.25">
      <c r="A782" s="378"/>
      <c r="B782" s="378"/>
      <c r="C782" s="379"/>
      <c r="D782" s="378"/>
      <c r="E782" s="379"/>
      <c r="F782" s="378"/>
    </row>
    <row r="783" spans="1:6" x14ac:dyDescent="0.25">
      <c r="A783" s="378"/>
      <c r="B783" s="378"/>
      <c r="C783" s="379"/>
      <c r="D783" s="378"/>
      <c r="E783" s="379"/>
      <c r="F783" s="378"/>
    </row>
    <row r="784" spans="1:6" x14ac:dyDescent="0.25">
      <c r="A784" s="378"/>
      <c r="B784" s="378"/>
      <c r="C784" s="379"/>
      <c r="D784" s="378"/>
      <c r="E784" s="379"/>
      <c r="F784" s="378"/>
    </row>
    <row r="785" spans="1:6" x14ac:dyDescent="0.25">
      <c r="A785" s="378"/>
      <c r="B785" s="378"/>
      <c r="C785" s="379"/>
      <c r="D785" s="378"/>
      <c r="E785" s="379"/>
      <c r="F785" s="378"/>
    </row>
    <row r="786" spans="1:6" x14ac:dyDescent="0.25">
      <c r="A786" s="378"/>
      <c r="B786" s="378"/>
      <c r="C786" s="379"/>
      <c r="D786" s="378"/>
      <c r="E786" s="379"/>
      <c r="F786" s="378"/>
    </row>
    <row r="787" spans="1:6" x14ac:dyDescent="0.25">
      <c r="A787" s="378"/>
      <c r="B787" s="378"/>
      <c r="C787" s="379"/>
      <c r="D787" s="378"/>
      <c r="E787" s="379"/>
      <c r="F787" s="378"/>
    </row>
    <row r="788" spans="1:6" x14ac:dyDescent="0.25">
      <c r="A788" s="378"/>
      <c r="B788" s="378"/>
      <c r="C788" s="379"/>
      <c r="D788" s="378"/>
      <c r="E788" s="379"/>
      <c r="F788" s="378"/>
    </row>
    <row r="789" spans="1:6" x14ac:dyDescent="0.25">
      <c r="A789" s="378"/>
      <c r="B789" s="378"/>
      <c r="C789" s="379"/>
      <c r="D789" s="378"/>
      <c r="E789" s="379"/>
      <c r="F789" s="378"/>
    </row>
    <row r="790" spans="1:6" x14ac:dyDescent="0.25">
      <c r="A790" s="378"/>
      <c r="B790" s="378"/>
      <c r="C790" s="379"/>
      <c r="D790" s="378"/>
      <c r="E790" s="379"/>
      <c r="F790" s="378"/>
    </row>
    <row r="791" spans="1:6" x14ac:dyDescent="0.25">
      <c r="A791" s="378"/>
      <c r="B791" s="378"/>
      <c r="C791" s="379"/>
      <c r="D791" s="378"/>
      <c r="E791" s="379"/>
      <c r="F791" s="378"/>
    </row>
    <row r="792" spans="1:6" x14ac:dyDescent="0.25">
      <c r="A792" s="378"/>
      <c r="B792" s="378"/>
      <c r="C792" s="379"/>
      <c r="D792" s="378"/>
      <c r="E792" s="379"/>
      <c r="F792" s="378"/>
    </row>
    <row r="793" spans="1:6" x14ac:dyDescent="0.25">
      <c r="A793" s="378"/>
      <c r="B793" s="378"/>
      <c r="C793" s="379"/>
      <c r="D793" s="378"/>
      <c r="E793" s="379"/>
      <c r="F793" s="378"/>
    </row>
    <row r="794" spans="1:6" x14ac:dyDescent="0.25">
      <c r="A794" s="378"/>
      <c r="B794" s="378"/>
      <c r="C794" s="379"/>
      <c r="D794" s="378"/>
      <c r="E794" s="379"/>
      <c r="F794" s="378"/>
    </row>
    <row r="795" spans="1:6" x14ac:dyDescent="0.25">
      <c r="A795" s="378"/>
      <c r="B795" s="378"/>
      <c r="C795" s="379"/>
      <c r="D795" s="378"/>
      <c r="E795" s="379"/>
      <c r="F795" s="378"/>
    </row>
    <row r="796" spans="1:6" x14ac:dyDescent="0.25">
      <c r="A796" s="378"/>
      <c r="B796" s="378"/>
      <c r="C796" s="379"/>
      <c r="D796" s="378"/>
      <c r="E796" s="379"/>
      <c r="F796" s="378"/>
    </row>
    <row r="797" spans="1:6" x14ac:dyDescent="0.25">
      <c r="A797" s="378"/>
      <c r="B797" s="378"/>
      <c r="C797" s="379"/>
      <c r="D797" s="378"/>
      <c r="E797" s="379"/>
      <c r="F797" s="378"/>
    </row>
    <row r="798" spans="1:6" x14ac:dyDescent="0.25">
      <c r="A798" s="378"/>
      <c r="B798" s="378"/>
      <c r="C798" s="379"/>
      <c r="D798" s="378"/>
      <c r="E798" s="379"/>
      <c r="F798" s="378"/>
    </row>
    <row r="799" spans="1:6" x14ac:dyDescent="0.25">
      <c r="A799" s="378"/>
      <c r="B799" s="378"/>
      <c r="C799" s="379"/>
      <c r="D799" s="378"/>
      <c r="E799" s="379"/>
      <c r="F799" s="378"/>
    </row>
    <row r="800" spans="1:6" x14ac:dyDescent="0.25">
      <c r="A800" s="378"/>
      <c r="B800" s="378"/>
      <c r="C800" s="379"/>
      <c r="D800" s="378"/>
      <c r="E800" s="379"/>
      <c r="F800" s="378"/>
    </row>
    <row r="801" spans="1:6" x14ac:dyDescent="0.25">
      <c r="A801" s="378"/>
      <c r="B801" s="378"/>
      <c r="C801" s="379"/>
      <c r="D801" s="378"/>
      <c r="E801" s="379"/>
      <c r="F801" s="378"/>
    </row>
    <row r="802" spans="1:6" x14ac:dyDescent="0.25">
      <c r="A802" s="378"/>
      <c r="B802" s="378"/>
      <c r="C802" s="379"/>
      <c r="D802" s="378"/>
      <c r="E802" s="379"/>
      <c r="F802" s="378"/>
    </row>
    <row r="803" spans="1:6" x14ac:dyDescent="0.25">
      <c r="A803" s="378"/>
      <c r="B803" s="378"/>
      <c r="C803" s="379"/>
      <c r="D803" s="378"/>
      <c r="E803" s="379"/>
      <c r="F803" s="378"/>
    </row>
    <row r="804" spans="1:6" x14ac:dyDescent="0.25">
      <c r="A804" s="378"/>
      <c r="B804" s="378"/>
      <c r="C804" s="379"/>
      <c r="D804" s="378"/>
      <c r="E804" s="379"/>
      <c r="F804" s="378"/>
    </row>
    <row r="805" spans="1:6" x14ac:dyDescent="0.25">
      <c r="A805" s="378"/>
      <c r="B805" s="378"/>
      <c r="C805" s="379"/>
      <c r="D805" s="378"/>
      <c r="E805" s="379"/>
      <c r="F805" s="378"/>
    </row>
    <row r="806" spans="1:6" x14ac:dyDescent="0.25">
      <c r="A806" s="378"/>
      <c r="B806" s="378"/>
      <c r="C806" s="379"/>
      <c r="D806" s="378"/>
      <c r="E806" s="379"/>
      <c r="F806" s="378"/>
    </row>
    <row r="807" spans="1:6" x14ac:dyDescent="0.25">
      <c r="A807" s="378"/>
      <c r="B807" s="378"/>
      <c r="C807" s="379"/>
      <c r="D807" s="378"/>
      <c r="E807" s="379"/>
      <c r="F807" s="378"/>
    </row>
    <row r="808" spans="1:6" x14ac:dyDescent="0.25">
      <c r="A808" s="378"/>
      <c r="B808" s="378"/>
      <c r="C808" s="379"/>
      <c r="D808" s="378"/>
      <c r="E808" s="379"/>
      <c r="F808" s="378"/>
    </row>
    <row r="809" spans="1:6" x14ac:dyDescent="0.25">
      <c r="A809" s="378"/>
      <c r="B809" s="378"/>
      <c r="C809" s="379"/>
      <c r="D809" s="378"/>
      <c r="E809" s="379"/>
      <c r="F809" s="378"/>
    </row>
    <row r="810" spans="1:6" x14ac:dyDescent="0.25">
      <c r="A810" s="378"/>
      <c r="B810" s="378"/>
      <c r="C810" s="379"/>
      <c r="D810" s="378"/>
      <c r="E810" s="379"/>
      <c r="F810" s="378"/>
    </row>
    <row r="811" spans="1:6" x14ac:dyDescent="0.25">
      <c r="A811" s="378"/>
      <c r="B811" s="378"/>
      <c r="C811" s="379"/>
      <c r="D811" s="378"/>
      <c r="E811" s="379"/>
      <c r="F811" s="378"/>
    </row>
    <row r="812" spans="1:6" x14ac:dyDescent="0.25">
      <c r="A812" s="378"/>
      <c r="B812" s="378"/>
      <c r="C812" s="379"/>
      <c r="D812" s="378"/>
      <c r="E812" s="379"/>
      <c r="F812" s="378"/>
    </row>
    <row r="813" spans="1:6" x14ac:dyDescent="0.25">
      <c r="A813" s="378"/>
      <c r="B813" s="378"/>
      <c r="C813" s="379"/>
      <c r="D813" s="378"/>
      <c r="E813" s="379"/>
      <c r="F813" s="378"/>
    </row>
    <row r="814" spans="1:6" x14ac:dyDescent="0.25">
      <c r="A814" s="378"/>
      <c r="B814" s="378"/>
      <c r="C814" s="379"/>
      <c r="D814" s="378"/>
      <c r="E814" s="379"/>
      <c r="F814" s="378"/>
    </row>
    <row r="815" spans="1:6" x14ac:dyDescent="0.25">
      <c r="A815" s="378"/>
      <c r="B815" s="378"/>
      <c r="C815" s="379"/>
      <c r="D815" s="378"/>
      <c r="E815" s="379"/>
      <c r="F815" s="378"/>
    </row>
    <row r="816" spans="1:6" x14ac:dyDescent="0.25">
      <c r="A816" s="378"/>
      <c r="B816" s="378"/>
      <c r="C816" s="379"/>
      <c r="D816" s="378"/>
      <c r="E816" s="379"/>
      <c r="F816" s="378"/>
    </row>
    <row r="817" spans="1:6" x14ac:dyDescent="0.25">
      <c r="A817" s="378"/>
      <c r="B817" s="378"/>
      <c r="C817" s="379"/>
      <c r="D817" s="378"/>
      <c r="E817" s="379"/>
      <c r="F817" s="378"/>
    </row>
    <row r="818" spans="1:6" x14ac:dyDescent="0.25">
      <c r="A818" s="378"/>
      <c r="B818" s="378"/>
      <c r="C818" s="379"/>
      <c r="D818" s="378"/>
      <c r="E818" s="379"/>
      <c r="F818" s="378"/>
    </row>
    <row r="819" spans="1:6" x14ac:dyDescent="0.25">
      <c r="A819" s="378"/>
      <c r="B819" s="378"/>
      <c r="C819" s="379"/>
      <c r="D819" s="378"/>
      <c r="E819" s="379"/>
      <c r="F819" s="378"/>
    </row>
    <row r="820" spans="1:6" x14ac:dyDescent="0.25">
      <c r="A820" s="378"/>
      <c r="B820" s="378"/>
      <c r="C820" s="379"/>
      <c r="D820" s="378"/>
      <c r="E820" s="379"/>
      <c r="F820" s="378"/>
    </row>
    <row r="821" spans="1:6" x14ac:dyDescent="0.25">
      <c r="A821" s="378"/>
      <c r="B821" s="378"/>
      <c r="C821" s="379"/>
      <c r="D821" s="378"/>
      <c r="E821" s="379"/>
      <c r="F821" s="378"/>
    </row>
    <row r="822" spans="1:6" x14ac:dyDescent="0.25">
      <c r="A822" s="378"/>
      <c r="B822" s="378"/>
      <c r="C822" s="379"/>
      <c r="D822" s="378"/>
      <c r="E822" s="379"/>
      <c r="F822" s="378"/>
    </row>
    <row r="823" spans="1:6" x14ac:dyDescent="0.25">
      <c r="A823" s="378"/>
      <c r="B823" s="378"/>
      <c r="C823" s="379"/>
      <c r="D823" s="378"/>
      <c r="E823" s="379"/>
      <c r="F823" s="378"/>
    </row>
    <row r="824" spans="1:6" x14ac:dyDescent="0.25">
      <c r="A824" s="378"/>
      <c r="B824" s="378"/>
      <c r="C824" s="379"/>
      <c r="D824" s="378"/>
      <c r="E824" s="379"/>
      <c r="F824" s="378"/>
    </row>
    <row r="825" spans="1:6" x14ac:dyDescent="0.25">
      <c r="A825" s="378"/>
      <c r="B825" s="378"/>
      <c r="C825" s="379"/>
      <c r="D825" s="378"/>
      <c r="E825" s="379"/>
      <c r="F825" s="378"/>
    </row>
    <row r="826" spans="1:6" x14ac:dyDescent="0.25">
      <c r="A826" s="378"/>
      <c r="B826" s="378"/>
      <c r="C826" s="379"/>
      <c r="D826" s="378"/>
      <c r="E826" s="379"/>
      <c r="F826" s="378"/>
    </row>
    <row r="827" spans="1:6" x14ac:dyDescent="0.25">
      <c r="A827" s="378"/>
      <c r="B827" s="378"/>
      <c r="C827" s="379"/>
      <c r="D827" s="378"/>
      <c r="E827" s="379"/>
      <c r="F827" s="378"/>
    </row>
    <row r="828" spans="1:6" x14ac:dyDescent="0.25">
      <c r="A828" s="378"/>
      <c r="B828" s="378"/>
      <c r="C828" s="379"/>
      <c r="D828" s="378"/>
      <c r="E828" s="379"/>
      <c r="F828" s="378"/>
    </row>
    <row r="829" spans="1:6" x14ac:dyDescent="0.25">
      <c r="A829" s="378"/>
      <c r="B829" s="378"/>
      <c r="C829" s="379"/>
      <c r="D829" s="378"/>
      <c r="E829" s="379"/>
      <c r="F829" s="378"/>
    </row>
    <row r="830" spans="1:6" x14ac:dyDescent="0.25">
      <c r="A830" s="378"/>
      <c r="B830" s="378"/>
      <c r="C830" s="379"/>
      <c r="D830" s="378"/>
      <c r="E830" s="379"/>
      <c r="F830" s="378"/>
    </row>
    <row r="831" spans="1:6" x14ac:dyDescent="0.25">
      <c r="A831" s="378"/>
      <c r="B831" s="378"/>
      <c r="C831" s="379"/>
      <c r="D831" s="378"/>
      <c r="E831" s="379"/>
      <c r="F831" s="378"/>
    </row>
    <row r="832" spans="1:6" x14ac:dyDescent="0.25">
      <c r="A832" s="378"/>
      <c r="B832" s="378"/>
      <c r="C832" s="379"/>
      <c r="D832" s="378"/>
      <c r="E832" s="379"/>
      <c r="F832" s="378"/>
    </row>
    <row r="833" spans="1:6" x14ac:dyDescent="0.25">
      <c r="A833" s="378"/>
      <c r="B833" s="378"/>
      <c r="C833" s="379"/>
      <c r="D833" s="378"/>
      <c r="E833" s="379"/>
      <c r="F833" s="378"/>
    </row>
    <row r="834" spans="1:6" x14ac:dyDescent="0.25">
      <c r="A834" s="378"/>
      <c r="B834" s="378"/>
      <c r="C834" s="379"/>
      <c r="D834" s="378"/>
      <c r="E834" s="379"/>
      <c r="F834" s="378"/>
    </row>
    <row r="835" spans="1:6" x14ac:dyDescent="0.25">
      <c r="A835" s="378"/>
      <c r="B835" s="378"/>
      <c r="C835" s="379"/>
      <c r="D835" s="378"/>
      <c r="E835" s="379"/>
      <c r="F835" s="378"/>
    </row>
    <row r="836" spans="1:6" x14ac:dyDescent="0.25">
      <c r="A836" s="378"/>
      <c r="B836" s="378"/>
      <c r="C836" s="379"/>
      <c r="D836" s="378"/>
      <c r="E836" s="379"/>
      <c r="F836" s="378"/>
    </row>
    <row r="837" spans="1:6" x14ac:dyDescent="0.25">
      <c r="A837" s="378"/>
      <c r="B837" s="378"/>
      <c r="C837" s="379"/>
      <c r="D837" s="378"/>
      <c r="E837" s="379"/>
      <c r="F837" s="378"/>
    </row>
    <row r="838" spans="1:6" x14ac:dyDescent="0.25">
      <c r="A838" s="378"/>
      <c r="B838" s="378"/>
      <c r="C838" s="379"/>
      <c r="D838" s="378"/>
      <c r="E838" s="379"/>
      <c r="F838" s="378"/>
    </row>
    <row r="839" spans="1:6" x14ac:dyDescent="0.25">
      <c r="A839" s="378"/>
      <c r="B839" s="378"/>
      <c r="C839" s="379"/>
      <c r="D839" s="378"/>
      <c r="E839" s="379"/>
      <c r="F839" s="378"/>
    </row>
    <row r="840" spans="1:6" x14ac:dyDescent="0.25">
      <c r="A840" s="378"/>
      <c r="B840" s="378"/>
      <c r="C840" s="379"/>
      <c r="D840" s="378"/>
      <c r="E840" s="379"/>
      <c r="F840" s="378"/>
    </row>
    <row r="841" spans="1:6" x14ac:dyDescent="0.25">
      <c r="A841" s="378"/>
      <c r="B841" s="378"/>
      <c r="C841" s="379"/>
      <c r="D841" s="378"/>
      <c r="E841" s="379"/>
      <c r="F841" s="378"/>
    </row>
    <row r="842" spans="1:6" x14ac:dyDescent="0.25">
      <c r="A842" s="378"/>
      <c r="B842" s="378"/>
      <c r="C842" s="379"/>
      <c r="D842" s="378"/>
      <c r="E842" s="379"/>
      <c r="F842" s="378"/>
    </row>
    <row r="843" spans="1:6" x14ac:dyDescent="0.25">
      <c r="A843" s="378"/>
      <c r="B843" s="378"/>
      <c r="C843" s="379"/>
      <c r="D843" s="378"/>
      <c r="E843" s="379"/>
      <c r="F843" s="378"/>
    </row>
    <row r="844" spans="1:6" x14ac:dyDescent="0.25">
      <c r="A844" s="378"/>
      <c r="B844" s="378"/>
      <c r="C844" s="379"/>
      <c r="D844" s="378"/>
      <c r="E844" s="379"/>
      <c r="F844" s="378"/>
    </row>
    <row r="845" spans="1:6" x14ac:dyDescent="0.25">
      <c r="A845" s="378"/>
      <c r="B845" s="378"/>
      <c r="C845" s="379"/>
      <c r="D845" s="378"/>
      <c r="E845" s="379"/>
      <c r="F845" s="378"/>
    </row>
    <row r="846" spans="1:6" x14ac:dyDescent="0.25">
      <c r="A846" s="378"/>
      <c r="B846" s="378"/>
      <c r="C846" s="379"/>
      <c r="D846" s="378"/>
      <c r="E846" s="379"/>
      <c r="F846" s="378"/>
    </row>
    <row r="847" spans="1:6" x14ac:dyDescent="0.25">
      <c r="A847" s="378"/>
      <c r="B847" s="378"/>
      <c r="C847" s="379"/>
      <c r="D847" s="378"/>
      <c r="E847" s="379"/>
      <c r="F847" s="378"/>
    </row>
    <row r="848" spans="1:6" x14ac:dyDescent="0.25">
      <c r="A848" s="378"/>
      <c r="B848" s="378"/>
      <c r="C848" s="379"/>
      <c r="D848" s="378"/>
      <c r="E848" s="379"/>
      <c r="F848" s="378"/>
    </row>
    <row r="849" spans="1:6" x14ac:dyDescent="0.25">
      <c r="A849" s="378"/>
      <c r="B849" s="378"/>
      <c r="C849" s="379"/>
      <c r="D849" s="378"/>
      <c r="E849" s="379"/>
      <c r="F849" s="378"/>
    </row>
    <row r="850" spans="1:6" x14ac:dyDescent="0.25">
      <c r="A850" s="378"/>
      <c r="B850" s="378"/>
      <c r="C850" s="379"/>
      <c r="D850" s="378"/>
      <c r="E850" s="379"/>
      <c r="F850" s="378"/>
    </row>
    <row r="851" spans="1:6" x14ac:dyDescent="0.25">
      <c r="A851" s="378"/>
      <c r="B851" s="378"/>
      <c r="C851" s="379"/>
      <c r="D851" s="378"/>
      <c r="E851" s="379"/>
      <c r="F851" s="378"/>
    </row>
    <row r="852" spans="1:6" x14ac:dyDescent="0.25">
      <c r="A852" s="378"/>
      <c r="B852" s="378"/>
      <c r="C852" s="379"/>
      <c r="D852" s="378"/>
      <c r="E852" s="379"/>
      <c r="F852" s="378"/>
    </row>
    <row r="853" spans="1:6" x14ac:dyDescent="0.25">
      <c r="A853" s="378"/>
      <c r="B853" s="378"/>
      <c r="C853" s="379"/>
      <c r="D853" s="378"/>
      <c r="E853" s="379"/>
      <c r="F853" s="378"/>
    </row>
    <row r="854" spans="1:6" x14ac:dyDescent="0.25">
      <c r="A854" s="378"/>
      <c r="B854" s="378"/>
      <c r="C854" s="379"/>
      <c r="D854" s="378"/>
      <c r="E854" s="379"/>
      <c r="F854" s="378"/>
    </row>
    <row r="855" spans="1:6" x14ac:dyDescent="0.25">
      <c r="A855" s="378"/>
      <c r="B855" s="378"/>
      <c r="C855" s="379"/>
      <c r="D855" s="378"/>
      <c r="E855" s="379"/>
      <c r="F855" s="378"/>
    </row>
    <row r="856" spans="1:6" x14ac:dyDescent="0.25">
      <c r="A856" s="378"/>
      <c r="B856" s="378"/>
      <c r="C856" s="379"/>
      <c r="D856" s="378"/>
      <c r="E856" s="379"/>
      <c r="F856" s="378"/>
    </row>
    <row r="857" spans="1:6" x14ac:dyDescent="0.25">
      <c r="A857" s="378"/>
      <c r="B857" s="378"/>
      <c r="C857" s="379"/>
      <c r="D857" s="378"/>
      <c r="E857" s="379"/>
      <c r="F857" s="378"/>
    </row>
    <row r="858" spans="1:6" x14ac:dyDescent="0.25">
      <c r="A858" s="378"/>
      <c r="B858" s="378"/>
      <c r="C858" s="379"/>
      <c r="D858" s="378"/>
      <c r="E858" s="379"/>
      <c r="F858" s="378"/>
    </row>
    <row r="859" spans="1:6" x14ac:dyDescent="0.25">
      <c r="A859" s="378"/>
      <c r="B859" s="378"/>
      <c r="C859" s="379"/>
      <c r="D859" s="378"/>
      <c r="E859" s="379"/>
      <c r="F859" s="378"/>
    </row>
    <row r="860" spans="1:6" x14ac:dyDescent="0.25">
      <c r="A860" s="378"/>
      <c r="B860" s="378"/>
      <c r="C860" s="379"/>
      <c r="D860" s="378"/>
      <c r="E860" s="379"/>
      <c r="F860" s="378"/>
    </row>
    <row r="861" spans="1:6" x14ac:dyDescent="0.25">
      <c r="A861" s="378"/>
      <c r="B861" s="378"/>
      <c r="C861" s="379"/>
      <c r="D861" s="378"/>
      <c r="E861" s="379"/>
      <c r="F861" s="378"/>
    </row>
    <row r="862" spans="1:6" x14ac:dyDescent="0.25">
      <c r="A862" s="378"/>
      <c r="B862" s="378"/>
      <c r="C862" s="379"/>
      <c r="D862" s="378"/>
      <c r="E862" s="379"/>
      <c r="F862" s="378"/>
    </row>
    <row r="863" spans="1:6" x14ac:dyDescent="0.25">
      <c r="A863" s="378"/>
      <c r="B863" s="378"/>
      <c r="C863" s="379"/>
      <c r="D863" s="378"/>
      <c r="E863" s="379"/>
      <c r="F863" s="378"/>
    </row>
    <row r="864" spans="1:6" x14ac:dyDescent="0.25">
      <c r="A864" s="378"/>
      <c r="B864" s="378"/>
      <c r="C864" s="379"/>
      <c r="D864" s="378"/>
      <c r="E864" s="379"/>
      <c r="F864" s="378"/>
    </row>
    <row r="865" spans="1:6" x14ac:dyDescent="0.25">
      <c r="A865" s="378"/>
      <c r="B865" s="378"/>
      <c r="C865" s="379"/>
      <c r="D865" s="378"/>
      <c r="E865" s="379"/>
      <c r="F865" s="378"/>
    </row>
    <row r="866" spans="1:6" x14ac:dyDescent="0.25">
      <c r="A866" s="378"/>
      <c r="B866" s="378"/>
      <c r="C866" s="379"/>
      <c r="D866" s="378"/>
      <c r="E866" s="379"/>
      <c r="F866" s="378"/>
    </row>
    <row r="867" spans="1:6" x14ac:dyDescent="0.25">
      <c r="A867" s="378"/>
      <c r="B867" s="378"/>
      <c r="C867" s="379"/>
      <c r="D867" s="378"/>
      <c r="E867" s="379"/>
      <c r="F867" s="378"/>
    </row>
    <row r="868" spans="1:6" x14ac:dyDescent="0.25">
      <c r="A868" s="378"/>
      <c r="B868" s="378"/>
      <c r="C868" s="379"/>
      <c r="D868" s="378"/>
      <c r="E868" s="379"/>
      <c r="F868" s="378"/>
    </row>
    <row r="869" spans="1:6" x14ac:dyDescent="0.25">
      <c r="A869" s="378"/>
      <c r="B869" s="378"/>
      <c r="C869" s="379"/>
      <c r="D869" s="378"/>
      <c r="E869" s="379"/>
      <c r="F869" s="378"/>
    </row>
    <row r="870" spans="1:6" x14ac:dyDescent="0.25">
      <c r="A870" s="378"/>
      <c r="B870" s="378"/>
      <c r="C870" s="379"/>
      <c r="D870" s="378"/>
      <c r="E870" s="379"/>
      <c r="F870" s="378"/>
    </row>
    <row r="871" spans="1:6" x14ac:dyDescent="0.25">
      <c r="A871" s="378"/>
      <c r="B871" s="378"/>
      <c r="C871" s="379"/>
      <c r="D871" s="378"/>
      <c r="E871" s="379"/>
      <c r="F871" s="378"/>
    </row>
    <row r="872" spans="1:6" x14ac:dyDescent="0.25">
      <c r="A872" s="378"/>
      <c r="B872" s="378"/>
      <c r="C872" s="379"/>
      <c r="D872" s="378"/>
      <c r="E872" s="379"/>
      <c r="F872" s="378"/>
    </row>
    <row r="873" spans="1:6" x14ac:dyDescent="0.25">
      <c r="A873" s="378"/>
      <c r="B873" s="378"/>
      <c r="C873" s="379"/>
      <c r="D873" s="378"/>
      <c r="E873" s="379"/>
      <c r="F873" s="378"/>
    </row>
    <row r="874" spans="1:6" x14ac:dyDescent="0.25">
      <c r="A874" s="378"/>
      <c r="B874" s="378"/>
      <c r="C874" s="379"/>
      <c r="D874" s="378"/>
      <c r="E874" s="379"/>
      <c r="F874" s="378"/>
    </row>
    <row r="875" spans="1:6" x14ac:dyDescent="0.25">
      <c r="A875" s="378"/>
      <c r="B875" s="378"/>
      <c r="C875" s="379"/>
      <c r="D875" s="378"/>
      <c r="E875" s="379"/>
      <c r="F875" s="378"/>
    </row>
    <row r="876" spans="1:6" x14ac:dyDescent="0.25">
      <c r="A876" s="378"/>
      <c r="B876" s="378"/>
      <c r="C876" s="379"/>
      <c r="D876" s="378"/>
      <c r="E876" s="379"/>
      <c r="F876" s="378"/>
    </row>
    <row r="877" spans="1:6" x14ac:dyDescent="0.25">
      <c r="A877" s="378"/>
      <c r="B877" s="378"/>
      <c r="C877" s="379"/>
      <c r="D877" s="378"/>
      <c r="E877" s="379"/>
      <c r="F877" s="378"/>
    </row>
    <row r="878" spans="1:6" x14ac:dyDescent="0.25">
      <c r="A878" s="378"/>
      <c r="B878" s="378"/>
      <c r="C878" s="379"/>
      <c r="D878" s="378"/>
      <c r="E878" s="379"/>
      <c r="F878" s="378"/>
    </row>
    <row r="879" spans="1:6" x14ac:dyDescent="0.25">
      <c r="A879" s="378"/>
      <c r="B879" s="378"/>
      <c r="C879" s="379"/>
      <c r="D879" s="378"/>
      <c r="E879" s="379"/>
      <c r="F879" s="378"/>
    </row>
    <row r="880" spans="1:6" x14ac:dyDescent="0.25">
      <c r="A880" s="378"/>
      <c r="B880" s="378"/>
      <c r="C880" s="379"/>
      <c r="D880" s="378"/>
      <c r="E880" s="379"/>
      <c r="F880" s="378"/>
    </row>
    <row r="881" spans="1:6" x14ac:dyDescent="0.25">
      <c r="A881" s="378"/>
      <c r="B881" s="378"/>
      <c r="C881" s="379"/>
      <c r="D881" s="378"/>
      <c r="E881" s="379"/>
      <c r="F881" s="378"/>
    </row>
    <row r="882" spans="1:6" x14ac:dyDescent="0.25">
      <c r="A882" s="378"/>
      <c r="B882" s="378"/>
      <c r="C882" s="379"/>
      <c r="D882" s="378"/>
      <c r="E882" s="379"/>
      <c r="F882" s="378"/>
    </row>
    <row r="883" spans="1:6" x14ac:dyDescent="0.25">
      <c r="A883" s="378"/>
      <c r="B883" s="378"/>
      <c r="C883" s="379"/>
      <c r="D883" s="378"/>
      <c r="E883" s="379"/>
      <c r="F883" s="378"/>
    </row>
    <row r="884" spans="1:6" x14ac:dyDescent="0.25">
      <c r="A884" s="378"/>
      <c r="B884" s="378"/>
      <c r="C884" s="379"/>
      <c r="D884" s="378"/>
      <c r="E884" s="379"/>
      <c r="F884" s="378"/>
    </row>
    <row r="885" spans="1:6" x14ac:dyDescent="0.25">
      <c r="A885" s="378"/>
      <c r="B885" s="378"/>
      <c r="C885" s="379"/>
      <c r="D885" s="378"/>
      <c r="E885" s="379"/>
      <c r="F885" s="378"/>
    </row>
    <row r="886" spans="1:6" x14ac:dyDescent="0.25">
      <c r="A886" s="378"/>
      <c r="B886" s="378"/>
      <c r="C886" s="379"/>
      <c r="D886" s="378"/>
      <c r="E886" s="379"/>
      <c r="F886" s="378"/>
    </row>
    <row r="887" spans="1:6" x14ac:dyDescent="0.25">
      <c r="A887" s="378"/>
      <c r="B887" s="378"/>
      <c r="C887" s="379"/>
      <c r="D887" s="378"/>
      <c r="E887" s="379"/>
      <c r="F887" s="378"/>
    </row>
    <row r="888" spans="1:6" x14ac:dyDescent="0.25">
      <c r="A888" s="378"/>
      <c r="B888" s="378"/>
      <c r="C888" s="379"/>
      <c r="D888" s="378"/>
      <c r="E888" s="379"/>
      <c r="F888" s="378"/>
    </row>
    <row r="889" spans="1:6" x14ac:dyDescent="0.25">
      <c r="A889" s="378"/>
      <c r="B889" s="378"/>
      <c r="C889" s="379"/>
      <c r="D889" s="378"/>
      <c r="E889" s="379"/>
      <c r="F889" s="378"/>
    </row>
    <row r="890" spans="1:6" x14ac:dyDescent="0.25">
      <c r="A890" s="378"/>
      <c r="B890" s="378"/>
      <c r="C890" s="379"/>
      <c r="D890" s="378"/>
      <c r="E890" s="379"/>
      <c r="F890" s="378"/>
    </row>
    <row r="891" spans="1:6" x14ac:dyDescent="0.25">
      <c r="A891" s="378"/>
      <c r="B891" s="378"/>
      <c r="C891" s="379"/>
      <c r="D891" s="378"/>
      <c r="E891" s="379"/>
      <c r="F891" s="378"/>
    </row>
    <row r="892" spans="1:6" x14ac:dyDescent="0.25">
      <c r="A892" s="378"/>
      <c r="B892" s="378"/>
      <c r="C892" s="379"/>
      <c r="D892" s="378"/>
      <c r="E892" s="379"/>
      <c r="F892" s="378"/>
    </row>
    <row r="893" spans="1:6" x14ac:dyDescent="0.25">
      <c r="A893" s="378"/>
      <c r="B893" s="378"/>
      <c r="C893" s="379"/>
      <c r="D893" s="378"/>
      <c r="E893" s="379"/>
      <c r="F893" s="378"/>
    </row>
    <row r="894" spans="1:6" x14ac:dyDescent="0.25">
      <c r="A894" s="378"/>
      <c r="B894" s="378"/>
      <c r="C894" s="379"/>
      <c r="D894" s="378"/>
      <c r="E894" s="379"/>
      <c r="F894" s="378"/>
    </row>
    <row r="895" spans="1:6" x14ac:dyDescent="0.25">
      <c r="A895" s="378"/>
      <c r="B895" s="378"/>
      <c r="C895" s="379"/>
      <c r="D895" s="378"/>
      <c r="E895" s="379"/>
      <c r="F895" s="378"/>
    </row>
    <row r="896" spans="1:6" x14ac:dyDescent="0.25">
      <c r="A896" s="378"/>
      <c r="B896" s="378"/>
      <c r="C896" s="379"/>
      <c r="D896" s="378"/>
      <c r="E896" s="379"/>
      <c r="F896" s="378"/>
    </row>
    <row r="897" spans="1:6" x14ac:dyDescent="0.25">
      <c r="A897" s="378"/>
      <c r="F897" s="380"/>
    </row>
    <row r="898" spans="1:6" x14ac:dyDescent="0.25">
      <c r="A898" s="378"/>
    </row>
    <row r="900" spans="1:6" x14ac:dyDescent="0.25">
      <c r="F900" s="27"/>
    </row>
  </sheetData>
  <pageMargins left="0.7" right="0.7" top="0.75" bottom="0.75" header="0.3" footer="0.3"/>
  <pageSetup paperSize="14" scale="7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>
    <pageSetUpPr fitToPage="1"/>
  </sheetPr>
  <dimension ref="A1:CI22"/>
  <sheetViews>
    <sheetView zoomScaleNormal="100" workbookViewId="0">
      <selection activeCell="L28" sqref="L28"/>
    </sheetView>
  </sheetViews>
  <sheetFormatPr baseColWidth="10" defaultRowHeight="13.5" x14ac:dyDescent="0.25"/>
  <cols>
    <col min="1" max="1" width="30.42578125" style="8" customWidth="1"/>
    <col min="2" max="3" width="13.28515625" style="8" bestFit="1" customWidth="1"/>
    <col min="4" max="4" width="13" style="8" bestFit="1" customWidth="1"/>
    <col min="5" max="5" width="13.28515625" style="8" bestFit="1" customWidth="1"/>
    <col min="6" max="6" width="13" style="8" bestFit="1" customWidth="1"/>
    <col min="7" max="7" width="13.28515625" style="8" bestFit="1" customWidth="1"/>
    <col min="8" max="9" width="13" style="8" bestFit="1" customWidth="1"/>
    <col min="10" max="10" width="14.42578125" style="8" customWidth="1"/>
    <col min="11" max="11" width="13.28515625" style="8" bestFit="1" customWidth="1"/>
    <col min="12" max="12" width="14.28515625" style="8" customWidth="1"/>
    <col min="13" max="13" width="13.28515625" style="8" customWidth="1"/>
    <col min="14" max="14" width="18.140625" style="8" customWidth="1"/>
    <col min="15" max="16384" width="11.42578125" style="8"/>
  </cols>
  <sheetData>
    <row r="1" spans="1:87" ht="20.25" customHeight="1" x14ac:dyDescent="0.25">
      <c r="A1" s="57" t="s">
        <v>497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87" ht="19.5" customHeight="1" x14ac:dyDescent="0.25">
      <c r="A2" s="57" t="s">
        <v>108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87" x14ac:dyDescent="0.25">
      <c r="A3" s="57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87" s="53" customFormat="1" ht="15" customHeight="1" x14ac:dyDescent="0.25">
      <c r="A4" s="126" t="s">
        <v>101</v>
      </c>
      <c r="B4" s="126" t="s">
        <v>2</v>
      </c>
      <c r="C4" s="126" t="s">
        <v>3</v>
      </c>
      <c r="D4" s="126" t="s">
        <v>4</v>
      </c>
      <c r="E4" s="126" t="s">
        <v>5</v>
      </c>
      <c r="F4" s="126" t="s">
        <v>6</v>
      </c>
      <c r="G4" s="126" t="s">
        <v>7</v>
      </c>
      <c r="H4" s="126" t="s">
        <v>8</v>
      </c>
      <c r="I4" s="126" t="s">
        <v>9</v>
      </c>
      <c r="J4" s="126" t="s">
        <v>10</v>
      </c>
      <c r="K4" s="126" t="s">
        <v>11</v>
      </c>
      <c r="L4" s="126" t="s">
        <v>12</v>
      </c>
      <c r="M4" s="126" t="s">
        <v>13</v>
      </c>
      <c r="N4" s="45" t="s">
        <v>22</v>
      </c>
    </row>
    <row r="5" spans="1:87" s="53" customFormat="1" ht="20.100000000000001" customHeight="1" x14ac:dyDescent="0.3">
      <c r="A5" s="115" t="s">
        <v>162</v>
      </c>
      <c r="B5" s="381">
        <v>20.34</v>
      </c>
      <c r="C5" s="381">
        <v>10.27</v>
      </c>
      <c r="D5" s="381">
        <v>6.44</v>
      </c>
      <c r="E5" s="381">
        <v>12.3</v>
      </c>
      <c r="F5" s="381">
        <v>26.44</v>
      </c>
      <c r="G5" s="372">
        <v>25.39</v>
      </c>
      <c r="H5" s="381">
        <v>45.53</v>
      </c>
      <c r="I5" s="381">
        <v>0.44</v>
      </c>
      <c r="J5" s="381">
        <v>0.49</v>
      </c>
      <c r="K5" s="381">
        <v>0</v>
      </c>
      <c r="L5" s="381">
        <v>0</v>
      </c>
      <c r="M5" s="381">
        <v>0.37</v>
      </c>
      <c r="N5" s="290">
        <f>SUM(B5:M5)</f>
        <v>148.01</v>
      </c>
    </row>
    <row r="6" spans="1:87" s="53" customFormat="1" ht="20.100000000000001" customHeight="1" x14ac:dyDescent="0.3">
      <c r="A6" s="115" t="s">
        <v>163</v>
      </c>
      <c r="B6" s="381">
        <v>0</v>
      </c>
      <c r="C6" s="381">
        <v>5</v>
      </c>
      <c r="D6" s="381">
        <v>5</v>
      </c>
      <c r="E6" s="381">
        <v>2</v>
      </c>
      <c r="F6" s="381">
        <v>6.3</v>
      </c>
      <c r="G6" s="372">
        <v>0</v>
      </c>
      <c r="H6" s="381">
        <v>0</v>
      </c>
      <c r="I6" s="381">
        <v>0</v>
      </c>
      <c r="J6" s="381">
        <v>0</v>
      </c>
      <c r="K6" s="381">
        <v>10</v>
      </c>
      <c r="L6" s="381">
        <v>0</v>
      </c>
      <c r="M6" s="381">
        <v>0</v>
      </c>
      <c r="N6" s="290">
        <f t="shared" ref="N6:N19" si="0">SUM(B6:M6)</f>
        <v>28.3</v>
      </c>
    </row>
    <row r="7" spans="1:87" s="53" customFormat="1" ht="20.100000000000001" customHeight="1" x14ac:dyDescent="0.3">
      <c r="A7" s="115" t="s">
        <v>164</v>
      </c>
      <c r="B7" s="381">
        <v>1.6</v>
      </c>
      <c r="C7" s="381">
        <v>0</v>
      </c>
      <c r="D7" s="381">
        <v>0</v>
      </c>
      <c r="E7" s="381">
        <v>0</v>
      </c>
      <c r="F7" s="381">
        <v>5</v>
      </c>
      <c r="G7" s="372">
        <v>0</v>
      </c>
      <c r="H7" s="381">
        <v>0</v>
      </c>
      <c r="I7" s="381">
        <v>0</v>
      </c>
      <c r="J7" s="381">
        <v>0</v>
      </c>
      <c r="K7" s="381">
        <v>0</v>
      </c>
      <c r="L7" s="381">
        <v>0</v>
      </c>
      <c r="M7" s="381">
        <v>0</v>
      </c>
      <c r="N7" s="290">
        <f t="shared" si="0"/>
        <v>6.6</v>
      </c>
    </row>
    <row r="8" spans="1:87" s="53" customFormat="1" ht="20.100000000000001" customHeight="1" x14ac:dyDescent="0.3">
      <c r="A8" s="115" t="s">
        <v>186</v>
      </c>
      <c r="B8" s="381">
        <v>335.26</v>
      </c>
      <c r="C8" s="381">
        <v>320.33</v>
      </c>
      <c r="D8" s="381">
        <v>331.09</v>
      </c>
      <c r="E8" s="381">
        <v>228.07000000000002</v>
      </c>
      <c r="F8" s="381">
        <v>285.57000000000005</v>
      </c>
      <c r="G8" s="372">
        <v>206.42999999999998</v>
      </c>
      <c r="H8" s="381">
        <v>220.19999999999996</v>
      </c>
      <c r="I8" s="381">
        <v>236.95000000000002</v>
      </c>
      <c r="J8" s="381">
        <v>225.72</v>
      </c>
      <c r="K8" s="381">
        <v>294.40999999999997</v>
      </c>
      <c r="L8" s="381">
        <v>289.33999999999992</v>
      </c>
      <c r="M8" s="381">
        <v>376.86999999999995</v>
      </c>
      <c r="N8" s="439">
        <f t="shared" si="0"/>
        <v>3350.2399999999989</v>
      </c>
    </row>
    <row r="9" spans="1:87" s="53" customFormat="1" ht="20.100000000000001" customHeight="1" x14ac:dyDescent="0.3">
      <c r="A9" s="115" t="s">
        <v>165</v>
      </c>
      <c r="B9" s="381">
        <v>100189.37</v>
      </c>
      <c r="C9" s="381">
        <v>91455.750000000015</v>
      </c>
      <c r="D9" s="381">
        <v>90905.63999999997</v>
      </c>
      <c r="E9" s="381">
        <v>86635.549999999988</v>
      </c>
      <c r="F9" s="381">
        <v>85336.51</v>
      </c>
      <c r="G9" s="372">
        <v>78051.070000000007</v>
      </c>
      <c r="H9" s="381">
        <v>89351.939999999988</v>
      </c>
      <c r="I9" s="381">
        <v>83960.569999999992</v>
      </c>
      <c r="J9" s="381">
        <v>80556.44</v>
      </c>
      <c r="K9" s="381">
        <v>89041.919999999998</v>
      </c>
      <c r="L9" s="381">
        <v>100254.15</v>
      </c>
      <c r="M9" s="381">
        <v>114473.7</v>
      </c>
      <c r="N9" s="290">
        <f t="shared" si="0"/>
        <v>1090212.6099999999</v>
      </c>
    </row>
    <row r="10" spans="1:87" s="53" customFormat="1" ht="20.100000000000001" customHeight="1" x14ac:dyDescent="0.3">
      <c r="A10" s="115" t="s">
        <v>166</v>
      </c>
      <c r="B10" s="381">
        <v>0</v>
      </c>
      <c r="C10" s="381">
        <v>0</v>
      </c>
      <c r="D10" s="381">
        <v>0</v>
      </c>
      <c r="E10" s="381">
        <v>0</v>
      </c>
      <c r="F10" s="381">
        <v>0</v>
      </c>
      <c r="G10" s="372">
        <v>0</v>
      </c>
      <c r="H10" s="381">
        <v>0</v>
      </c>
      <c r="I10" s="381">
        <v>0</v>
      </c>
      <c r="J10" s="381">
        <v>0</v>
      </c>
      <c r="K10" s="381">
        <v>0</v>
      </c>
      <c r="L10" s="381">
        <v>0</v>
      </c>
      <c r="M10" s="381">
        <v>0</v>
      </c>
      <c r="N10" s="290">
        <f t="shared" si="0"/>
        <v>0</v>
      </c>
    </row>
    <row r="11" spans="1:87" s="53" customFormat="1" ht="20.100000000000001" customHeight="1" x14ac:dyDescent="0.3">
      <c r="A11" s="115" t="s">
        <v>167</v>
      </c>
      <c r="B11" s="381">
        <v>14622.630000000001</v>
      </c>
      <c r="C11" s="381">
        <v>12903.83</v>
      </c>
      <c r="D11" s="381">
        <v>11807.64</v>
      </c>
      <c r="E11" s="381">
        <v>13218.300000000001</v>
      </c>
      <c r="F11" s="381">
        <v>5623.5</v>
      </c>
      <c r="G11" s="372">
        <v>6422.2</v>
      </c>
      <c r="H11" s="381">
        <v>5359.6</v>
      </c>
      <c r="I11" s="381">
        <v>8977.0999999999985</v>
      </c>
      <c r="J11" s="381">
        <v>4177.78</v>
      </c>
      <c r="K11" s="381">
        <v>2028.2</v>
      </c>
      <c r="L11" s="381">
        <v>6166.6</v>
      </c>
      <c r="M11" s="381">
        <v>7440.1299999999992</v>
      </c>
      <c r="N11" s="290">
        <f t="shared" si="0"/>
        <v>98747.51</v>
      </c>
    </row>
    <row r="12" spans="1:87" s="53" customFormat="1" ht="20.100000000000001" customHeight="1" x14ac:dyDescent="0.3">
      <c r="A12" s="115" t="s">
        <v>168</v>
      </c>
      <c r="B12" s="381">
        <v>0</v>
      </c>
      <c r="C12" s="381">
        <v>0</v>
      </c>
      <c r="D12" s="381">
        <v>0</v>
      </c>
      <c r="E12" s="381">
        <v>0</v>
      </c>
      <c r="F12" s="381">
        <v>0</v>
      </c>
      <c r="G12" s="372">
        <v>0</v>
      </c>
      <c r="H12" s="381">
        <v>0</v>
      </c>
      <c r="I12" s="381">
        <v>0</v>
      </c>
      <c r="J12" s="381">
        <v>0</v>
      </c>
      <c r="K12" s="381">
        <v>0</v>
      </c>
      <c r="L12" s="381">
        <v>0</v>
      </c>
      <c r="M12" s="381">
        <v>0</v>
      </c>
      <c r="N12" s="439">
        <f t="shared" si="0"/>
        <v>0</v>
      </c>
    </row>
    <row r="13" spans="1:87" s="53" customFormat="1" ht="20.100000000000001" customHeight="1" x14ac:dyDescent="0.3">
      <c r="A13" s="115" t="s">
        <v>169</v>
      </c>
      <c r="B13" s="381">
        <v>0</v>
      </c>
      <c r="C13" s="381">
        <v>0</v>
      </c>
      <c r="D13" s="381">
        <v>55.3</v>
      </c>
      <c r="E13" s="381">
        <v>28.09</v>
      </c>
      <c r="F13" s="381">
        <v>27.01</v>
      </c>
      <c r="G13" s="372">
        <v>0</v>
      </c>
      <c r="H13" s="381">
        <v>0</v>
      </c>
      <c r="I13" s="381">
        <v>0</v>
      </c>
      <c r="J13" s="381">
        <v>0</v>
      </c>
      <c r="K13" s="381">
        <v>0</v>
      </c>
      <c r="L13" s="381">
        <v>0</v>
      </c>
      <c r="M13" s="381">
        <v>0</v>
      </c>
      <c r="N13" s="439">
        <f t="shared" si="0"/>
        <v>110.4</v>
      </c>
    </row>
    <row r="14" spans="1:87" s="53" customFormat="1" ht="20.100000000000001" customHeight="1" x14ac:dyDescent="0.3">
      <c r="A14" s="115" t="s">
        <v>170</v>
      </c>
      <c r="B14" s="381">
        <v>1221.72</v>
      </c>
      <c r="C14" s="381">
        <v>1528.39</v>
      </c>
      <c r="D14" s="381">
        <v>1063.8200000000002</v>
      </c>
      <c r="E14" s="381">
        <v>2137.89</v>
      </c>
      <c r="F14" s="381">
        <v>828.94</v>
      </c>
      <c r="G14" s="372">
        <v>1537.28</v>
      </c>
      <c r="H14" s="381">
        <v>314.33999999999997</v>
      </c>
      <c r="I14" s="381">
        <v>1229.6099999999999</v>
      </c>
      <c r="J14" s="381">
        <v>442.97999999999996</v>
      </c>
      <c r="K14" s="381">
        <v>2257.3199999999997</v>
      </c>
      <c r="L14" s="381">
        <v>4572.7999999999993</v>
      </c>
      <c r="M14" s="381">
        <v>4439.1499999999996</v>
      </c>
      <c r="N14" s="290">
        <f t="shared" si="0"/>
        <v>21574.239999999998</v>
      </c>
    </row>
    <row r="15" spans="1:87" s="53" customFormat="1" ht="20.100000000000001" customHeight="1" x14ac:dyDescent="0.3">
      <c r="A15" s="115" t="s">
        <v>306</v>
      </c>
      <c r="B15" s="381">
        <v>2507.25</v>
      </c>
      <c r="C15" s="381">
        <v>9376.9700000000012</v>
      </c>
      <c r="D15" s="381">
        <v>9255.86</v>
      </c>
      <c r="E15" s="381">
        <v>8574.7099999999991</v>
      </c>
      <c r="F15" s="381">
        <v>9262.2800000000007</v>
      </c>
      <c r="G15" s="372">
        <v>7546.9599999999991</v>
      </c>
      <c r="H15" s="381">
        <v>8717.18</v>
      </c>
      <c r="I15" s="381">
        <v>8877.1800000000021</v>
      </c>
      <c r="J15" s="381">
        <v>9418.2799999999988</v>
      </c>
      <c r="K15" s="381">
        <v>10514.760000000002</v>
      </c>
      <c r="L15" s="381">
        <v>9874.68</v>
      </c>
      <c r="M15" s="381">
        <v>10475.669999999998</v>
      </c>
      <c r="N15" s="290">
        <f t="shared" si="0"/>
        <v>104401.77999999998</v>
      </c>
    </row>
    <row r="16" spans="1:87" s="20" customFormat="1" ht="20.100000000000001" customHeight="1" x14ac:dyDescent="0.3">
      <c r="A16" s="115" t="s">
        <v>307</v>
      </c>
      <c r="B16" s="381">
        <v>0</v>
      </c>
      <c r="C16" s="381">
        <v>0</v>
      </c>
      <c r="D16" s="381">
        <v>0</v>
      </c>
      <c r="E16" s="381">
        <v>0</v>
      </c>
      <c r="F16" s="381">
        <v>0</v>
      </c>
      <c r="G16" s="372">
        <v>0</v>
      </c>
      <c r="H16" s="381">
        <v>0</v>
      </c>
      <c r="I16" s="381">
        <v>0</v>
      </c>
      <c r="J16" s="381">
        <v>0</v>
      </c>
      <c r="K16" s="381">
        <v>0</v>
      </c>
      <c r="L16" s="381">
        <v>0</v>
      </c>
      <c r="M16" s="381">
        <v>0</v>
      </c>
      <c r="N16" s="290">
        <f t="shared" si="0"/>
        <v>0</v>
      </c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53"/>
      <c r="CD16" s="53"/>
      <c r="CE16" s="53"/>
      <c r="CF16" s="53"/>
      <c r="CG16" s="53"/>
      <c r="CH16" s="53"/>
      <c r="CI16" s="53"/>
    </row>
    <row r="17" spans="1:87" s="20" customFormat="1" ht="20.100000000000001" customHeight="1" x14ac:dyDescent="0.3">
      <c r="A17" s="115" t="s">
        <v>177</v>
      </c>
      <c r="B17" s="381">
        <v>0</v>
      </c>
      <c r="C17" s="381">
        <v>0</v>
      </c>
      <c r="D17" s="381">
        <v>0</v>
      </c>
      <c r="E17" s="381">
        <v>0.99</v>
      </c>
      <c r="F17" s="381">
        <v>2.25</v>
      </c>
      <c r="G17" s="372">
        <v>2.41</v>
      </c>
      <c r="H17" s="381">
        <v>2.94</v>
      </c>
      <c r="I17" s="381">
        <v>3.18</v>
      </c>
      <c r="J17" s="381">
        <v>2.73</v>
      </c>
      <c r="K17" s="381">
        <v>1.03</v>
      </c>
      <c r="L17" s="381">
        <v>0</v>
      </c>
      <c r="M17" s="381">
        <v>0</v>
      </c>
      <c r="N17" s="290">
        <f t="shared" si="0"/>
        <v>15.53</v>
      </c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53"/>
      <c r="BY17" s="53"/>
      <c r="BZ17" s="53"/>
      <c r="CA17" s="53"/>
      <c r="CB17" s="53"/>
      <c r="CC17" s="53"/>
      <c r="CD17" s="53"/>
      <c r="CE17" s="53"/>
      <c r="CF17" s="53"/>
      <c r="CG17" s="53"/>
      <c r="CH17" s="53"/>
      <c r="CI17" s="53"/>
    </row>
    <row r="18" spans="1:87" s="177" customFormat="1" ht="20.100000000000001" customHeight="1" x14ac:dyDescent="0.3">
      <c r="A18" s="176" t="s">
        <v>390</v>
      </c>
      <c r="B18" s="381">
        <v>0</v>
      </c>
      <c r="C18" s="381">
        <v>0</v>
      </c>
      <c r="D18" s="381">
        <v>0</v>
      </c>
      <c r="E18" s="381">
        <v>0</v>
      </c>
      <c r="F18" s="381">
        <v>0</v>
      </c>
      <c r="G18" s="372">
        <v>0</v>
      </c>
      <c r="H18" s="381">
        <v>0</v>
      </c>
      <c r="I18" s="381">
        <v>0</v>
      </c>
      <c r="J18" s="381">
        <v>0</v>
      </c>
      <c r="K18" s="381">
        <v>0</v>
      </c>
      <c r="L18" s="381">
        <v>0</v>
      </c>
      <c r="M18" s="381">
        <v>0</v>
      </c>
      <c r="N18" s="290">
        <f t="shared" si="0"/>
        <v>0</v>
      </c>
      <c r="P18" s="250"/>
    </row>
    <row r="19" spans="1:87" s="65" customFormat="1" ht="20.100000000000001" customHeight="1" x14ac:dyDescent="0.2">
      <c r="A19" s="204" t="s">
        <v>22</v>
      </c>
      <c r="B19" s="290">
        <f>SUM(B5:B18)</f>
        <v>118898.17</v>
      </c>
      <c r="C19" s="290">
        <f t="shared" ref="C19:M19" si="1">SUM(C5:C18)</f>
        <v>115600.54000000002</v>
      </c>
      <c r="D19" s="290">
        <f t="shared" si="1"/>
        <v>113430.78999999998</v>
      </c>
      <c r="E19" s="290">
        <f t="shared" si="1"/>
        <v>110837.89999999998</v>
      </c>
      <c r="F19" s="290">
        <f t="shared" si="1"/>
        <v>101403.79999999999</v>
      </c>
      <c r="G19" s="290">
        <f t="shared" si="1"/>
        <v>93791.74000000002</v>
      </c>
      <c r="H19" s="290">
        <f t="shared" si="1"/>
        <v>104011.72999999998</v>
      </c>
      <c r="I19" s="290">
        <f t="shared" si="1"/>
        <v>103285.03</v>
      </c>
      <c r="J19" s="290">
        <f t="shared" si="1"/>
        <v>94824.42</v>
      </c>
      <c r="K19" s="290">
        <f t="shared" si="1"/>
        <v>104147.64000000001</v>
      </c>
      <c r="L19" s="290">
        <f t="shared" si="1"/>
        <v>121157.57</v>
      </c>
      <c r="M19" s="290">
        <f t="shared" si="1"/>
        <v>137205.89000000001</v>
      </c>
      <c r="N19" s="290">
        <f t="shared" si="0"/>
        <v>1318595.2200000002</v>
      </c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</row>
    <row r="20" spans="1:87" x14ac:dyDescent="0.25">
      <c r="A20" s="116"/>
      <c r="B20" s="118"/>
      <c r="C20" s="118"/>
      <c r="D20" s="118"/>
      <c r="E20" s="118"/>
      <c r="F20" s="118">
        <v>0</v>
      </c>
      <c r="G20" s="118"/>
      <c r="H20" s="118"/>
      <c r="I20" s="118"/>
      <c r="J20" s="118"/>
      <c r="K20" s="118"/>
      <c r="L20" s="118"/>
      <c r="M20" s="118"/>
      <c r="N20" s="118"/>
      <c r="O20" s="12"/>
      <c r="P20" s="39"/>
      <c r="Q20" s="39"/>
      <c r="R20" s="39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</row>
    <row r="21" spans="1:87" x14ac:dyDescent="0.25">
      <c r="A21" s="40" t="s">
        <v>104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spans="1:87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</sheetData>
  <pageMargins left="0.7" right="0.7" top="0.75" bottom="0.75" header="0.3" footer="0.3"/>
  <pageSetup paperSize="14" scale="7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>
    <pageSetUpPr fitToPage="1"/>
  </sheetPr>
  <dimension ref="A1:P22"/>
  <sheetViews>
    <sheetView zoomScaleNormal="100" workbookViewId="0">
      <selection activeCell="L28" sqref="L28"/>
    </sheetView>
  </sheetViews>
  <sheetFormatPr baseColWidth="10" defaultRowHeight="13.5" x14ac:dyDescent="0.25"/>
  <cols>
    <col min="1" max="1" width="29.85546875" style="8" customWidth="1"/>
    <col min="2" max="2" width="14.140625" style="8" customWidth="1"/>
    <col min="3" max="3" width="12.7109375" style="8" customWidth="1"/>
    <col min="4" max="4" width="12.28515625" style="8" customWidth="1"/>
    <col min="5" max="6" width="12.7109375" style="8" customWidth="1"/>
    <col min="7" max="7" width="12.28515625" style="8" customWidth="1"/>
    <col min="8" max="8" width="15.28515625" style="8" bestFit="1" customWidth="1"/>
    <col min="9" max="9" width="12" style="8" customWidth="1"/>
    <col min="10" max="10" width="14.42578125" style="8" customWidth="1"/>
    <col min="11" max="11" width="12.7109375" style="8" customWidth="1"/>
    <col min="12" max="12" width="14.28515625" style="8" customWidth="1"/>
    <col min="13" max="13" width="13.28515625" style="8" customWidth="1"/>
    <col min="14" max="14" width="20.28515625" style="8" customWidth="1"/>
    <col min="15" max="15" width="12.28515625" style="8" bestFit="1" customWidth="1"/>
    <col min="16" max="16" width="12.85546875" style="8" bestFit="1" customWidth="1"/>
    <col min="17" max="16384" width="11.42578125" style="8"/>
  </cols>
  <sheetData>
    <row r="1" spans="1:15" x14ac:dyDescent="0.25">
      <c r="A1" s="57" t="s">
        <v>497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x14ac:dyDescent="0.25">
      <c r="A2" s="57" t="s">
        <v>109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x14ac:dyDescent="0.25">
      <c r="A3" s="57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15" customHeight="1" x14ac:dyDescent="0.25">
      <c r="A4" s="41" t="s">
        <v>101</v>
      </c>
      <c r="B4" s="41" t="s">
        <v>2</v>
      </c>
      <c r="C4" s="41" t="s">
        <v>3</v>
      </c>
      <c r="D4" s="41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  <c r="J4" s="41" t="s">
        <v>10</v>
      </c>
      <c r="K4" s="41" t="s">
        <v>11</v>
      </c>
      <c r="L4" s="41" t="s">
        <v>12</v>
      </c>
      <c r="M4" s="41" t="s">
        <v>13</v>
      </c>
      <c r="N4" s="41" t="s">
        <v>22</v>
      </c>
      <c r="O4" s="12"/>
    </row>
    <row r="5" spans="1:15" ht="20.100000000000001" customHeight="1" x14ac:dyDescent="0.3">
      <c r="A5" s="159" t="s">
        <v>162</v>
      </c>
      <c r="B5" s="395">
        <v>278792.03999999998</v>
      </c>
      <c r="C5" s="395">
        <v>258406.29999999973</v>
      </c>
      <c r="D5" s="395">
        <v>273644.19999999995</v>
      </c>
      <c r="E5" s="395">
        <v>262615.32000000018</v>
      </c>
      <c r="F5" s="395">
        <v>261493.99999999994</v>
      </c>
      <c r="G5" s="395">
        <v>243768.05999999994</v>
      </c>
      <c r="H5" s="396">
        <v>252058.50000000009</v>
      </c>
      <c r="I5" s="396">
        <v>258841.11999999976</v>
      </c>
      <c r="J5" s="396">
        <v>253271.69000000015</v>
      </c>
      <c r="K5" s="396">
        <v>263966.67999999988</v>
      </c>
      <c r="L5" s="396">
        <v>256056.77999999994</v>
      </c>
      <c r="M5" s="396">
        <v>284014.20999999979</v>
      </c>
      <c r="N5" s="289">
        <f>SUM(B5:M5)</f>
        <v>3146928.899999999</v>
      </c>
      <c r="O5" s="12"/>
    </row>
    <row r="6" spans="1:15" ht="20.100000000000001" customHeight="1" x14ac:dyDescent="0.3">
      <c r="A6" s="159" t="s">
        <v>163</v>
      </c>
      <c r="B6" s="395">
        <v>119100.77999999998</v>
      </c>
      <c r="C6" s="395">
        <v>109916.10999999988</v>
      </c>
      <c r="D6" s="395">
        <v>117765.61999999989</v>
      </c>
      <c r="E6" s="395">
        <v>112496.97000000022</v>
      </c>
      <c r="F6" s="395">
        <v>110640.21999999994</v>
      </c>
      <c r="G6" s="395">
        <v>107016.86999999998</v>
      </c>
      <c r="H6" s="396">
        <v>107314.21</v>
      </c>
      <c r="I6" s="396">
        <v>109026.39999999994</v>
      </c>
      <c r="J6" s="396">
        <v>107050.88</v>
      </c>
      <c r="K6" s="396">
        <v>111444.23</v>
      </c>
      <c r="L6" s="396">
        <v>105898.15</v>
      </c>
      <c r="M6" s="396">
        <v>114930.33</v>
      </c>
      <c r="N6" s="289">
        <f>SUM(B6:M6)</f>
        <v>1332600.7699999998</v>
      </c>
      <c r="O6" s="12"/>
    </row>
    <row r="7" spans="1:15" ht="20.100000000000001" customHeight="1" x14ac:dyDescent="0.3">
      <c r="A7" s="159" t="s">
        <v>164</v>
      </c>
      <c r="B7" s="395">
        <v>67816.689999999988</v>
      </c>
      <c r="C7" s="395">
        <v>65418.790000000074</v>
      </c>
      <c r="D7" s="395">
        <v>63256.130000000026</v>
      </c>
      <c r="E7" s="395">
        <v>59747.98000000004</v>
      </c>
      <c r="F7" s="395">
        <v>59582.539999999964</v>
      </c>
      <c r="G7" s="395">
        <v>52383.94000000001</v>
      </c>
      <c r="H7" s="396">
        <v>51393.960000000006</v>
      </c>
      <c r="I7" s="396">
        <v>52625.369999999966</v>
      </c>
      <c r="J7" s="396">
        <v>52506.429999999942</v>
      </c>
      <c r="K7" s="396">
        <v>53177.550000000032</v>
      </c>
      <c r="L7" s="396">
        <v>49013.070000000022</v>
      </c>
      <c r="M7" s="396">
        <v>53369.909999999982</v>
      </c>
      <c r="N7" s="289">
        <f t="shared" ref="N7:N19" si="0">SUM(B7:M7)</f>
        <v>680292.36000000022</v>
      </c>
      <c r="O7" s="12"/>
    </row>
    <row r="8" spans="1:15" ht="20.100000000000001" customHeight="1" x14ac:dyDescent="0.3">
      <c r="A8" s="159" t="s">
        <v>186</v>
      </c>
      <c r="B8" s="395">
        <v>0</v>
      </c>
      <c r="C8" s="395">
        <v>0</v>
      </c>
      <c r="D8" s="395">
        <v>0</v>
      </c>
      <c r="E8" s="395">
        <v>0</v>
      </c>
      <c r="F8" s="395">
        <v>0</v>
      </c>
      <c r="G8" s="395">
        <v>0</v>
      </c>
      <c r="H8" s="396">
        <v>0</v>
      </c>
      <c r="I8" s="396">
        <v>0</v>
      </c>
      <c r="J8" s="396">
        <v>0</v>
      </c>
      <c r="K8" s="396">
        <v>0</v>
      </c>
      <c r="L8" s="396">
        <v>0</v>
      </c>
      <c r="M8" s="396">
        <v>0</v>
      </c>
      <c r="N8" s="289">
        <f t="shared" si="0"/>
        <v>0</v>
      </c>
      <c r="O8" s="12"/>
    </row>
    <row r="9" spans="1:15" ht="20.100000000000001" customHeight="1" x14ac:dyDescent="0.3">
      <c r="A9" s="159" t="s">
        <v>165</v>
      </c>
      <c r="B9" s="395">
        <v>0</v>
      </c>
      <c r="C9" s="395">
        <v>0</v>
      </c>
      <c r="D9" s="395">
        <v>0</v>
      </c>
      <c r="E9" s="395">
        <v>0</v>
      </c>
      <c r="F9" s="395">
        <v>0</v>
      </c>
      <c r="G9" s="395">
        <v>0</v>
      </c>
      <c r="H9" s="396">
        <v>0</v>
      </c>
      <c r="I9" s="396">
        <v>0</v>
      </c>
      <c r="J9" s="396">
        <v>0</v>
      </c>
      <c r="K9" s="396">
        <v>0</v>
      </c>
      <c r="L9" s="396">
        <v>0</v>
      </c>
      <c r="M9" s="396">
        <v>0</v>
      </c>
      <c r="N9" s="289">
        <f t="shared" si="0"/>
        <v>0</v>
      </c>
      <c r="O9" s="12"/>
    </row>
    <row r="10" spans="1:15" ht="20.100000000000001" customHeight="1" x14ac:dyDescent="0.3">
      <c r="A10" s="159" t="s">
        <v>166</v>
      </c>
      <c r="B10" s="395">
        <v>454.2700000000001</v>
      </c>
      <c r="C10" s="395">
        <v>648.86000000000013</v>
      </c>
      <c r="D10" s="395">
        <v>3464.44</v>
      </c>
      <c r="E10" s="395">
        <v>8272.4200000000019</v>
      </c>
      <c r="F10" s="395">
        <v>18247.560000000001</v>
      </c>
      <c r="G10" s="395">
        <v>33259.26</v>
      </c>
      <c r="H10" s="396">
        <v>37189.750000000007</v>
      </c>
      <c r="I10" s="396">
        <v>23512.12000000001</v>
      </c>
      <c r="J10" s="396">
        <v>12117.080000000004</v>
      </c>
      <c r="K10" s="396">
        <v>3371.28</v>
      </c>
      <c r="L10" s="396">
        <v>873.95000000000027</v>
      </c>
      <c r="M10" s="396">
        <v>294.11999999999995</v>
      </c>
      <c r="N10" s="289">
        <f t="shared" si="0"/>
        <v>141705.11000000004</v>
      </c>
      <c r="O10" s="12"/>
    </row>
    <row r="11" spans="1:15" ht="20.100000000000001" customHeight="1" x14ac:dyDescent="0.3">
      <c r="A11" s="159" t="s">
        <v>167</v>
      </c>
      <c r="B11" s="395">
        <v>0</v>
      </c>
      <c r="C11" s="395">
        <v>0</v>
      </c>
      <c r="D11" s="395">
        <v>0</v>
      </c>
      <c r="E11" s="395">
        <v>0</v>
      </c>
      <c r="F11" s="395">
        <v>0</v>
      </c>
      <c r="G11" s="395">
        <v>0</v>
      </c>
      <c r="H11" s="396">
        <v>0</v>
      </c>
      <c r="I11" s="396">
        <v>0</v>
      </c>
      <c r="J11" s="396">
        <v>0</v>
      </c>
      <c r="K11" s="396">
        <v>0</v>
      </c>
      <c r="L11" s="396">
        <v>0</v>
      </c>
      <c r="M11" s="396">
        <v>0</v>
      </c>
      <c r="N11" s="289">
        <f t="shared" si="0"/>
        <v>0</v>
      </c>
      <c r="O11" s="12"/>
    </row>
    <row r="12" spans="1:15" ht="20.100000000000001" customHeight="1" x14ac:dyDescent="0.3">
      <c r="A12" s="159" t="s">
        <v>168</v>
      </c>
      <c r="B12" s="395">
        <v>0</v>
      </c>
      <c r="C12" s="395">
        <v>0</v>
      </c>
      <c r="D12" s="395">
        <v>0</v>
      </c>
      <c r="E12" s="395">
        <v>0</v>
      </c>
      <c r="F12" s="395">
        <v>0</v>
      </c>
      <c r="G12" s="395">
        <v>0</v>
      </c>
      <c r="H12" s="396">
        <v>0</v>
      </c>
      <c r="I12" s="396">
        <v>0</v>
      </c>
      <c r="J12" s="396">
        <v>0</v>
      </c>
      <c r="K12" s="396">
        <v>0</v>
      </c>
      <c r="L12" s="396">
        <v>0</v>
      </c>
      <c r="M12" s="396">
        <v>0</v>
      </c>
      <c r="N12" s="289">
        <f t="shared" si="0"/>
        <v>0</v>
      </c>
      <c r="O12" s="12"/>
    </row>
    <row r="13" spans="1:15" ht="20.100000000000001" customHeight="1" x14ac:dyDescent="0.3">
      <c r="A13" s="159" t="s">
        <v>169</v>
      </c>
      <c r="B13" s="395">
        <v>0</v>
      </c>
      <c r="C13" s="395">
        <v>0</v>
      </c>
      <c r="D13" s="395">
        <v>0</v>
      </c>
      <c r="E13" s="395">
        <v>0</v>
      </c>
      <c r="F13" s="395">
        <v>0</v>
      </c>
      <c r="G13" s="395">
        <v>0</v>
      </c>
      <c r="H13" s="396">
        <v>0</v>
      </c>
      <c r="I13" s="396">
        <v>0</v>
      </c>
      <c r="J13" s="396">
        <v>0</v>
      </c>
      <c r="K13" s="396">
        <v>0</v>
      </c>
      <c r="L13" s="396">
        <v>0</v>
      </c>
      <c r="M13" s="396">
        <v>0</v>
      </c>
      <c r="N13" s="289">
        <f t="shared" si="0"/>
        <v>0</v>
      </c>
      <c r="O13" s="12"/>
    </row>
    <row r="14" spans="1:15" ht="20.100000000000001" customHeight="1" x14ac:dyDescent="0.3">
      <c r="A14" s="115" t="s">
        <v>170</v>
      </c>
      <c r="B14" s="395">
        <v>222229.94000000003</v>
      </c>
      <c r="C14" s="395">
        <v>207899.78999999995</v>
      </c>
      <c r="D14" s="395">
        <v>233325.22000000006</v>
      </c>
      <c r="E14" s="395">
        <v>211451.99</v>
      </c>
      <c r="F14" s="395">
        <v>216510.78000000006</v>
      </c>
      <c r="G14" s="395">
        <v>197109.36000000002</v>
      </c>
      <c r="H14" s="396">
        <v>198263.65999999997</v>
      </c>
      <c r="I14" s="396">
        <v>212095.10000000003</v>
      </c>
      <c r="J14" s="396">
        <v>196228.49999999985</v>
      </c>
      <c r="K14" s="396">
        <v>202625.51999999996</v>
      </c>
      <c r="L14" s="396">
        <v>206713.83999999994</v>
      </c>
      <c r="M14" s="396">
        <v>215840.61000000007</v>
      </c>
      <c r="N14" s="289">
        <f t="shared" si="0"/>
        <v>2520294.3099999996</v>
      </c>
      <c r="O14" s="12"/>
    </row>
    <row r="15" spans="1:15" ht="20.100000000000001" customHeight="1" x14ac:dyDescent="0.3">
      <c r="A15" s="115" t="s">
        <v>306</v>
      </c>
      <c r="B15" s="395">
        <v>94303.079999999987</v>
      </c>
      <c r="C15" s="395">
        <v>88497.74</v>
      </c>
      <c r="D15" s="395">
        <v>95846.489999999947</v>
      </c>
      <c r="E15" s="395">
        <v>85532.520000000062</v>
      </c>
      <c r="F15" s="395">
        <v>89702.989999999976</v>
      </c>
      <c r="G15" s="395">
        <v>80440.369999999981</v>
      </c>
      <c r="H15" s="396">
        <v>79502.170000000056</v>
      </c>
      <c r="I15" s="396">
        <v>84208.189999999988</v>
      </c>
      <c r="J15" s="396">
        <v>80898.789999999994</v>
      </c>
      <c r="K15" s="396">
        <v>83551.37</v>
      </c>
      <c r="L15" s="396">
        <v>82257.679999999978</v>
      </c>
      <c r="M15" s="396">
        <v>85755.609999999957</v>
      </c>
      <c r="N15" s="289">
        <f t="shared" si="0"/>
        <v>1030496.9999999999</v>
      </c>
      <c r="O15" s="12"/>
    </row>
    <row r="16" spans="1:15" ht="20.100000000000001" customHeight="1" x14ac:dyDescent="0.3">
      <c r="A16" s="115" t="s">
        <v>307</v>
      </c>
      <c r="B16" s="395">
        <v>0</v>
      </c>
      <c r="C16" s="395">
        <v>0</v>
      </c>
      <c r="D16" s="395">
        <v>0</v>
      </c>
      <c r="E16" s="395">
        <v>0</v>
      </c>
      <c r="F16" s="395">
        <v>0</v>
      </c>
      <c r="G16" s="395">
        <v>0</v>
      </c>
      <c r="H16" s="396">
        <v>0</v>
      </c>
      <c r="I16" s="396">
        <v>0</v>
      </c>
      <c r="J16" s="396">
        <v>0</v>
      </c>
      <c r="K16" s="396">
        <v>0</v>
      </c>
      <c r="L16" s="396">
        <v>0</v>
      </c>
      <c r="M16" s="396">
        <v>0</v>
      </c>
      <c r="N16" s="289">
        <f t="shared" si="0"/>
        <v>0</v>
      </c>
      <c r="O16" s="12"/>
    </row>
    <row r="17" spans="1:16" ht="20.100000000000001" customHeight="1" x14ac:dyDescent="0.3">
      <c r="A17" s="159" t="s">
        <v>177</v>
      </c>
      <c r="B17" s="395">
        <v>0</v>
      </c>
      <c r="C17" s="395">
        <v>0</v>
      </c>
      <c r="D17" s="395">
        <v>0</v>
      </c>
      <c r="E17" s="395">
        <v>0</v>
      </c>
      <c r="F17" s="395">
        <v>0</v>
      </c>
      <c r="G17" s="395">
        <v>0</v>
      </c>
      <c r="H17" s="396">
        <v>0</v>
      </c>
      <c r="I17" s="396">
        <v>0</v>
      </c>
      <c r="J17" s="396">
        <v>0</v>
      </c>
      <c r="K17" s="396">
        <v>0</v>
      </c>
      <c r="L17" s="396">
        <v>0</v>
      </c>
      <c r="M17" s="396">
        <v>0</v>
      </c>
      <c r="N17" s="289">
        <f t="shared" si="0"/>
        <v>0</v>
      </c>
      <c r="O17" s="12"/>
    </row>
    <row r="18" spans="1:16" s="177" customFormat="1" ht="20.100000000000001" customHeight="1" x14ac:dyDescent="0.3">
      <c r="A18" s="176" t="s">
        <v>390</v>
      </c>
      <c r="B18" s="395">
        <v>0</v>
      </c>
      <c r="C18" s="395">
        <v>0</v>
      </c>
      <c r="D18" s="395">
        <v>0</v>
      </c>
      <c r="E18" s="395">
        <v>0</v>
      </c>
      <c r="F18" s="395">
        <v>0</v>
      </c>
      <c r="G18" s="395">
        <v>0</v>
      </c>
      <c r="H18" s="396">
        <v>0</v>
      </c>
      <c r="I18" s="396">
        <v>0</v>
      </c>
      <c r="J18" s="396">
        <v>0</v>
      </c>
      <c r="K18" s="396">
        <v>0</v>
      </c>
      <c r="L18" s="396">
        <v>0</v>
      </c>
      <c r="M18" s="396">
        <v>0</v>
      </c>
      <c r="N18" s="289">
        <f t="shared" si="0"/>
        <v>0</v>
      </c>
      <c r="P18" s="250"/>
    </row>
    <row r="19" spans="1:16" s="75" customFormat="1" ht="20.100000000000001" customHeight="1" x14ac:dyDescent="0.2">
      <c r="A19" s="203" t="s">
        <v>22</v>
      </c>
      <c r="B19" s="397">
        <f>SUM(B5:B18)</f>
        <v>782696.79999999993</v>
      </c>
      <c r="C19" s="397">
        <f t="shared" ref="C19:M19" si="1">SUM(C5:C18)</f>
        <v>730787.58999999962</v>
      </c>
      <c r="D19" s="397">
        <f t="shared" si="1"/>
        <v>787302.09999999986</v>
      </c>
      <c r="E19" s="397">
        <f t="shared" si="1"/>
        <v>740117.20000000042</v>
      </c>
      <c r="F19" s="397">
        <f t="shared" si="1"/>
        <v>756178.08999999985</v>
      </c>
      <c r="G19" s="397">
        <f t="shared" si="1"/>
        <v>713977.86</v>
      </c>
      <c r="H19" s="397">
        <f t="shared" si="1"/>
        <v>725722.25000000012</v>
      </c>
      <c r="I19" s="397">
        <f t="shared" si="1"/>
        <v>740308.29999999958</v>
      </c>
      <c r="J19" s="397">
        <f t="shared" si="1"/>
        <v>702073.37</v>
      </c>
      <c r="K19" s="397">
        <f t="shared" si="1"/>
        <v>718136.62999999989</v>
      </c>
      <c r="L19" s="397">
        <f t="shared" si="1"/>
        <v>700813.46999999986</v>
      </c>
      <c r="M19" s="397">
        <f t="shared" si="1"/>
        <v>754204.7899999998</v>
      </c>
      <c r="N19" s="289">
        <f t="shared" si="0"/>
        <v>8852318.4499999993</v>
      </c>
      <c r="O19" s="57"/>
    </row>
    <row r="20" spans="1:16" ht="15.75" customHeight="1" x14ac:dyDescent="0.25">
      <c r="A20" s="38"/>
      <c r="B20" s="38"/>
      <c r="C20" s="38"/>
      <c r="D20" s="38"/>
      <c r="E20" s="38"/>
      <c r="F20" s="38">
        <v>0</v>
      </c>
      <c r="G20" s="38"/>
      <c r="H20" s="38"/>
      <c r="I20" s="38"/>
      <c r="J20" s="38"/>
      <c r="K20" s="38"/>
      <c r="L20" s="38"/>
      <c r="M20" s="38"/>
      <c r="N20" s="100"/>
      <c r="O20" s="12"/>
    </row>
    <row r="21" spans="1:16" ht="15.75" customHeight="1" x14ac:dyDescent="0.25">
      <c r="A21" s="42" t="s">
        <v>105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12"/>
    </row>
    <row r="22" spans="1:16" x14ac:dyDescent="0.25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12"/>
    </row>
  </sheetData>
  <pageMargins left="0.7" right="0.7" top="0.75" bottom="0.75" header="0.3" footer="0.3"/>
  <pageSetup paperSize="14" scale="7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>
    <pageSetUpPr fitToPage="1"/>
  </sheetPr>
  <dimension ref="A1:P22"/>
  <sheetViews>
    <sheetView zoomScaleNormal="100" workbookViewId="0">
      <selection activeCell="L28" sqref="L28"/>
    </sheetView>
  </sheetViews>
  <sheetFormatPr baseColWidth="10" defaultRowHeight="13.5" x14ac:dyDescent="0.25"/>
  <cols>
    <col min="1" max="1" width="36.7109375" style="8" customWidth="1"/>
    <col min="2" max="2" width="14.140625" style="8" customWidth="1"/>
    <col min="3" max="3" width="10" style="8" bestFit="1" customWidth="1"/>
    <col min="4" max="4" width="12.28515625" style="8" customWidth="1"/>
    <col min="5" max="5" width="11.5703125" style="8" bestFit="1" customWidth="1"/>
    <col min="6" max="7" width="11.85546875" style="8" customWidth="1"/>
    <col min="8" max="8" width="11.5703125" style="8" bestFit="1" customWidth="1"/>
    <col min="9" max="9" width="12" style="8" customWidth="1"/>
    <col min="10" max="10" width="14.42578125" style="8" customWidth="1"/>
    <col min="11" max="11" width="12.28515625" style="8" customWidth="1"/>
    <col min="12" max="12" width="14.28515625" style="8" customWidth="1"/>
    <col min="13" max="13" width="13.28515625" style="8" customWidth="1"/>
    <col min="14" max="14" width="13.140625" style="8" customWidth="1"/>
    <col min="15" max="16384" width="11.42578125" style="8"/>
  </cols>
  <sheetData>
    <row r="1" spans="1:15" x14ac:dyDescent="0.25">
      <c r="A1" s="57" t="s">
        <v>497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x14ac:dyDescent="0.25">
      <c r="A2" s="57" t="s">
        <v>110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x14ac:dyDescent="0.25">
      <c r="A3" s="57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15" customHeight="1" x14ac:dyDescent="0.25">
      <c r="A4" s="125" t="s">
        <v>101</v>
      </c>
      <c r="B4" s="126" t="s">
        <v>2</v>
      </c>
      <c r="C4" s="126" t="s">
        <v>3</v>
      </c>
      <c r="D4" s="126" t="s">
        <v>4</v>
      </c>
      <c r="E4" s="126" t="s">
        <v>5</v>
      </c>
      <c r="F4" s="126" t="s">
        <v>6</v>
      </c>
      <c r="G4" s="126" t="s">
        <v>7</v>
      </c>
      <c r="H4" s="126" t="s">
        <v>178</v>
      </c>
      <c r="I4" s="126" t="s">
        <v>179</v>
      </c>
      <c r="J4" s="126" t="s">
        <v>180</v>
      </c>
      <c r="K4" s="126" t="s">
        <v>181</v>
      </c>
      <c r="L4" s="126" t="s">
        <v>182</v>
      </c>
      <c r="M4" s="126" t="s">
        <v>171</v>
      </c>
      <c r="N4" s="45" t="s">
        <v>22</v>
      </c>
      <c r="O4" s="12"/>
    </row>
    <row r="5" spans="1:15" ht="20.100000000000001" customHeight="1" x14ac:dyDescent="0.25">
      <c r="A5" s="165" t="s">
        <v>162</v>
      </c>
      <c r="B5" s="292">
        <v>0</v>
      </c>
      <c r="C5" s="292">
        <v>0</v>
      </c>
      <c r="D5" s="292">
        <v>0</v>
      </c>
      <c r="E5" s="292">
        <v>0</v>
      </c>
      <c r="F5" s="292">
        <v>0</v>
      </c>
      <c r="G5" s="292">
        <v>0</v>
      </c>
      <c r="H5" s="292">
        <v>0</v>
      </c>
      <c r="I5" s="292">
        <v>0</v>
      </c>
      <c r="J5" s="292">
        <v>0</v>
      </c>
      <c r="K5" s="292">
        <v>0</v>
      </c>
      <c r="L5" s="292">
        <v>0</v>
      </c>
      <c r="M5" s="292">
        <v>0</v>
      </c>
      <c r="N5" s="439">
        <f>SUM(B5:M5)</f>
        <v>0</v>
      </c>
      <c r="O5" s="12"/>
    </row>
    <row r="6" spans="1:15" ht="20.100000000000001" customHeight="1" x14ac:dyDescent="0.25">
      <c r="A6" s="165" t="s">
        <v>163</v>
      </c>
      <c r="B6" s="292">
        <v>0</v>
      </c>
      <c r="C6" s="292">
        <v>0</v>
      </c>
      <c r="D6" s="292">
        <v>0</v>
      </c>
      <c r="E6" s="292">
        <v>0</v>
      </c>
      <c r="F6" s="292">
        <v>0</v>
      </c>
      <c r="G6" s="292">
        <v>0</v>
      </c>
      <c r="H6" s="292">
        <v>0</v>
      </c>
      <c r="I6" s="292">
        <v>0</v>
      </c>
      <c r="J6" s="292">
        <v>0</v>
      </c>
      <c r="K6" s="398">
        <v>0</v>
      </c>
      <c r="L6" s="398">
        <v>0</v>
      </c>
      <c r="M6" s="398">
        <v>0</v>
      </c>
      <c r="N6" s="439">
        <f t="shared" ref="N6:N18" si="0">SUM(B6:M6)</f>
        <v>0</v>
      </c>
      <c r="O6" s="12"/>
    </row>
    <row r="7" spans="1:15" ht="20.100000000000001" customHeight="1" x14ac:dyDescent="0.25">
      <c r="A7" s="165" t="s">
        <v>164</v>
      </c>
      <c r="B7" s="292">
        <v>0</v>
      </c>
      <c r="C7" s="292">
        <v>0</v>
      </c>
      <c r="D7" s="292">
        <v>0</v>
      </c>
      <c r="E7" s="292">
        <v>0</v>
      </c>
      <c r="F7" s="292">
        <v>0</v>
      </c>
      <c r="G7" s="292">
        <v>0</v>
      </c>
      <c r="H7" s="292">
        <v>0</v>
      </c>
      <c r="I7" s="292">
        <v>0</v>
      </c>
      <c r="J7" s="292">
        <v>0</v>
      </c>
      <c r="K7" s="292">
        <v>0</v>
      </c>
      <c r="L7" s="292">
        <v>0</v>
      </c>
      <c r="M7" s="292">
        <v>0</v>
      </c>
      <c r="N7" s="439">
        <f t="shared" si="0"/>
        <v>0</v>
      </c>
      <c r="O7" s="12"/>
    </row>
    <row r="8" spans="1:15" ht="20.100000000000001" customHeight="1" x14ac:dyDescent="0.25">
      <c r="A8" s="165" t="s">
        <v>186</v>
      </c>
      <c r="B8" s="292">
        <v>0</v>
      </c>
      <c r="C8" s="292">
        <v>0</v>
      </c>
      <c r="D8" s="292">
        <v>0</v>
      </c>
      <c r="E8" s="292">
        <v>0</v>
      </c>
      <c r="F8" s="292">
        <v>0</v>
      </c>
      <c r="G8" s="292">
        <v>0</v>
      </c>
      <c r="H8" s="292">
        <v>0</v>
      </c>
      <c r="I8" s="292">
        <v>0</v>
      </c>
      <c r="J8" s="292">
        <v>0</v>
      </c>
      <c r="K8" s="292">
        <v>0</v>
      </c>
      <c r="L8" s="292">
        <v>0</v>
      </c>
      <c r="M8" s="292">
        <v>0</v>
      </c>
      <c r="N8" s="439">
        <f t="shared" si="0"/>
        <v>0</v>
      </c>
      <c r="O8" s="12"/>
    </row>
    <row r="9" spans="1:15" ht="20.100000000000001" customHeight="1" x14ac:dyDescent="0.25">
      <c r="A9" s="165" t="s">
        <v>165</v>
      </c>
      <c r="B9" s="292">
        <v>0</v>
      </c>
      <c r="C9" s="292">
        <v>0</v>
      </c>
      <c r="D9" s="292">
        <v>0</v>
      </c>
      <c r="E9" s="292">
        <v>0</v>
      </c>
      <c r="F9" s="292">
        <v>0</v>
      </c>
      <c r="G9" s="292">
        <v>0</v>
      </c>
      <c r="H9" s="292">
        <v>0</v>
      </c>
      <c r="I9" s="292">
        <v>0</v>
      </c>
      <c r="J9" s="292">
        <v>0</v>
      </c>
      <c r="K9" s="292">
        <v>0</v>
      </c>
      <c r="L9" s="292">
        <v>0</v>
      </c>
      <c r="M9" s="292">
        <v>0</v>
      </c>
      <c r="N9" s="439">
        <f t="shared" si="0"/>
        <v>0</v>
      </c>
      <c r="O9" s="12"/>
    </row>
    <row r="10" spans="1:15" ht="20.100000000000001" customHeight="1" x14ac:dyDescent="0.25">
      <c r="A10" s="165" t="s">
        <v>166</v>
      </c>
      <c r="B10" s="292">
        <v>0</v>
      </c>
      <c r="C10" s="292">
        <v>0</v>
      </c>
      <c r="D10" s="292">
        <v>0</v>
      </c>
      <c r="E10" s="292">
        <v>0</v>
      </c>
      <c r="F10" s="292">
        <v>0.4</v>
      </c>
      <c r="G10" s="292">
        <v>0.4</v>
      </c>
      <c r="H10" s="292">
        <v>0.3</v>
      </c>
      <c r="I10" s="292">
        <v>0.4</v>
      </c>
      <c r="J10" s="292">
        <v>0</v>
      </c>
      <c r="K10" s="292">
        <v>0</v>
      </c>
      <c r="L10" s="292">
        <v>0</v>
      </c>
      <c r="M10" s="292">
        <v>0</v>
      </c>
      <c r="N10" s="439">
        <f t="shared" si="0"/>
        <v>1.5</v>
      </c>
      <c r="O10" s="12"/>
    </row>
    <row r="11" spans="1:15" ht="20.100000000000001" customHeight="1" x14ac:dyDescent="0.25">
      <c r="A11" s="165" t="s">
        <v>167</v>
      </c>
      <c r="B11" s="292">
        <v>0</v>
      </c>
      <c r="C11" s="292">
        <v>0</v>
      </c>
      <c r="D11" s="292">
        <v>0</v>
      </c>
      <c r="E11" s="292">
        <v>0</v>
      </c>
      <c r="F11" s="292">
        <v>0</v>
      </c>
      <c r="G11" s="292">
        <v>0</v>
      </c>
      <c r="H11" s="292">
        <v>0</v>
      </c>
      <c r="I11" s="292">
        <v>0</v>
      </c>
      <c r="J11" s="292">
        <v>0</v>
      </c>
      <c r="K11" s="292">
        <v>0</v>
      </c>
      <c r="L11" s="292">
        <v>0</v>
      </c>
      <c r="M11" s="292">
        <v>0</v>
      </c>
      <c r="N11" s="439">
        <f t="shared" si="0"/>
        <v>0</v>
      </c>
      <c r="O11" s="12"/>
    </row>
    <row r="12" spans="1:15" ht="20.100000000000001" customHeight="1" x14ac:dyDescent="0.25">
      <c r="A12" s="165" t="s">
        <v>168</v>
      </c>
      <c r="B12" s="292">
        <v>0</v>
      </c>
      <c r="C12" s="292">
        <v>0</v>
      </c>
      <c r="D12" s="292">
        <v>0</v>
      </c>
      <c r="E12" s="292">
        <v>0</v>
      </c>
      <c r="F12" s="292">
        <v>0</v>
      </c>
      <c r="G12" s="292">
        <v>0</v>
      </c>
      <c r="H12" s="292">
        <v>0</v>
      </c>
      <c r="I12" s="292">
        <v>0</v>
      </c>
      <c r="J12" s="292">
        <v>0</v>
      </c>
      <c r="K12" s="292">
        <v>0</v>
      </c>
      <c r="L12" s="292">
        <v>0</v>
      </c>
      <c r="M12" s="292">
        <v>0</v>
      </c>
      <c r="N12" s="439">
        <f t="shared" si="0"/>
        <v>0</v>
      </c>
      <c r="O12" s="12"/>
    </row>
    <row r="13" spans="1:15" ht="20.100000000000001" customHeight="1" x14ac:dyDescent="0.25">
      <c r="A13" s="165" t="s">
        <v>169</v>
      </c>
      <c r="B13" s="292">
        <v>0</v>
      </c>
      <c r="C13" s="292">
        <v>0</v>
      </c>
      <c r="D13" s="292">
        <v>0</v>
      </c>
      <c r="E13" s="292">
        <v>0</v>
      </c>
      <c r="F13" s="292">
        <v>0</v>
      </c>
      <c r="G13" s="292">
        <v>0</v>
      </c>
      <c r="H13" s="292">
        <v>0</v>
      </c>
      <c r="I13" s="292">
        <v>0</v>
      </c>
      <c r="J13" s="292">
        <v>0</v>
      </c>
      <c r="K13" s="292">
        <v>0</v>
      </c>
      <c r="L13" s="292">
        <v>0</v>
      </c>
      <c r="M13" s="292">
        <v>0</v>
      </c>
      <c r="N13" s="439">
        <f t="shared" si="0"/>
        <v>0</v>
      </c>
      <c r="O13" s="12"/>
    </row>
    <row r="14" spans="1:15" ht="20.100000000000001" customHeight="1" x14ac:dyDescent="0.25">
      <c r="A14" s="115" t="s">
        <v>170</v>
      </c>
      <c r="B14" s="292">
        <v>26.97</v>
      </c>
      <c r="C14" s="292">
        <v>17.07</v>
      </c>
      <c r="D14" s="292">
        <v>18.91</v>
      </c>
      <c r="E14" s="292">
        <v>31.11</v>
      </c>
      <c r="F14" s="292">
        <v>20.709999999999997</v>
      </c>
      <c r="G14" s="292">
        <v>22.740000000000002</v>
      </c>
      <c r="H14" s="292">
        <v>23.1</v>
      </c>
      <c r="I14" s="292">
        <v>37.1</v>
      </c>
      <c r="J14" s="292">
        <v>5.55</v>
      </c>
      <c r="K14" s="292">
        <v>22.95</v>
      </c>
      <c r="L14" s="292">
        <v>29.509999999999998</v>
      </c>
      <c r="M14" s="292">
        <v>8.7199999999999989</v>
      </c>
      <c r="N14" s="439">
        <f t="shared" si="0"/>
        <v>264.43999999999994</v>
      </c>
      <c r="O14" s="12"/>
    </row>
    <row r="15" spans="1:15" ht="20.100000000000001" customHeight="1" x14ac:dyDescent="0.25">
      <c r="A15" s="115" t="s">
        <v>306</v>
      </c>
      <c r="B15" s="292">
        <v>340.6</v>
      </c>
      <c r="C15" s="292">
        <v>428.41</v>
      </c>
      <c r="D15" s="292">
        <v>455.35</v>
      </c>
      <c r="E15" s="292">
        <v>384.25</v>
      </c>
      <c r="F15" s="292">
        <v>312.10000000000002</v>
      </c>
      <c r="G15" s="292">
        <v>27.7</v>
      </c>
      <c r="H15" s="398">
        <v>342.57</v>
      </c>
      <c r="I15" s="398">
        <v>336.07</v>
      </c>
      <c r="J15" s="398">
        <v>15.969999999999999</v>
      </c>
      <c r="K15" s="398">
        <v>12.89</v>
      </c>
      <c r="L15" s="398">
        <v>17.98</v>
      </c>
      <c r="M15" s="398">
        <v>15.22</v>
      </c>
      <c r="N15" s="439">
        <f t="shared" si="0"/>
        <v>2689.1099999999997</v>
      </c>
      <c r="O15" s="12"/>
    </row>
    <row r="16" spans="1:15" ht="20.100000000000001" customHeight="1" x14ac:dyDescent="0.25">
      <c r="A16" s="115" t="s">
        <v>307</v>
      </c>
      <c r="B16" s="292">
        <v>0</v>
      </c>
      <c r="C16" s="292">
        <v>0</v>
      </c>
      <c r="D16" s="292">
        <v>0</v>
      </c>
      <c r="E16" s="292">
        <v>0</v>
      </c>
      <c r="F16" s="292">
        <v>0</v>
      </c>
      <c r="G16" s="292">
        <v>0</v>
      </c>
      <c r="H16" s="398">
        <v>0</v>
      </c>
      <c r="I16" s="398">
        <v>0</v>
      </c>
      <c r="J16" s="398">
        <v>0</v>
      </c>
      <c r="K16" s="398">
        <v>0</v>
      </c>
      <c r="L16" s="398">
        <v>0</v>
      </c>
      <c r="M16" s="398">
        <v>0</v>
      </c>
      <c r="N16" s="439">
        <f t="shared" si="0"/>
        <v>0</v>
      </c>
      <c r="O16" s="38"/>
    </row>
    <row r="17" spans="1:16" ht="20.100000000000001" customHeight="1" x14ac:dyDescent="0.25">
      <c r="A17" s="165" t="s">
        <v>177</v>
      </c>
      <c r="B17" s="292">
        <v>0</v>
      </c>
      <c r="C17" s="292">
        <v>0</v>
      </c>
      <c r="D17" s="292">
        <v>0</v>
      </c>
      <c r="E17" s="292">
        <v>0</v>
      </c>
      <c r="F17" s="292">
        <v>0</v>
      </c>
      <c r="G17" s="292">
        <v>0</v>
      </c>
      <c r="H17" s="292">
        <v>0</v>
      </c>
      <c r="I17" s="292">
        <v>0</v>
      </c>
      <c r="J17" s="292">
        <v>0</v>
      </c>
      <c r="K17" s="292">
        <v>0</v>
      </c>
      <c r="L17" s="292">
        <v>0</v>
      </c>
      <c r="M17" s="292">
        <v>0</v>
      </c>
      <c r="N17" s="439">
        <f t="shared" si="0"/>
        <v>0</v>
      </c>
      <c r="O17" s="38"/>
    </row>
    <row r="18" spans="1:16" s="177" customFormat="1" ht="20.100000000000001" customHeight="1" x14ac:dyDescent="0.25">
      <c r="A18" s="176" t="s">
        <v>390</v>
      </c>
      <c r="B18" s="292">
        <v>0</v>
      </c>
      <c r="C18" s="292">
        <v>0</v>
      </c>
      <c r="D18" s="292">
        <v>0</v>
      </c>
      <c r="E18" s="292">
        <v>0</v>
      </c>
      <c r="F18" s="292">
        <v>0</v>
      </c>
      <c r="G18" s="292">
        <v>0</v>
      </c>
      <c r="H18" s="292">
        <v>0</v>
      </c>
      <c r="I18" s="292">
        <v>0</v>
      </c>
      <c r="J18" s="292">
        <v>0</v>
      </c>
      <c r="K18" s="292">
        <v>0</v>
      </c>
      <c r="L18" s="292">
        <v>0</v>
      </c>
      <c r="M18" s="292">
        <v>0</v>
      </c>
      <c r="N18" s="439">
        <f t="shared" si="0"/>
        <v>0</v>
      </c>
      <c r="P18" s="250"/>
    </row>
    <row r="19" spans="1:16" s="75" customFormat="1" ht="20.100000000000001" customHeight="1" x14ac:dyDescent="0.2">
      <c r="A19" s="203" t="s">
        <v>22</v>
      </c>
      <c r="B19" s="377">
        <f>SUM(B5:B18)</f>
        <v>367.57000000000005</v>
      </c>
      <c r="C19" s="377">
        <f t="shared" ref="C19:M19" si="1">SUM(C5:C18)</f>
        <v>445.48</v>
      </c>
      <c r="D19" s="377">
        <f t="shared" si="1"/>
        <v>474.26000000000005</v>
      </c>
      <c r="E19" s="377">
        <f t="shared" si="1"/>
        <v>415.36</v>
      </c>
      <c r="F19" s="377">
        <f t="shared" si="1"/>
        <v>333.21000000000004</v>
      </c>
      <c r="G19" s="377">
        <f t="shared" si="1"/>
        <v>50.84</v>
      </c>
      <c r="H19" s="377">
        <f t="shared" si="1"/>
        <v>365.96999999999997</v>
      </c>
      <c r="I19" s="377">
        <f t="shared" si="1"/>
        <v>373.57</v>
      </c>
      <c r="J19" s="377">
        <f t="shared" si="1"/>
        <v>21.52</v>
      </c>
      <c r="K19" s="377">
        <f t="shared" si="1"/>
        <v>35.840000000000003</v>
      </c>
      <c r="L19" s="377">
        <f t="shared" si="1"/>
        <v>47.489999999999995</v>
      </c>
      <c r="M19" s="377">
        <f t="shared" si="1"/>
        <v>23.939999999999998</v>
      </c>
      <c r="N19" s="439">
        <f t="shared" ref="N19" si="2">SUM(B19:M19)</f>
        <v>2955.05</v>
      </c>
      <c r="O19" s="57"/>
    </row>
    <row r="20" spans="1:16" ht="15.75" customHeigh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1:16" x14ac:dyDescent="0.25">
      <c r="A21" s="12" t="s">
        <v>125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1:16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</sheetData>
  <pageMargins left="0.7" right="0.7" top="0.75" bottom="0.75" header="0.3" footer="0.3"/>
  <pageSetup paperSize="14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E32"/>
  <sheetViews>
    <sheetView zoomScale="86" zoomScaleNormal="86" workbookViewId="0">
      <selection activeCell="L28" sqref="L28"/>
    </sheetView>
  </sheetViews>
  <sheetFormatPr baseColWidth="10" defaultRowHeight="13.5" x14ac:dyDescent="0.25"/>
  <cols>
    <col min="1" max="1" width="3" style="8" customWidth="1"/>
    <col min="2" max="2" width="45.140625" style="8" customWidth="1"/>
    <col min="3" max="3" width="31.140625" style="8" customWidth="1"/>
    <col min="4" max="4" width="44.42578125" style="8" customWidth="1"/>
    <col min="5" max="16384" width="11.42578125" style="8"/>
  </cols>
  <sheetData>
    <row r="1" spans="1:4" x14ac:dyDescent="0.25">
      <c r="A1" s="4"/>
      <c r="B1" s="4"/>
      <c r="C1" s="4"/>
      <c r="D1" s="4"/>
    </row>
    <row r="2" spans="1:4" x14ac:dyDescent="0.25">
      <c r="A2" s="4"/>
      <c r="B2" s="4"/>
      <c r="C2" s="4"/>
      <c r="D2" s="4"/>
    </row>
    <row r="3" spans="1:4" x14ac:dyDescent="0.25">
      <c r="A3" s="4"/>
      <c r="B3" s="5" t="s">
        <v>91</v>
      </c>
      <c r="C3" s="4"/>
      <c r="D3" s="4"/>
    </row>
    <row r="4" spans="1:4" x14ac:dyDescent="0.25">
      <c r="A4" s="4"/>
      <c r="B4" s="5" t="s">
        <v>501</v>
      </c>
      <c r="C4" s="4"/>
      <c r="D4" s="4"/>
    </row>
    <row r="5" spans="1:4" x14ac:dyDescent="0.25">
      <c r="A5" s="4"/>
      <c r="B5" s="4"/>
      <c r="C5" s="4"/>
      <c r="D5" s="4"/>
    </row>
    <row r="6" spans="1:4" x14ac:dyDescent="0.25">
      <c r="A6" s="4"/>
      <c r="B6" s="4"/>
      <c r="C6" s="4"/>
      <c r="D6" s="4"/>
    </row>
    <row r="7" spans="1:4" x14ac:dyDescent="0.25">
      <c r="A7" s="4"/>
      <c r="B7" s="4"/>
      <c r="C7" s="4"/>
      <c r="D7" s="4"/>
    </row>
    <row r="8" spans="1:4" s="75" customFormat="1" ht="12.75" x14ac:dyDescent="0.2">
      <c r="A8" s="265" t="s">
        <v>92</v>
      </c>
      <c r="B8" s="61"/>
      <c r="C8" s="61"/>
      <c r="D8" s="61"/>
    </row>
    <row r="9" spans="1:4" ht="14.25" thickBot="1" x14ac:dyDescent="0.3">
      <c r="A9" s="4"/>
      <c r="B9" s="4"/>
      <c r="C9" s="4"/>
      <c r="D9" s="4"/>
    </row>
    <row r="10" spans="1:4" x14ac:dyDescent="0.25">
      <c r="A10" s="4"/>
      <c r="B10" s="253" t="s">
        <v>93</v>
      </c>
      <c r="C10" s="254"/>
      <c r="D10" s="255" t="s">
        <v>94</v>
      </c>
    </row>
    <row r="11" spans="1:4" ht="15" x14ac:dyDescent="0.25">
      <c r="A11" s="4"/>
      <c r="B11" s="256" t="s">
        <v>311</v>
      </c>
      <c r="C11" s="257" t="s">
        <v>312</v>
      </c>
      <c r="D11" s="258" t="s">
        <v>313</v>
      </c>
    </row>
    <row r="12" spans="1:4" ht="25.5" customHeight="1" thickBot="1" x14ac:dyDescent="0.3">
      <c r="A12" s="4"/>
      <c r="B12" s="510">
        <f>+'3'!B23</f>
        <v>117276.63354473344</v>
      </c>
      <c r="C12" s="511">
        <f>+'3'!C23</f>
        <v>512580.20449571824</v>
      </c>
      <c r="D12" s="512">
        <f>+'3'!D23</f>
        <v>8034964.3550000014</v>
      </c>
    </row>
    <row r="13" spans="1:4" x14ac:dyDescent="0.25">
      <c r="A13" s="4"/>
      <c r="B13" s="4"/>
      <c r="C13" s="4"/>
      <c r="D13" s="4"/>
    </row>
    <row r="14" spans="1:4" x14ac:dyDescent="0.25">
      <c r="A14" s="4"/>
      <c r="B14" s="3" t="s">
        <v>70</v>
      </c>
      <c r="C14" s="4"/>
      <c r="D14" s="4"/>
    </row>
    <row r="15" spans="1:4" x14ac:dyDescent="0.25">
      <c r="A15" s="4"/>
      <c r="B15" s="3" t="s">
        <v>95</v>
      </c>
      <c r="C15" s="4"/>
      <c r="D15" s="4"/>
    </row>
    <row r="16" spans="1:4" x14ac:dyDescent="0.25">
      <c r="A16" s="4"/>
      <c r="B16" s="4"/>
      <c r="C16" s="4"/>
      <c r="D16" s="4"/>
    </row>
    <row r="17" spans="1:5" x14ac:dyDescent="0.25">
      <c r="A17" s="4"/>
      <c r="B17" s="4"/>
      <c r="C17" s="4"/>
      <c r="D17" s="4"/>
    </row>
    <row r="18" spans="1:5" s="75" customFormat="1" ht="12.75" x14ac:dyDescent="0.2">
      <c r="A18" s="265" t="s">
        <v>63</v>
      </c>
      <c r="B18" s="61"/>
      <c r="C18" s="61"/>
      <c r="D18" s="61"/>
    </row>
    <row r="19" spans="1:5" ht="14.25" thickBot="1" x14ac:dyDescent="0.3">
      <c r="A19" s="4"/>
      <c r="B19" s="4"/>
      <c r="C19" s="4"/>
      <c r="D19" s="4"/>
    </row>
    <row r="20" spans="1:5" ht="15.75" customHeight="1" x14ac:dyDescent="0.25">
      <c r="A20" s="4"/>
      <c r="B20" s="259" t="s">
        <v>216</v>
      </c>
      <c r="C20" s="559" t="s">
        <v>312</v>
      </c>
      <c r="D20" s="255" t="s">
        <v>96</v>
      </c>
    </row>
    <row r="21" spans="1:5" ht="15" x14ac:dyDescent="0.25">
      <c r="A21" s="4"/>
      <c r="B21" s="260" t="s">
        <v>314</v>
      </c>
      <c r="C21" s="560"/>
      <c r="D21" s="258" t="s">
        <v>315</v>
      </c>
    </row>
    <row r="22" spans="1:5" ht="27" customHeight="1" thickBot="1" x14ac:dyDescent="0.3">
      <c r="A22" s="4"/>
      <c r="B22" s="510">
        <f>+'3'!B31</f>
        <v>114043.98999999999</v>
      </c>
      <c r="C22" s="511">
        <f>+'3'!E31</f>
        <v>1368394</v>
      </c>
      <c r="D22" s="512">
        <f>+'3'!C31</f>
        <v>7961526.4849999994</v>
      </c>
      <c r="E22" s="170"/>
    </row>
    <row r="23" spans="1:5" x14ac:dyDescent="0.25">
      <c r="A23" s="4"/>
      <c r="B23" s="4"/>
      <c r="C23" s="4"/>
      <c r="D23" s="4"/>
    </row>
    <row r="24" spans="1:5" x14ac:dyDescent="0.25">
      <c r="A24" s="4"/>
      <c r="B24" s="4"/>
      <c r="C24" s="4"/>
      <c r="D24" s="4"/>
    </row>
    <row r="25" spans="1:5" x14ac:dyDescent="0.25">
      <c r="A25" s="4"/>
      <c r="B25" s="4"/>
      <c r="C25" s="4"/>
      <c r="D25" s="4"/>
    </row>
    <row r="26" spans="1:5" s="75" customFormat="1" ht="12.75" x14ac:dyDescent="0.2">
      <c r="A26" s="265" t="s">
        <v>97</v>
      </c>
      <c r="B26" s="61"/>
      <c r="C26" s="61"/>
      <c r="D26" s="61"/>
    </row>
    <row r="27" spans="1:5" ht="14.25" thickBot="1" x14ac:dyDescent="0.3">
      <c r="A27" s="4"/>
      <c r="B27" s="4"/>
      <c r="C27" s="4"/>
      <c r="D27" s="4"/>
    </row>
    <row r="28" spans="1:5" ht="15" x14ac:dyDescent="0.25">
      <c r="A28" s="4"/>
      <c r="B28" s="261" t="s">
        <v>316</v>
      </c>
      <c r="C28" s="262"/>
      <c r="D28" s="263" t="s">
        <v>317</v>
      </c>
    </row>
    <row r="29" spans="1:5" ht="34.5" customHeight="1" thickBot="1" x14ac:dyDescent="0.3">
      <c r="A29" s="4"/>
      <c r="B29" s="561">
        <f>'5'!F102</f>
        <v>10015035.341500001</v>
      </c>
      <c r="C29" s="562"/>
      <c r="D29" s="264"/>
    </row>
    <row r="30" spans="1:5" x14ac:dyDescent="0.25">
      <c r="A30" s="4"/>
      <c r="B30" s="4"/>
      <c r="C30" s="4"/>
      <c r="D30" s="4"/>
    </row>
    <row r="31" spans="1:5" x14ac:dyDescent="0.25">
      <c r="A31" s="4"/>
      <c r="B31" s="3" t="s">
        <v>98</v>
      </c>
      <c r="C31" s="4"/>
      <c r="D31" s="4"/>
    </row>
    <row r="32" spans="1:5" x14ac:dyDescent="0.25">
      <c r="A32" s="4"/>
      <c r="B32" s="4"/>
      <c r="C32" s="4"/>
      <c r="D32" s="4"/>
    </row>
  </sheetData>
  <mergeCells count="2">
    <mergeCell ref="C20:C21"/>
    <mergeCell ref="B29:C29"/>
  </mergeCells>
  <phoneticPr fontId="0" type="noConversion"/>
  <pageMargins left="0.98" right="0.96" top="1.19" bottom="1" header="0" footer="0"/>
  <pageSetup paperSize="14" orientation="landscape" r:id="rId1"/>
  <headerFooter alignWithMargins="0">
    <oddFooter>&amp;C1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>
    <pageSetUpPr fitToPage="1"/>
  </sheetPr>
  <dimension ref="A1:Q24"/>
  <sheetViews>
    <sheetView zoomScaleNormal="100" workbookViewId="0">
      <selection activeCell="L28" sqref="L28"/>
    </sheetView>
  </sheetViews>
  <sheetFormatPr baseColWidth="10" defaultRowHeight="13.5" x14ac:dyDescent="0.25"/>
  <cols>
    <col min="1" max="1" width="32.42578125" style="8" customWidth="1"/>
    <col min="2" max="9" width="13.7109375" style="8" bestFit="1" customWidth="1"/>
    <col min="10" max="10" width="14" style="8" bestFit="1" customWidth="1"/>
    <col min="11" max="13" width="13.7109375" style="8" bestFit="1" customWidth="1"/>
    <col min="14" max="14" width="15" style="8" bestFit="1" customWidth="1"/>
    <col min="15" max="15" width="13" style="8" bestFit="1" customWidth="1"/>
    <col min="16" max="16384" width="11.42578125" style="8"/>
  </cols>
  <sheetData>
    <row r="1" spans="1:17" x14ac:dyDescent="0.25">
      <c r="A1" s="65" t="s">
        <v>497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7" x14ac:dyDescent="0.25">
      <c r="A2" s="65" t="s">
        <v>111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7" x14ac:dyDescent="0.25">
      <c r="A3" s="65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7" s="20" customFormat="1" ht="15" customHeight="1" x14ac:dyDescent="0.25">
      <c r="A4" s="126" t="s">
        <v>101</v>
      </c>
      <c r="B4" s="45" t="s">
        <v>2</v>
      </c>
      <c r="C4" s="45" t="s">
        <v>3</v>
      </c>
      <c r="D4" s="45" t="s">
        <v>4</v>
      </c>
      <c r="E4" s="45" t="s">
        <v>5</v>
      </c>
      <c r="F4" s="45" t="s">
        <v>6</v>
      </c>
      <c r="G4" s="45" t="s">
        <v>7</v>
      </c>
      <c r="H4" s="45" t="s">
        <v>8</v>
      </c>
      <c r="I4" s="45" t="s">
        <v>9</v>
      </c>
      <c r="J4" s="45" t="s">
        <v>10</v>
      </c>
      <c r="K4" s="45" t="s">
        <v>11</v>
      </c>
      <c r="L4" s="45" t="s">
        <v>12</v>
      </c>
      <c r="M4" s="45" t="s">
        <v>13</v>
      </c>
      <c r="N4" s="45" t="s">
        <v>22</v>
      </c>
      <c r="P4" s="73"/>
      <c r="Q4" s="73"/>
    </row>
    <row r="5" spans="1:17" s="20" customFormat="1" ht="20.100000000000001" customHeight="1" x14ac:dyDescent="0.3">
      <c r="A5" s="115" t="s">
        <v>162</v>
      </c>
      <c r="B5" s="293">
        <f>+'14'!B5+'15'!B5+'16'!B5+'17'!B5+'18'!B5</f>
        <v>285787.5</v>
      </c>
      <c r="C5" s="293">
        <f>+'14'!C5+'15'!C5+'16'!C5+'17'!C5+'18'!C5</f>
        <v>266214.66999999975</v>
      </c>
      <c r="D5" s="293">
        <f>+'14'!D5+'15'!D5+'16'!D5+'17'!D5+'18'!D5</f>
        <v>282167.99999999994</v>
      </c>
      <c r="E5" s="293">
        <f>+'14'!E5+'15'!E5+'16'!E5+'17'!E5+'18'!E5</f>
        <v>270702.05000000016</v>
      </c>
      <c r="F5" s="293">
        <f>+'14'!F5+'15'!F5+'16'!F5+'17'!F5+'18'!F5</f>
        <v>268745.72999999992</v>
      </c>
      <c r="G5" s="293">
        <f>+'14'!G5+'15'!G5+'16'!G5+'17'!G5+'18'!G5</f>
        <v>250116.48999999993</v>
      </c>
      <c r="H5" s="293">
        <f>+'14'!H5+'15'!H5+'16'!H5+'17'!H5+'18'!H5</f>
        <v>258231.12000000008</v>
      </c>
      <c r="I5" s="293">
        <f>+'14'!I5+'15'!I5+'16'!I5+'17'!I5+'18'!I5</f>
        <v>265983.44999999978</v>
      </c>
      <c r="J5" s="293">
        <f>+'14'!J5+'15'!J5+'16'!J5+'17'!J5+'18'!J5</f>
        <v>259650.12000000014</v>
      </c>
      <c r="K5" s="293">
        <f>+'14'!K5+'15'!K5+'16'!K5+'17'!K5+'18'!K5</f>
        <v>271300.99999999988</v>
      </c>
      <c r="L5" s="293">
        <f>+'14'!L5+'15'!L5+'16'!L5+'17'!L5+'18'!L5</f>
        <v>262739.47999999992</v>
      </c>
      <c r="M5" s="293">
        <f>+'14'!M5+'15'!M5+'16'!M5+'17'!M5+'18'!M5</f>
        <v>291085.69999999978</v>
      </c>
      <c r="N5" s="295">
        <f>+SUM(B5:M5)</f>
        <v>3232725.3099999996</v>
      </c>
      <c r="P5" s="193"/>
      <c r="Q5" s="73"/>
    </row>
    <row r="6" spans="1:17" s="20" customFormat="1" ht="20.100000000000001" customHeight="1" x14ac:dyDescent="0.3">
      <c r="A6" s="115" t="s">
        <v>163</v>
      </c>
      <c r="B6" s="293">
        <f>+'14'!B6+'15'!B6+'16'!B6+'17'!B6+'18'!B6</f>
        <v>122170.23999999999</v>
      </c>
      <c r="C6" s="293">
        <f>+'14'!C6+'15'!C6+'16'!C6+'17'!C6+'18'!C6</f>
        <v>113284.92999999988</v>
      </c>
      <c r="D6" s="293">
        <f>+'14'!D6+'15'!D6+'16'!D6+'17'!D6+'18'!D6</f>
        <v>121403.39999999989</v>
      </c>
      <c r="E6" s="293">
        <f>+'14'!E6+'15'!E6+'16'!E6+'17'!E6+'18'!E6</f>
        <v>115584.08000000022</v>
      </c>
      <c r="F6" s="293">
        <f>+'14'!F6+'15'!F6+'16'!F6+'17'!F6+'18'!F6</f>
        <v>113609.76999999995</v>
      </c>
      <c r="G6" s="293">
        <f>+'14'!G6+'15'!G6+'16'!G6+'17'!G6+'18'!G6</f>
        <v>109781.17999999998</v>
      </c>
      <c r="H6" s="293">
        <f>+'14'!H6+'15'!H6+'16'!H6+'17'!H6+'18'!H6</f>
        <v>109932.18000000001</v>
      </c>
      <c r="I6" s="293">
        <f>+'14'!I6+'15'!I6+'16'!I6+'17'!I6+'18'!I6</f>
        <v>112004.57999999993</v>
      </c>
      <c r="J6" s="293">
        <f>+'14'!J6+'15'!J6+'16'!J6+'17'!J6+'18'!J6</f>
        <v>109707.86</v>
      </c>
      <c r="K6" s="293">
        <f>+'14'!K6+'15'!K6+'16'!K6+'17'!K6+'18'!K6</f>
        <v>114119.7</v>
      </c>
      <c r="L6" s="293">
        <f>+'14'!L6+'15'!L6+'16'!L6+'17'!L6+'18'!L6</f>
        <v>108282.83</v>
      </c>
      <c r="M6" s="293">
        <f>+'14'!M6+'15'!M6+'16'!M6+'17'!M6+'18'!M6</f>
        <v>117634.6</v>
      </c>
      <c r="N6" s="295">
        <f t="shared" ref="N6:N18" si="0">+SUM(B6:M6)</f>
        <v>1367515.35</v>
      </c>
      <c r="P6" s="193"/>
      <c r="Q6" s="73"/>
    </row>
    <row r="7" spans="1:17" s="20" customFormat="1" ht="20.100000000000001" customHeight="1" x14ac:dyDescent="0.3">
      <c r="A7" s="115" t="s">
        <v>164</v>
      </c>
      <c r="B7" s="293">
        <f>+'14'!B7+'15'!B7+'16'!B7+'17'!B7+'18'!B7</f>
        <v>69032.499999999985</v>
      </c>
      <c r="C7" s="293">
        <f>+'14'!C7+'15'!C7+'16'!C7+'17'!C7+'18'!C7</f>
        <v>66707.640000000072</v>
      </c>
      <c r="D7" s="293">
        <f>+'14'!D7+'15'!D7+'16'!D7+'17'!D7+'18'!D7</f>
        <v>64523.870000000024</v>
      </c>
      <c r="E7" s="293">
        <f>+'14'!E7+'15'!E7+'16'!E7+'17'!E7+'18'!E7</f>
        <v>60772.800000000039</v>
      </c>
      <c r="F7" s="293">
        <f>+'14'!F7+'15'!F7+'16'!F7+'17'!F7+'18'!F7</f>
        <v>60567.159999999967</v>
      </c>
      <c r="G7" s="293">
        <f>+'14'!G7+'15'!G7+'16'!G7+'17'!G7+'18'!G7</f>
        <v>53190.650000000009</v>
      </c>
      <c r="H7" s="293">
        <f>+'14'!H7+'15'!H7+'16'!H7+'17'!H7+'18'!H7</f>
        <v>52122.590000000004</v>
      </c>
      <c r="I7" s="293">
        <f>+'14'!I7+'15'!I7+'16'!I7+'17'!I7+'18'!I7</f>
        <v>53505.279999999962</v>
      </c>
      <c r="J7" s="293">
        <f>+'14'!J7+'15'!J7+'16'!J7+'17'!J7+'18'!J7</f>
        <v>53337.559999999939</v>
      </c>
      <c r="K7" s="293">
        <f>+'14'!K7+'15'!K7+'16'!K7+'17'!K7+'18'!K7</f>
        <v>54027.580000000031</v>
      </c>
      <c r="L7" s="293">
        <f>+'14'!L7+'15'!L7+'16'!L7+'17'!L7+'18'!L7</f>
        <v>49831.99000000002</v>
      </c>
      <c r="M7" s="293">
        <f>+'14'!M7+'15'!M7+'16'!M7+'17'!M7+'18'!M7</f>
        <v>54183.369999999981</v>
      </c>
      <c r="N7" s="295">
        <f t="shared" si="0"/>
        <v>691802.99000000011</v>
      </c>
      <c r="P7" s="193"/>
      <c r="Q7" s="73"/>
    </row>
    <row r="8" spans="1:17" s="20" customFormat="1" ht="20.100000000000001" customHeight="1" x14ac:dyDescent="0.3">
      <c r="A8" s="115" t="s">
        <v>186</v>
      </c>
      <c r="B8" s="293">
        <f>+'14'!B8+'15'!B8+'16'!B8+'17'!B8+'18'!B8</f>
        <v>493.57</v>
      </c>
      <c r="C8" s="293">
        <f>+'14'!C8+'15'!C8+'16'!C8+'17'!C8+'18'!C8</f>
        <v>455.12</v>
      </c>
      <c r="D8" s="293">
        <f>+'14'!D8+'15'!D8+'16'!D8+'17'!D8+'18'!D8</f>
        <v>526.04</v>
      </c>
      <c r="E8" s="293">
        <f>+'14'!E8+'15'!E8+'16'!E8+'17'!E8+'18'!E8</f>
        <v>372.83000000000004</v>
      </c>
      <c r="F8" s="293">
        <f>+'14'!F8+'15'!F8+'16'!F8+'17'!F8+'18'!F8</f>
        <v>356.16</v>
      </c>
      <c r="G8" s="293">
        <f>+'14'!G8+'15'!G8+'16'!G8+'17'!G8+'18'!G8</f>
        <v>317.64</v>
      </c>
      <c r="H8" s="293">
        <f>+'14'!H8+'15'!H8+'16'!H8+'17'!H8+'18'!H8</f>
        <v>286.01</v>
      </c>
      <c r="I8" s="293">
        <f>+'14'!I8+'15'!I8+'16'!I8+'17'!I8+'18'!I8</f>
        <v>338.69000000000005</v>
      </c>
      <c r="J8" s="293">
        <f>+'14'!J8+'15'!J8+'16'!J8+'17'!J8+'18'!J8</f>
        <v>314.64999999999998</v>
      </c>
      <c r="K8" s="293">
        <f>+'14'!K8+'15'!K8+'16'!K8+'17'!K8+'18'!K8</f>
        <v>370.61999999999995</v>
      </c>
      <c r="L8" s="293">
        <f>+'14'!L8+'15'!L8+'16'!L8+'17'!L8+'18'!L8</f>
        <v>420.09999999999991</v>
      </c>
      <c r="M8" s="293">
        <f>+'14'!M8+'15'!M8+'16'!M8+'17'!M8+'18'!M8</f>
        <v>495.72999999999996</v>
      </c>
      <c r="N8" s="295">
        <f t="shared" si="0"/>
        <v>4747.16</v>
      </c>
      <c r="P8" s="193"/>
      <c r="Q8" s="73"/>
    </row>
    <row r="9" spans="1:17" s="20" customFormat="1" ht="20.100000000000001" customHeight="1" x14ac:dyDescent="0.3">
      <c r="A9" s="115" t="s">
        <v>165</v>
      </c>
      <c r="B9" s="293">
        <f>+'14'!B9+'15'!B9+'16'!B9+'17'!B9+'18'!B9</f>
        <v>119437.73</v>
      </c>
      <c r="C9" s="293">
        <f>+'14'!C9+'15'!C9+'16'!C9+'17'!C9+'18'!C9</f>
        <v>109164.83000000002</v>
      </c>
      <c r="D9" s="293">
        <f>+'14'!D9+'15'!D9+'16'!D9+'17'!D9+'18'!D9</f>
        <v>107926.65999999997</v>
      </c>
      <c r="E9" s="293">
        <f>+'14'!E9+'15'!E9+'16'!E9+'17'!E9+'18'!E9</f>
        <v>100606.16999999998</v>
      </c>
      <c r="F9" s="293">
        <f>+'14'!F9+'15'!F9+'16'!F9+'17'!F9+'18'!F9</f>
        <v>99396.81</v>
      </c>
      <c r="G9" s="293">
        <f>+'14'!G9+'15'!G9+'16'!G9+'17'!G9+'18'!G9</f>
        <v>93088.24</v>
      </c>
      <c r="H9" s="293">
        <f>+'14'!H9+'15'!H9+'16'!H9+'17'!H9+'18'!H9</f>
        <v>101817.99999999999</v>
      </c>
      <c r="I9" s="293">
        <f>+'14'!I9+'15'!I9+'16'!I9+'17'!I9+'18'!I9</f>
        <v>96951.84</v>
      </c>
      <c r="J9" s="293">
        <f>+'14'!J9+'15'!J9+'16'!J9+'17'!J9+'18'!J9</f>
        <v>95701.510000000009</v>
      </c>
      <c r="K9" s="293">
        <f>+'14'!K9+'15'!K9+'16'!K9+'17'!K9+'18'!K9</f>
        <v>107890.8</v>
      </c>
      <c r="L9" s="293">
        <f>+'14'!L9+'15'!L9+'16'!L9+'17'!L9+'18'!L9</f>
        <v>115060.23</v>
      </c>
      <c r="M9" s="293">
        <f>+'14'!M9+'15'!M9+'16'!M9+'17'!M9+'18'!M9</f>
        <v>133342.72999999998</v>
      </c>
      <c r="N9" s="295">
        <f t="shared" si="0"/>
        <v>1280385.55</v>
      </c>
      <c r="P9" s="193"/>
      <c r="Q9" s="73"/>
    </row>
    <row r="10" spans="1:17" s="20" customFormat="1" ht="20.100000000000001" customHeight="1" x14ac:dyDescent="0.3">
      <c r="A10" s="115" t="s">
        <v>166</v>
      </c>
      <c r="B10" s="293">
        <f>+'14'!B10+'15'!B10+'16'!B10+'17'!B10+'18'!B10</f>
        <v>659.72</v>
      </c>
      <c r="C10" s="293">
        <f>+'14'!C10+'15'!C10+'16'!C10+'17'!C10+'18'!C10</f>
        <v>803.59000000000015</v>
      </c>
      <c r="D10" s="293">
        <f>+'14'!D10+'15'!D10+'16'!D10+'17'!D10+'18'!D10</f>
        <v>4075.02</v>
      </c>
      <c r="E10" s="293">
        <f>+'14'!E10+'15'!E10+'16'!E10+'17'!E10+'18'!E10</f>
        <v>9091.630000000001</v>
      </c>
      <c r="F10" s="293">
        <f>+'14'!F10+'15'!F10+'16'!F10+'17'!F10+'18'!F10</f>
        <v>19577.660000000003</v>
      </c>
      <c r="G10" s="293">
        <f>+'14'!G10+'15'!G10+'16'!G10+'17'!G10+'18'!G10</f>
        <v>36057.090000000004</v>
      </c>
      <c r="H10" s="293">
        <f>+'14'!H10+'15'!H10+'16'!H10+'17'!H10+'18'!H10</f>
        <v>41180.810000000012</v>
      </c>
      <c r="I10" s="293">
        <f>+'14'!I10+'15'!I10+'16'!I10+'17'!I10+'18'!I10</f>
        <v>25558.320000000011</v>
      </c>
      <c r="J10" s="293">
        <f>+'14'!J10+'15'!J10+'16'!J10+'17'!J10+'18'!J10</f>
        <v>13069.070000000003</v>
      </c>
      <c r="K10" s="293">
        <f>+'14'!K10+'15'!K10+'16'!K10+'17'!K10+'18'!K10</f>
        <v>3698.8900000000003</v>
      </c>
      <c r="L10" s="293">
        <f>+'14'!L10+'15'!L10+'16'!L10+'17'!L10+'18'!L10</f>
        <v>1186.8900000000003</v>
      </c>
      <c r="M10" s="293">
        <f>+'14'!M10+'15'!M10+'16'!M10+'17'!M10+'18'!M10</f>
        <v>497.44999999999993</v>
      </c>
      <c r="N10" s="295">
        <f t="shared" si="0"/>
        <v>155456.14000000007</v>
      </c>
      <c r="P10" s="193"/>
      <c r="Q10" s="73"/>
    </row>
    <row r="11" spans="1:17" s="20" customFormat="1" ht="20.100000000000001" customHeight="1" x14ac:dyDescent="0.3">
      <c r="A11" s="115" t="s">
        <v>167</v>
      </c>
      <c r="B11" s="293">
        <f>+'14'!B11+'15'!B11+'16'!B11+'17'!B11+'18'!B11</f>
        <v>17199.53</v>
      </c>
      <c r="C11" s="293">
        <f>+'14'!C11+'15'!C11+'16'!C11+'17'!C11+'18'!C11</f>
        <v>15079.51</v>
      </c>
      <c r="D11" s="293">
        <f>+'14'!D11+'15'!D11+'16'!D11+'17'!D11+'18'!D11</f>
        <v>14647.31</v>
      </c>
      <c r="E11" s="293">
        <f>+'14'!E11+'15'!E11+'16'!E11+'17'!E11+'18'!E11</f>
        <v>17774.41</v>
      </c>
      <c r="F11" s="293">
        <f>+'14'!F11+'15'!F11+'16'!F11+'17'!F11+'18'!F11</f>
        <v>9549.32</v>
      </c>
      <c r="G11" s="293">
        <f>+'14'!G11+'15'!G11+'16'!G11+'17'!G11+'18'!G11</f>
        <v>10193.61</v>
      </c>
      <c r="H11" s="293">
        <f>+'14'!H11+'15'!H11+'16'!H11+'17'!H11+'18'!H11</f>
        <v>6780.630000000001</v>
      </c>
      <c r="I11" s="293">
        <f>+'14'!I11+'15'!I11+'16'!I11+'17'!I11+'18'!I11</f>
        <v>12521.669999999998</v>
      </c>
      <c r="J11" s="293">
        <f>+'14'!J11+'15'!J11+'16'!J11+'17'!J11+'18'!J11</f>
        <v>4873.8599999999997</v>
      </c>
      <c r="K11" s="293">
        <f>+'14'!K11+'15'!K11+'16'!K11+'17'!K11+'18'!K11</f>
        <v>6540.1900000000005</v>
      </c>
      <c r="L11" s="293">
        <f>+'14'!L11+'15'!L11+'16'!L11+'17'!L11+'18'!L11</f>
        <v>9076.0300000000007</v>
      </c>
      <c r="M11" s="293">
        <f>+'14'!M11+'15'!M11+'16'!M11+'17'!M11+'18'!M11</f>
        <v>9449.4699999999993</v>
      </c>
      <c r="N11" s="295">
        <f t="shared" si="0"/>
        <v>133685.53999999998</v>
      </c>
      <c r="P11" s="193"/>
      <c r="Q11" s="73"/>
    </row>
    <row r="12" spans="1:17" s="20" customFormat="1" ht="20.100000000000001" customHeight="1" x14ac:dyDescent="0.3">
      <c r="A12" s="115" t="s">
        <v>168</v>
      </c>
      <c r="B12" s="293">
        <f>+'14'!B12+'15'!B12+'16'!B12+'17'!B12+'18'!B12</f>
        <v>292.29000000000002</v>
      </c>
      <c r="C12" s="293">
        <f>+'14'!C12+'15'!C12+'16'!C12+'17'!C12+'18'!C12</f>
        <v>293.90000000000003</v>
      </c>
      <c r="D12" s="293">
        <f>+'14'!D12+'15'!D12+'16'!D12+'17'!D12+'18'!D12</f>
        <v>266.02</v>
      </c>
      <c r="E12" s="293">
        <f>+'14'!E12+'15'!E12+'16'!E12+'17'!E12+'18'!E12</f>
        <v>239.74</v>
      </c>
      <c r="F12" s="293">
        <f>+'14'!F12+'15'!F12+'16'!F12+'17'!F12+'18'!F12</f>
        <v>240.06</v>
      </c>
      <c r="G12" s="293">
        <f>+'14'!G12+'15'!G12+'16'!G12+'17'!G12+'18'!G12</f>
        <v>156.28</v>
      </c>
      <c r="H12" s="293">
        <f>+'14'!H12+'15'!H12+'16'!H12+'17'!H12+'18'!H12</f>
        <v>160.12</v>
      </c>
      <c r="I12" s="293">
        <f>+'14'!I12+'15'!I12+'16'!I12+'17'!I12+'18'!I12</f>
        <v>133.1</v>
      </c>
      <c r="J12" s="293">
        <f>+'14'!J12+'15'!J12+'16'!J12+'17'!J12+'18'!J12</f>
        <v>159.13999999999999</v>
      </c>
      <c r="K12" s="293">
        <f>+'14'!K12+'15'!K12+'16'!K12+'17'!K12+'18'!K12</f>
        <v>265.33</v>
      </c>
      <c r="L12" s="293">
        <f>+'14'!L12+'15'!L12+'16'!L12+'17'!L12+'18'!L12</f>
        <v>186.26</v>
      </c>
      <c r="M12" s="293">
        <f>+'14'!M12+'15'!M12+'16'!M12+'17'!M12+'18'!M12</f>
        <v>186.56</v>
      </c>
      <c r="N12" s="295">
        <f t="shared" si="0"/>
        <v>2578.7999999999997</v>
      </c>
      <c r="P12" s="193"/>
      <c r="Q12" s="73"/>
    </row>
    <row r="13" spans="1:17" s="20" customFormat="1" ht="20.100000000000001" customHeight="1" x14ac:dyDescent="0.3">
      <c r="A13" s="115" t="s">
        <v>169</v>
      </c>
      <c r="B13" s="293">
        <f>+'14'!B13+'15'!B13+'16'!B13+'17'!B13+'18'!B13</f>
        <v>29561.349999999995</v>
      </c>
      <c r="C13" s="293">
        <f>+'14'!C13+'15'!C13+'16'!C13+'17'!C13+'18'!C13</f>
        <v>29636.780000000006</v>
      </c>
      <c r="D13" s="293">
        <f>+'14'!D13+'15'!D13+'16'!D13+'17'!D13+'18'!D13</f>
        <v>41956.420000000013</v>
      </c>
      <c r="E13" s="293">
        <f>+'14'!E13+'15'!E13+'16'!E13+'17'!E13+'18'!E13</f>
        <v>37608.76</v>
      </c>
      <c r="F13" s="293">
        <f>+'14'!F13+'15'!F13+'16'!F13+'17'!F13+'18'!F13</f>
        <v>32945.799999999996</v>
      </c>
      <c r="G13" s="293">
        <f>+'14'!G13+'15'!G13+'16'!G13+'17'!G13+'18'!G13</f>
        <v>32570.899999999991</v>
      </c>
      <c r="H13" s="293">
        <f>+'14'!H13+'15'!H13+'16'!H13+'17'!H13+'18'!H13</f>
        <v>34785</v>
      </c>
      <c r="I13" s="293">
        <f>+'14'!I13+'15'!I13+'16'!I13+'17'!I13+'18'!I13</f>
        <v>35796.200000000004</v>
      </c>
      <c r="J13" s="293">
        <f>+'14'!J13+'15'!J13+'16'!J13+'17'!J13+'18'!J13</f>
        <v>32158.629999999997</v>
      </c>
      <c r="K13" s="293">
        <f>+'14'!K13+'15'!K13+'16'!K13+'17'!K13+'18'!K13</f>
        <v>33336.959999999992</v>
      </c>
      <c r="L13" s="293">
        <f>+'14'!L13+'15'!L13+'16'!L13+'17'!L13+'18'!L13</f>
        <v>35248.869999999995</v>
      </c>
      <c r="M13" s="293">
        <f>+'14'!M13+'15'!M13+'16'!M13+'17'!M13+'18'!M13</f>
        <v>39638.490000000005</v>
      </c>
      <c r="N13" s="295">
        <f t="shared" si="0"/>
        <v>415244.16000000003</v>
      </c>
      <c r="P13" s="193"/>
      <c r="Q13" s="73"/>
    </row>
    <row r="14" spans="1:17" s="20" customFormat="1" ht="20.100000000000001" customHeight="1" x14ac:dyDescent="0.3">
      <c r="A14" s="115" t="s">
        <v>170</v>
      </c>
      <c r="B14" s="293">
        <f>+'14'!B14+'15'!B14+'16'!B14+'17'!B14+'18'!B14</f>
        <v>442273.99000000005</v>
      </c>
      <c r="C14" s="293">
        <f>+'14'!C14+'15'!C14+'16'!C14+'17'!C14+'18'!C14</f>
        <v>408946.11999999994</v>
      </c>
      <c r="D14" s="293">
        <f>+'14'!D14+'15'!D14+'16'!D14+'17'!D14+'18'!D14</f>
        <v>480025.34</v>
      </c>
      <c r="E14" s="293">
        <f>+'14'!E14+'15'!E14+'16'!E14+'17'!E14+'18'!E14</f>
        <v>441756.12999999995</v>
      </c>
      <c r="F14" s="293">
        <f>+'14'!F14+'15'!F14+'16'!F14+'17'!F14+'18'!F14</f>
        <v>421410.19000000012</v>
      </c>
      <c r="G14" s="293">
        <f>+'14'!G14+'15'!G14+'16'!G14+'17'!G14+'18'!G14</f>
        <v>400256.97</v>
      </c>
      <c r="H14" s="293">
        <f>+'14'!H14+'15'!H14+'16'!H14+'17'!H14+'18'!H14</f>
        <v>389027.57999999996</v>
      </c>
      <c r="I14" s="293">
        <f>+'14'!I14+'15'!I14+'16'!I14+'17'!I14+'18'!I14</f>
        <v>423976.18</v>
      </c>
      <c r="J14" s="293">
        <f>+'14'!J14+'15'!J14+'16'!J14+'17'!J14+'18'!J14</f>
        <v>390696.83999999985</v>
      </c>
      <c r="K14" s="293">
        <f>+'14'!K14+'15'!K14+'16'!K14+'17'!K14+'18'!K14</f>
        <v>411488.02999999991</v>
      </c>
      <c r="L14" s="293">
        <f>+'14'!L14+'15'!L14+'16'!L14+'17'!L14+'18'!L14</f>
        <v>418230.89999999991</v>
      </c>
      <c r="M14" s="293">
        <f>+'14'!M14+'15'!M14+'16'!M14+'17'!M14+'18'!M14</f>
        <v>443135.00999999995</v>
      </c>
      <c r="N14" s="295">
        <f t="shared" si="0"/>
        <v>5071223.2799999993</v>
      </c>
      <c r="P14" s="193"/>
      <c r="Q14" s="73"/>
    </row>
    <row r="15" spans="1:17" s="20" customFormat="1" ht="20.100000000000001" customHeight="1" x14ac:dyDescent="0.3">
      <c r="A15" s="115" t="s">
        <v>306</v>
      </c>
      <c r="B15" s="293">
        <f>+'14'!B15+'15'!B15+'16'!B15+'17'!B15+'18'!B15</f>
        <v>463223.58999999997</v>
      </c>
      <c r="C15" s="293">
        <f>+'14'!C15+'15'!C15+'16'!C15+'17'!C15+'18'!C15</f>
        <v>416739.48000000004</v>
      </c>
      <c r="D15" s="293">
        <f>+'14'!D15+'15'!D15+'16'!D15+'17'!D15+'18'!D15</f>
        <v>490236.0399999998</v>
      </c>
      <c r="E15" s="293">
        <f>+'14'!E15+'15'!E15+'16'!E15+'17'!E15+'18'!E15</f>
        <v>475126.71000000025</v>
      </c>
      <c r="F15" s="293">
        <f>+'14'!F15+'15'!F15+'16'!F15+'17'!F15+'18'!F15</f>
        <v>485182.7</v>
      </c>
      <c r="G15" s="293">
        <f>+'14'!G15+'15'!G15+'16'!G15+'17'!G15+'18'!G15</f>
        <v>459201.29999999993</v>
      </c>
      <c r="H15" s="293">
        <f>+'14'!H15+'15'!H15+'16'!H15+'17'!H15+'18'!H15</f>
        <v>443944.39000000019</v>
      </c>
      <c r="I15" s="293">
        <f>+'14'!I15+'15'!I15+'16'!I15+'17'!I15+'18'!I15</f>
        <v>445024.74999999983</v>
      </c>
      <c r="J15" s="293">
        <f>+'14'!J15+'15'!J15+'16'!J15+'17'!J15+'18'!J15</f>
        <v>427475.25000000006</v>
      </c>
      <c r="K15" s="293">
        <f>+'14'!K15+'15'!K15+'16'!K15+'17'!K15+'18'!K15</f>
        <v>448778.06</v>
      </c>
      <c r="L15" s="293">
        <f>+'14'!L15+'15'!L15+'16'!L15+'17'!L15+'18'!L15</f>
        <v>442340.79000000004</v>
      </c>
      <c r="M15" s="293">
        <f>+'14'!M15+'15'!M15+'16'!M15+'17'!M15+'18'!M15</f>
        <v>454010.13999999978</v>
      </c>
      <c r="N15" s="295">
        <f t="shared" si="0"/>
        <v>5451283.1999999993</v>
      </c>
      <c r="P15" s="193"/>
      <c r="Q15" s="73"/>
    </row>
    <row r="16" spans="1:17" s="20" customFormat="1" ht="20.100000000000001" customHeight="1" x14ac:dyDescent="0.3">
      <c r="A16" s="115" t="s">
        <v>307</v>
      </c>
      <c r="B16" s="293">
        <f>+'14'!B16+'15'!B16+'16'!B16+'17'!B16+'18'!B16</f>
        <v>0</v>
      </c>
      <c r="C16" s="293">
        <f>+'14'!C16+'15'!C16+'16'!C16+'17'!C16+'18'!C16</f>
        <v>0</v>
      </c>
      <c r="D16" s="293">
        <f>+'14'!D16+'15'!D16+'16'!D16+'17'!D16+'18'!D16</f>
        <v>0</v>
      </c>
      <c r="E16" s="293">
        <f>+'14'!E16+'15'!E16+'16'!E16+'17'!E16+'18'!E16</f>
        <v>0</v>
      </c>
      <c r="F16" s="293">
        <f>+'14'!F16+'15'!F16+'16'!F16+'17'!F16+'18'!F16</f>
        <v>0</v>
      </c>
      <c r="G16" s="293">
        <f>+'14'!G16+'15'!G16+'16'!G16+'17'!G16+'18'!G16</f>
        <v>0</v>
      </c>
      <c r="H16" s="293">
        <f>+'14'!H16+'15'!H16+'16'!H16+'17'!H16+'18'!H16</f>
        <v>0</v>
      </c>
      <c r="I16" s="293">
        <f>+'14'!I16+'15'!I16+'16'!I16+'17'!I16+'18'!I16</f>
        <v>0</v>
      </c>
      <c r="J16" s="293">
        <f>+'14'!J16+'15'!J16+'16'!J16+'17'!J16+'18'!J16</f>
        <v>0</v>
      </c>
      <c r="K16" s="293">
        <f>+'14'!K16+'15'!K16+'16'!K16+'17'!K16+'18'!K16</f>
        <v>0</v>
      </c>
      <c r="L16" s="293">
        <f>+'14'!L16+'15'!L16+'16'!L16+'17'!L16+'18'!L16</f>
        <v>0</v>
      </c>
      <c r="M16" s="293">
        <f>+'14'!M16+'15'!M16+'16'!M16+'17'!M16+'18'!M16</f>
        <v>0</v>
      </c>
      <c r="N16" s="295">
        <f t="shared" si="0"/>
        <v>0</v>
      </c>
      <c r="P16" s="193"/>
      <c r="Q16" s="73"/>
    </row>
    <row r="17" spans="1:17" s="20" customFormat="1" ht="20.100000000000001" customHeight="1" x14ac:dyDescent="0.3">
      <c r="A17" s="115" t="s">
        <v>177</v>
      </c>
      <c r="B17" s="293">
        <f>+'14'!B17+'15'!B17+'16'!B17+'17'!B17+'18'!B17</f>
        <v>6336.9299999999994</v>
      </c>
      <c r="C17" s="293">
        <f>+'14'!C17+'15'!C17+'16'!C17+'17'!C17+'18'!C17</f>
        <v>6194.18</v>
      </c>
      <c r="D17" s="293">
        <f>+'14'!D17+'15'!D17+'16'!D17+'17'!D17+'18'!D17</f>
        <v>7290.2199999999993</v>
      </c>
      <c r="E17" s="293">
        <f>+'14'!E17+'15'!E17+'16'!E17+'17'!E17+'18'!E17</f>
        <v>16498.22</v>
      </c>
      <c r="F17" s="293">
        <f>+'14'!F17+'15'!F17+'16'!F17+'17'!F17+'18'!F17</f>
        <v>26942.440000000002</v>
      </c>
      <c r="G17" s="293">
        <f>+'14'!G17+'15'!G17+'16'!G17+'17'!G17+'18'!G17</f>
        <v>24536.87</v>
      </c>
      <c r="H17" s="293">
        <f>+'14'!H17+'15'!H17+'16'!H17+'17'!H17+'18'!H17</f>
        <v>22612.16</v>
      </c>
      <c r="I17" s="293">
        <f>+'14'!I17+'15'!I17+'16'!I17+'17'!I17+'18'!I17</f>
        <v>27779.34</v>
      </c>
      <c r="J17" s="293">
        <f>+'14'!J17+'15'!J17+'16'!J17+'17'!J17+'18'!J17</f>
        <v>26997.489999999998</v>
      </c>
      <c r="K17" s="293">
        <f>+'14'!K17+'15'!K17+'16'!K17+'17'!K17+'18'!K17</f>
        <v>12881.19</v>
      </c>
      <c r="L17" s="293">
        <f>+'14'!L17+'15'!L17+'16'!L17+'17'!L17+'18'!L17</f>
        <v>8103.86</v>
      </c>
      <c r="M17" s="293">
        <f>+'14'!M17+'15'!M17+'16'!M17+'17'!M17+'18'!M17</f>
        <v>8248.989999999998</v>
      </c>
      <c r="N17" s="295">
        <f t="shared" si="0"/>
        <v>194421.88999999998</v>
      </c>
      <c r="P17" s="193"/>
      <c r="Q17" s="73"/>
    </row>
    <row r="18" spans="1:17" s="20" customFormat="1" ht="20.100000000000001" customHeight="1" x14ac:dyDescent="0.3">
      <c r="A18" s="115" t="s">
        <v>390</v>
      </c>
      <c r="B18" s="293">
        <f>+'14'!B18+'15'!B18+'16'!B18+'17'!B18+'18'!B18</f>
        <v>0</v>
      </c>
      <c r="C18" s="293">
        <f>+'14'!C18+'15'!C18+'16'!C18+'17'!C18+'18'!C18</f>
        <v>0</v>
      </c>
      <c r="D18" s="293">
        <f>+'14'!D18+'15'!D18+'16'!D18+'17'!D18+'18'!D18</f>
        <v>0</v>
      </c>
      <c r="E18" s="293">
        <f>+'14'!E18+'15'!E18+'16'!E18+'17'!E18+'18'!E18</f>
        <v>0</v>
      </c>
      <c r="F18" s="293">
        <f>+'14'!F18+'15'!F18+'16'!F18+'17'!F18+'18'!F18</f>
        <v>0</v>
      </c>
      <c r="G18" s="293">
        <f>+'14'!G18+'15'!G18+'16'!G18+'17'!G18+'18'!G18</f>
        <v>0</v>
      </c>
      <c r="H18" s="293">
        <f>+'14'!H18+'15'!H18+'16'!H18+'17'!H18+'18'!H18</f>
        <v>0</v>
      </c>
      <c r="I18" s="293">
        <f>+'14'!I18+'15'!I18+'16'!I18+'17'!I18+'18'!I18</f>
        <v>0</v>
      </c>
      <c r="J18" s="293">
        <f>+'14'!J18+'15'!J18+'16'!J18+'17'!J18+'18'!J18</f>
        <v>0</v>
      </c>
      <c r="K18" s="293">
        <f>+'14'!K18+'15'!K18+'16'!K18+'17'!K18+'18'!K18</f>
        <v>0</v>
      </c>
      <c r="L18" s="293">
        <f>+'14'!L18+'15'!L18+'16'!L18+'17'!L18+'18'!L18</f>
        <v>0</v>
      </c>
      <c r="M18" s="293">
        <f>+'14'!M18+'15'!M18+'16'!M18+'17'!M18+'18'!M18</f>
        <v>0</v>
      </c>
      <c r="N18" s="295">
        <f t="shared" si="0"/>
        <v>0</v>
      </c>
      <c r="P18" s="193"/>
      <c r="Q18" s="73"/>
    </row>
    <row r="19" spans="1:17" s="65" customFormat="1" ht="20.100000000000001" customHeight="1" x14ac:dyDescent="0.2">
      <c r="A19" s="204" t="s">
        <v>22</v>
      </c>
      <c r="B19" s="296">
        <f>+SUM(B5:B18)</f>
        <v>1556468.9400000002</v>
      </c>
      <c r="C19" s="296">
        <f t="shared" ref="C19:M19" si="1">+SUM(C5:C18)</f>
        <v>1433520.7499999995</v>
      </c>
      <c r="D19" s="296">
        <f t="shared" si="1"/>
        <v>1615044.3399999999</v>
      </c>
      <c r="E19" s="296">
        <f t="shared" si="1"/>
        <v>1546133.5300000005</v>
      </c>
      <c r="F19" s="296">
        <f t="shared" si="1"/>
        <v>1538523.8</v>
      </c>
      <c r="G19" s="296">
        <f t="shared" si="1"/>
        <v>1469467.22</v>
      </c>
      <c r="H19" s="296">
        <f t="shared" si="1"/>
        <v>1460880.5900000003</v>
      </c>
      <c r="I19" s="296">
        <f t="shared" si="1"/>
        <v>1499573.3999999994</v>
      </c>
      <c r="J19" s="296">
        <f t="shared" si="1"/>
        <v>1414141.98</v>
      </c>
      <c r="K19" s="296">
        <f t="shared" si="1"/>
        <v>1464698.3499999996</v>
      </c>
      <c r="L19" s="296">
        <f t="shared" si="1"/>
        <v>1450708.23</v>
      </c>
      <c r="M19" s="296">
        <f t="shared" si="1"/>
        <v>1551908.2399999995</v>
      </c>
      <c r="N19" s="295">
        <f t="shared" ref="N19" si="2">+SUM(B19:M19)</f>
        <v>18001069.370000001</v>
      </c>
      <c r="P19" s="123"/>
      <c r="Q19" s="123"/>
    </row>
    <row r="20" spans="1:17" x14ac:dyDescent="0.25">
      <c r="M20" s="27"/>
    </row>
    <row r="24" spans="1:17" x14ac:dyDescent="0.25">
      <c r="N24" s="394"/>
    </row>
  </sheetData>
  <pageMargins left="0.7" right="0.7" top="0.75" bottom="0.75" header="0.3" footer="0.3"/>
  <pageSetup paperSize="14" scale="71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>
    <pageSetUpPr fitToPage="1"/>
  </sheetPr>
  <dimension ref="A1:IU24"/>
  <sheetViews>
    <sheetView zoomScale="75" zoomScaleNormal="75" workbookViewId="0">
      <selection activeCell="J14" sqref="J14"/>
    </sheetView>
  </sheetViews>
  <sheetFormatPr baseColWidth="10" defaultRowHeight="13.5" x14ac:dyDescent="0.25"/>
  <cols>
    <col min="1" max="1" width="30.28515625" style="8" customWidth="1"/>
    <col min="2" max="2" width="15.7109375" style="8" customWidth="1"/>
    <col min="3" max="3" width="13" style="8" customWidth="1"/>
    <col min="4" max="4" width="15.85546875" style="8" customWidth="1"/>
    <col min="5" max="5" width="12.42578125" style="8" customWidth="1"/>
    <col min="6" max="6" width="13.140625" style="8" customWidth="1"/>
    <col min="7" max="7" width="14.85546875" style="8" customWidth="1"/>
    <col min="8" max="8" width="13.5703125" style="8" customWidth="1"/>
    <col min="9" max="10" width="12.85546875" style="8" customWidth="1"/>
    <col min="11" max="11" width="13.7109375" style="8" customWidth="1"/>
    <col min="12" max="12" width="14" style="8" customWidth="1"/>
    <col min="13" max="14" width="13.28515625" style="8" customWidth="1"/>
    <col min="15" max="15" width="19.28515625" style="8" customWidth="1"/>
    <col min="16" max="16" width="16.28515625" style="8" customWidth="1"/>
    <col min="17" max="17" width="16.42578125" style="8" customWidth="1"/>
    <col min="18" max="18" width="17.7109375" style="8" customWidth="1"/>
    <col min="19" max="19" width="13.28515625" style="8" customWidth="1"/>
    <col min="20" max="16384" width="11.42578125" style="8"/>
  </cols>
  <sheetData>
    <row r="1" spans="1:255" ht="13.5" customHeight="1" x14ac:dyDescent="0.25">
      <c r="A1" s="36" t="s">
        <v>173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</row>
    <row r="2" spans="1:255" ht="13.5" customHeight="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</row>
    <row r="3" spans="1:255" ht="13.5" customHeight="1" x14ac:dyDescent="0.25">
      <c r="A3" s="123" t="s">
        <v>508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1:255" ht="13.5" customHeight="1" x14ac:dyDescent="0.25">
      <c r="A4" s="12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R4" s="27">
        <f>SUM(B4:Q4)</f>
        <v>0</v>
      </c>
    </row>
    <row r="5" spans="1:255" s="124" customFormat="1" ht="53.25" customHeight="1" x14ac:dyDescent="0.2">
      <c r="A5" s="160" t="s">
        <v>101</v>
      </c>
      <c r="B5" s="160" t="s">
        <v>191</v>
      </c>
      <c r="C5" s="160" t="s">
        <v>192</v>
      </c>
      <c r="D5" s="160" t="s">
        <v>193</v>
      </c>
      <c r="E5" s="160" t="s">
        <v>194</v>
      </c>
      <c r="F5" s="160" t="s">
        <v>195</v>
      </c>
      <c r="G5" s="160" t="s">
        <v>196</v>
      </c>
      <c r="H5" s="160" t="s">
        <v>197</v>
      </c>
      <c r="I5" s="160" t="s">
        <v>198</v>
      </c>
      <c r="J5" s="160" t="s">
        <v>397</v>
      </c>
      <c r="K5" s="160" t="s">
        <v>199</v>
      </c>
      <c r="L5" s="160" t="s">
        <v>200</v>
      </c>
      <c r="M5" s="160" t="s">
        <v>201</v>
      </c>
      <c r="N5" s="160" t="s">
        <v>202</v>
      </c>
      <c r="O5" s="160" t="s">
        <v>203</v>
      </c>
      <c r="P5" s="160" t="s">
        <v>204</v>
      </c>
      <c r="Q5" s="160" t="s">
        <v>35</v>
      </c>
      <c r="R5" s="160" t="s">
        <v>22</v>
      </c>
    </row>
    <row r="6" spans="1:255" ht="20.100000000000001" customHeight="1" x14ac:dyDescent="0.3">
      <c r="A6" s="159" t="s">
        <v>162</v>
      </c>
      <c r="B6" s="293">
        <v>27948.440000000002</v>
      </c>
      <c r="C6" s="293">
        <v>40955.569999999985</v>
      </c>
      <c r="D6" s="293">
        <v>94822.609999999971</v>
      </c>
      <c r="E6" s="293">
        <v>64505.700000000004</v>
      </c>
      <c r="F6" s="293">
        <v>170966.17999999991</v>
      </c>
      <c r="G6" s="293">
        <v>366558.65</v>
      </c>
      <c r="H6" s="293">
        <v>196970.00999999989</v>
      </c>
      <c r="I6" s="293">
        <v>214207.3820000001</v>
      </c>
      <c r="J6" s="293">
        <v>90472.169999999984</v>
      </c>
      <c r="K6" s="293">
        <v>317770.93000000005</v>
      </c>
      <c r="L6" s="293">
        <v>197669.92000000019</v>
      </c>
      <c r="M6" s="293">
        <v>70516.28</v>
      </c>
      <c r="N6" s="293">
        <v>183863.53000000003</v>
      </c>
      <c r="O6" s="293">
        <v>23285.549999999996</v>
      </c>
      <c r="P6" s="293">
        <v>37159.093000000015</v>
      </c>
      <c r="Q6" s="293">
        <v>1137618.3499999989</v>
      </c>
      <c r="R6" s="296">
        <f>+SUM(B6:Q6)</f>
        <v>3235290.3649999993</v>
      </c>
      <c r="S6" s="27"/>
      <c r="T6" s="27"/>
    </row>
    <row r="7" spans="1:255" ht="20.100000000000001" customHeight="1" x14ac:dyDescent="0.3">
      <c r="A7" s="159" t="s">
        <v>163</v>
      </c>
      <c r="B7" s="293">
        <v>9984.98</v>
      </c>
      <c r="C7" s="293">
        <v>24820.680000000015</v>
      </c>
      <c r="D7" s="293">
        <v>49206.780000000021</v>
      </c>
      <c r="E7" s="293">
        <v>20730.69000000001</v>
      </c>
      <c r="F7" s="293">
        <v>51091.340000000018</v>
      </c>
      <c r="G7" s="293">
        <v>126417.55999999991</v>
      </c>
      <c r="H7" s="293">
        <v>46582.84</v>
      </c>
      <c r="I7" s="293">
        <v>81278.650000000009</v>
      </c>
      <c r="J7" s="293">
        <v>39492.769999999997</v>
      </c>
      <c r="K7" s="293">
        <v>92822.38</v>
      </c>
      <c r="L7" s="293">
        <v>56101.029999999962</v>
      </c>
      <c r="M7" s="293">
        <v>32141.139999999992</v>
      </c>
      <c r="N7" s="293">
        <v>59421.659999999982</v>
      </c>
      <c r="O7" s="293">
        <v>7553.1000000000013</v>
      </c>
      <c r="P7" s="293">
        <v>5499.9000000000005</v>
      </c>
      <c r="Q7" s="293">
        <v>664369.85000000009</v>
      </c>
      <c r="R7" s="296">
        <f t="shared" ref="R7:R19" si="0">+SUM(B7:Q7)</f>
        <v>1367515.35</v>
      </c>
      <c r="S7" s="27"/>
      <c r="T7" s="27"/>
    </row>
    <row r="8" spans="1:255" ht="20.100000000000001" customHeight="1" x14ac:dyDescent="0.3">
      <c r="A8" s="159" t="s">
        <v>164</v>
      </c>
      <c r="B8" s="293">
        <v>10097.039999999999</v>
      </c>
      <c r="C8" s="293">
        <v>17177.82</v>
      </c>
      <c r="D8" s="293">
        <v>27683.51</v>
      </c>
      <c r="E8" s="293">
        <v>17216.689999999991</v>
      </c>
      <c r="F8" s="293">
        <v>46886.05999999999</v>
      </c>
      <c r="G8" s="293">
        <v>61944.460000000028</v>
      </c>
      <c r="H8" s="293">
        <v>44632.160000000033</v>
      </c>
      <c r="I8" s="293">
        <v>41461.856</v>
      </c>
      <c r="J8" s="293">
        <v>16132.810000000001</v>
      </c>
      <c r="K8" s="293">
        <v>55529.930000000022</v>
      </c>
      <c r="L8" s="293">
        <v>49620.610000000044</v>
      </c>
      <c r="M8" s="293">
        <v>17109.909999999996</v>
      </c>
      <c r="N8" s="293">
        <v>53001.97000000003</v>
      </c>
      <c r="O8" s="293">
        <v>5691.6499999999987</v>
      </c>
      <c r="P8" s="293">
        <v>7221.1090000000004</v>
      </c>
      <c r="Q8" s="293">
        <v>222387.11000000004</v>
      </c>
      <c r="R8" s="296">
        <f t="shared" si="0"/>
        <v>693794.69500000007</v>
      </c>
      <c r="S8" s="27"/>
      <c r="T8" s="27"/>
    </row>
    <row r="9" spans="1:255" ht="23.25" customHeight="1" x14ac:dyDescent="0.3">
      <c r="A9" s="159" t="s">
        <v>186</v>
      </c>
      <c r="B9" s="293">
        <v>9.27</v>
      </c>
      <c r="C9" s="293">
        <v>228.69</v>
      </c>
      <c r="D9" s="293">
        <v>63.540000000000013</v>
      </c>
      <c r="E9" s="293">
        <v>22.96</v>
      </c>
      <c r="F9" s="293">
        <v>78.290000000000006</v>
      </c>
      <c r="G9" s="293">
        <v>410.74999999999989</v>
      </c>
      <c r="H9" s="293">
        <v>174.04000000000002</v>
      </c>
      <c r="I9" s="293">
        <v>187.75</v>
      </c>
      <c r="J9" s="293">
        <v>126.36999999999999</v>
      </c>
      <c r="K9" s="293">
        <v>205.2</v>
      </c>
      <c r="L9" s="293">
        <v>272.19</v>
      </c>
      <c r="M9" s="293">
        <v>83</v>
      </c>
      <c r="N9" s="293">
        <v>1182.95</v>
      </c>
      <c r="O9" s="293">
        <v>197.47</v>
      </c>
      <c r="P9" s="293">
        <v>0</v>
      </c>
      <c r="Q9" s="293">
        <v>1504.69</v>
      </c>
      <c r="R9" s="296">
        <f t="shared" si="0"/>
        <v>4747.16</v>
      </c>
      <c r="S9" s="27"/>
      <c r="T9" s="27"/>
    </row>
    <row r="10" spans="1:255" ht="20.100000000000001" customHeight="1" x14ac:dyDescent="0.3">
      <c r="A10" s="159" t="s">
        <v>165</v>
      </c>
      <c r="B10" s="293">
        <v>10440.089999999998</v>
      </c>
      <c r="C10" s="293">
        <v>40925.300000000003</v>
      </c>
      <c r="D10" s="293">
        <v>59430.400000000009</v>
      </c>
      <c r="E10" s="293">
        <v>765.59</v>
      </c>
      <c r="F10" s="293">
        <v>1593.2400000000002</v>
      </c>
      <c r="G10" s="293">
        <v>3815.2619999999997</v>
      </c>
      <c r="H10" s="293">
        <v>1463.7399999999998</v>
      </c>
      <c r="I10" s="293">
        <v>1330.25</v>
      </c>
      <c r="J10" s="293">
        <v>449.91999999999996</v>
      </c>
      <c r="K10" s="293">
        <v>9234.2999999999975</v>
      </c>
      <c r="L10" s="293">
        <v>4201.1000000000004</v>
      </c>
      <c r="M10" s="293">
        <v>67.289999999999992</v>
      </c>
      <c r="N10" s="293">
        <v>35972.469999999994</v>
      </c>
      <c r="O10" s="293">
        <v>1438.84</v>
      </c>
      <c r="P10" s="293">
        <v>22733.747000000007</v>
      </c>
      <c r="Q10" s="293">
        <v>1088879.7799999998</v>
      </c>
      <c r="R10" s="296">
        <f t="shared" si="0"/>
        <v>1282741.3189999999</v>
      </c>
      <c r="S10" s="27"/>
      <c r="T10" s="27"/>
    </row>
    <row r="11" spans="1:255" ht="20.100000000000001" customHeight="1" x14ac:dyDescent="0.3">
      <c r="A11" s="159" t="s">
        <v>166</v>
      </c>
      <c r="B11" s="293">
        <v>16</v>
      </c>
      <c r="C11" s="293">
        <v>76</v>
      </c>
      <c r="D11" s="293">
        <v>202.58999999999997</v>
      </c>
      <c r="E11" s="293">
        <v>199.48000000000002</v>
      </c>
      <c r="F11" s="293">
        <v>1303.1500000000008</v>
      </c>
      <c r="G11" s="293">
        <v>8475.0300000000007</v>
      </c>
      <c r="H11" s="293">
        <v>13252.120000000008</v>
      </c>
      <c r="I11" s="293">
        <v>10733.954000000005</v>
      </c>
      <c r="J11" s="293">
        <v>4182.449999999998</v>
      </c>
      <c r="K11" s="293">
        <v>11660.260000000007</v>
      </c>
      <c r="L11" s="293">
        <v>8307.41</v>
      </c>
      <c r="M11" s="293">
        <v>3534.2299999999996</v>
      </c>
      <c r="N11" s="293">
        <v>11741.860000000002</v>
      </c>
      <c r="O11" s="293">
        <v>4630.6799999999994</v>
      </c>
      <c r="P11" s="293">
        <v>0</v>
      </c>
      <c r="Q11" s="293">
        <v>77201.119999999952</v>
      </c>
      <c r="R11" s="296">
        <f t="shared" si="0"/>
        <v>155516.33399999997</v>
      </c>
      <c r="S11" s="27"/>
      <c r="T11" s="27"/>
    </row>
    <row r="12" spans="1:255" ht="20.100000000000001" customHeight="1" x14ac:dyDescent="0.3">
      <c r="A12" s="159" t="s">
        <v>167</v>
      </c>
      <c r="B12" s="293">
        <v>0</v>
      </c>
      <c r="C12" s="293">
        <v>0</v>
      </c>
      <c r="D12" s="293">
        <v>0</v>
      </c>
      <c r="E12" s="293">
        <v>11875.609999999999</v>
      </c>
      <c r="F12" s="293">
        <v>0</v>
      </c>
      <c r="G12" s="293">
        <v>65655.599999999977</v>
      </c>
      <c r="H12" s="293">
        <v>203.07</v>
      </c>
      <c r="I12" s="293">
        <v>549.58999999999992</v>
      </c>
      <c r="J12" s="293">
        <v>9.93</v>
      </c>
      <c r="K12" s="293">
        <v>20861.120000000003</v>
      </c>
      <c r="L12" s="293">
        <v>0</v>
      </c>
      <c r="M12" s="293">
        <v>3106.87</v>
      </c>
      <c r="N12" s="293">
        <v>2016.58</v>
      </c>
      <c r="O12" s="293">
        <v>0</v>
      </c>
      <c r="P12" s="293">
        <v>27791.73</v>
      </c>
      <c r="Q12" s="293">
        <v>1615.4399999999998</v>
      </c>
      <c r="R12" s="296">
        <f t="shared" si="0"/>
        <v>133685.53999999998</v>
      </c>
      <c r="S12" s="27"/>
      <c r="T12" s="27"/>
    </row>
    <row r="13" spans="1:255" ht="20.100000000000001" customHeight="1" x14ac:dyDescent="0.3">
      <c r="A13" s="159" t="s">
        <v>168</v>
      </c>
      <c r="B13" s="293">
        <v>0</v>
      </c>
      <c r="C13" s="293">
        <v>0</v>
      </c>
      <c r="D13" s="293">
        <v>0</v>
      </c>
      <c r="E13" s="293">
        <v>0</v>
      </c>
      <c r="F13" s="293">
        <v>0</v>
      </c>
      <c r="G13" s="293">
        <v>53.03</v>
      </c>
      <c r="H13" s="293">
        <v>0</v>
      </c>
      <c r="I13" s="293">
        <v>0</v>
      </c>
      <c r="J13" s="293">
        <v>0</v>
      </c>
      <c r="K13" s="293">
        <v>0</v>
      </c>
      <c r="L13" s="293">
        <v>0</v>
      </c>
      <c r="M13" s="293">
        <v>2525.77</v>
      </c>
      <c r="N13" s="293">
        <v>0</v>
      </c>
      <c r="O13" s="293">
        <v>0</v>
      </c>
      <c r="P13" s="293">
        <v>0</v>
      </c>
      <c r="Q13" s="293">
        <v>0</v>
      </c>
      <c r="R13" s="296">
        <f t="shared" si="0"/>
        <v>2578.8000000000002</v>
      </c>
      <c r="S13" s="27"/>
      <c r="T13" s="27"/>
    </row>
    <row r="14" spans="1:255" ht="20.100000000000001" customHeight="1" x14ac:dyDescent="0.3">
      <c r="A14" s="159" t="s">
        <v>169</v>
      </c>
      <c r="B14" s="293">
        <v>17303.330000000002</v>
      </c>
      <c r="C14" s="293">
        <v>26221.020000000004</v>
      </c>
      <c r="D14" s="293">
        <v>46917.410000000025</v>
      </c>
      <c r="E14" s="293">
        <v>24625.67</v>
      </c>
      <c r="F14" s="293">
        <v>2111.19</v>
      </c>
      <c r="G14" s="293">
        <v>1364.8099999999997</v>
      </c>
      <c r="H14" s="293">
        <v>5346.9500000000007</v>
      </c>
      <c r="I14" s="293">
        <v>40978.659999999996</v>
      </c>
      <c r="J14" s="293">
        <v>44959.760000000009</v>
      </c>
      <c r="K14" s="293">
        <v>129349.12000000001</v>
      </c>
      <c r="L14" s="293">
        <v>20750.61</v>
      </c>
      <c r="M14" s="293">
        <v>38794.39</v>
      </c>
      <c r="N14" s="293">
        <v>14797.079999999998</v>
      </c>
      <c r="O14" s="293">
        <v>0</v>
      </c>
      <c r="P14" s="293">
        <v>0</v>
      </c>
      <c r="Q14" s="293">
        <v>1724.1599999999999</v>
      </c>
      <c r="R14" s="296">
        <f t="shared" si="0"/>
        <v>415244.16000000003</v>
      </c>
      <c r="S14" s="27"/>
      <c r="T14" s="27"/>
    </row>
    <row r="15" spans="1:255" ht="20.100000000000001" customHeight="1" x14ac:dyDescent="0.3">
      <c r="A15" s="115" t="s">
        <v>170</v>
      </c>
      <c r="B15" s="293">
        <v>52909.14</v>
      </c>
      <c r="C15" s="293">
        <v>109670.655</v>
      </c>
      <c r="D15" s="293">
        <v>242388.06</v>
      </c>
      <c r="E15" s="293">
        <v>166463.22000000003</v>
      </c>
      <c r="F15" s="293">
        <v>215941.07999999993</v>
      </c>
      <c r="G15" s="293">
        <v>573474.25099999993</v>
      </c>
      <c r="H15" s="293">
        <v>288881.58999999997</v>
      </c>
      <c r="I15" s="293">
        <v>299882.29000000021</v>
      </c>
      <c r="J15" s="293">
        <v>137070.81000000008</v>
      </c>
      <c r="K15" s="293">
        <v>356504.64999999985</v>
      </c>
      <c r="L15" s="293">
        <v>205922.52000000011</v>
      </c>
      <c r="M15" s="293">
        <v>103798.15000000002</v>
      </c>
      <c r="N15" s="293">
        <v>237585.23999999976</v>
      </c>
      <c r="O15" s="293">
        <v>39449.680000000029</v>
      </c>
      <c r="P15" s="293">
        <v>45175.699999999983</v>
      </c>
      <c r="Q15" s="293">
        <v>2045160.0329999996</v>
      </c>
      <c r="R15" s="296">
        <f t="shared" si="0"/>
        <v>5120277.0689999992</v>
      </c>
      <c r="S15" s="27"/>
      <c r="T15" s="27"/>
    </row>
    <row r="16" spans="1:255" ht="20.100000000000001" customHeight="1" x14ac:dyDescent="0.3">
      <c r="A16" s="115" t="s">
        <v>306</v>
      </c>
      <c r="B16" s="293">
        <v>61974.380000000005</v>
      </c>
      <c r="C16" s="293">
        <v>397268.3600000001</v>
      </c>
      <c r="D16" s="293">
        <v>2039489.0699999996</v>
      </c>
      <c r="E16" s="293">
        <v>436778.36000000022</v>
      </c>
      <c r="F16" s="293">
        <v>295112.5799999999</v>
      </c>
      <c r="G16" s="293">
        <v>226039.40000000017</v>
      </c>
      <c r="H16" s="293">
        <v>160353.06899999993</v>
      </c>
      <c r="I16" s="293">
        <v>271570.02100000001</v>
      </c>
      <c r="J16" s="293">
        <v>98478.63</v>
      </c>
      <c r="K16" s="293">
        <v>488327.36399999936</v>
      </c>
      <c r="L16" s="293">
        <v>227282.83999999988</v>
      </c>
      <c r="M16" s="293">
        <v>109329.51999999997</v>
      </c>
      <c r="N16" s="293">
        <v>478310.0500000001</v>
      </c>
      <c r="O16" s="293">
        <v>103467.45999999996</v>
      </c>
      <c r="P16" s="293">
        <v>110875.68</v>
      </c>
      <c r="Q16" s="293">
        <v>0</v>
      </c>
      <c r="R16" s="296">
        <f t="shared" si="0"/>
        <v>5504656.7839999991</v>
      </c>
      <c r="S16" s="27"/>
      <c r="T16" s="27"/>
    </row>
    <row r="17" spans="1:20" ht="20.100000000000001" customHeight="1" x14ac:dyDescent="0.3">
      <c r="A17" s="115" t="s">
        <v>307</v>
      </c>
      <c r="B17" s="293">
        <v>0</v>
      </c>
      <c r="C17" s="293">
        <v>0</v>
      </c>
      <c r="D17" s="293">
        <v>0</v>
      </c>
      <c r="E17" s="293">
        <v>0</v>
      </c>
      <c r="F17" s="293">
        <v>0</v>
      </c>
      <c r="G17" s="293">
        <v>0</v>
      </c>
      <c r="H17" s="293">
        <v>0</v>
      </c>
      <c r="I17" s="293">
        <v>0</v>
      </c>
      <c r="J17" s="293">
        <v>0</v>
      </c>
      <c r="K17" s="293">
        <v>0</v>
      </c>
      <c r="L17" s="293">
        <v>0</v>
      </c>
      <c r="M17" s="293">
        <v>0</v>
      </c>
      <c r="N17" s="293">
        <v>0</v>
      </c>
      <c r="O17" s="293">
        <v>0</v>
      </c>
      <c r="P17" s="293">
        <v>0</v>
      </c>
      <c r="Q17" s="293">
        <v>0</v>
      </c>
      <c r="R17" s="296">
        <f t="shared" si="0"/>
        <v>0</v>
      </c>
      <c r="S17" s="27"/>
      <c r="T17" s="27"/>
    </row>
    <row r="18" spans="1:20" ht="20.100000000000001" customHeight="1" x14ac:dyDescent="0.3">
      <c r="A18" s="159" t="s">
        <v>177</v>
      </c>
      <c r="B18" s="293">
        <v>0</v>
      </c>
      <c r="C18" s="293">
        <v>40960.619999999988</v>
      </c>
      <c r="D18" s="293">
        <v>3991.35</v>
      </c>
      <c r="E18" s="293">
        <v>69697.51999999999</v>
      </c>
      <c r="F18" s="293">
        <v>270</v>
      </c>
      <c r="G18" s="293">
        <v>19802.759999999998</v>
      </c>
      <c r="H18" s="293">
        <v>9418.07</v>
      </c>
      <c r="I18" s="293">
        <v>0</v>
      </c>
      <c r="J18" s="293">
        <v>0</v>
      </c>
      <c r="K18" s="293">
        <v>0</v>
      </c>
      <c r="L18" s="293">
        <v>0</v>
      </c>
      <c r="M18" s="293">
        <v>0</v>
      </c>
      <c r="N18" s="293">
        <v>0</v>
      </c>
      <c r="O18" s="293">
        <v>0</v>
      </c>
      <c r="P18" s="293">
        <v>0</v>
      </c>
      <c r="Q18" s="293">
        <v>50281.570000000007</v>
      </c>
      <c r="R18" s="296">
        <f t="shared" si="0"/>
        <v>194421.88999999998</v>
      </c>
      <c r="S18" s="27"/>
      <c r="T18" s="27"/>
    </row>
    <row r="19" spans="1:20" s="20" customFormat="1" ht="20.100000000000001" customHeight="1" x14ac:dyDescent="0.3">
      <c r="A19" s="115" t="s">
        <v>390</v>
      </c>
      <c r="B19" s="293">
        <v>0</v>
      </c>
      <c r="C19" s="293">
        <v>0</v>
      </c>
      <c r="D19" s="293">
        <v>0</v>
      </c>
      <c r="E19" s="293">
        <v>0</v>
      </c>
      <c r="F19" s="293">
        <v>0</v>
      </c>
      <c r="G19" s="293">
        <v>29725.678999999996</v>
      </c>
      <c r="H19" s="293">
        <v>0</v>
      </c>
      <c r="I19" s="293">
        <v>0</v>
      </c>
      <c r="J19" s="293">
        <v>0</v>
      </c>
      <c r="K19" s="293">
        <v>55.311999999999998</v>
      </c>
      <c r="L19" s="293">
        <v>0</v>
      </c>
      <c r="M19" s="293">
        <v>0</v>
      </c>
      <c r="N19" s="293">
        <v>0</v>
      </c>
      <c r="O19" s="293">
        <v>0</v>
      </c>
      <c r="P19" s="293">
        <v>15158.929999999997</v>
      </c>
      <c r="Q19" s="293">
        <v>0</v>
      </c>
      <c r="R19" s="296">
        <f t="shared" si="0"/>
        <v>44939.920999999995</v>
      </c>
    </row>
    <row r="20" spans="1:20" s="75" customFormat="1" ht="20.100000000000001" customHeight="1" x14ac:dyDescent="0.25">
      <c r="A20" s="204" t="s">
        <v>22</v>
      </c>
      <c r="B20" s="296">
        <f t="shared" ref="B20:Q20" si="1">+SUM(B6:B19)</f>
        <v>190682.66999999998</v>
      </c>
      <c r="C20" s="296">
        <f t="shared" si="1"/>
        <v>698304.71500000008</v>
      </c>
      <c r="D20" s="296">
        <f t="shared" si="1"/>
        <v>2564195.3199999998</v>
      </c>
      <c r="E20" s="296">
        <f t="shared" si="1"/>
        <v>812881.49000000022</v>
      </c>
      <c r="F20" s="296">
        <f t="shared" si="1"/>
        <v>785353.10999999964</v>
      </c>
      <c r="G20" s="296">
        <f t="shared" si="1"/>
        <v>1483737.2420000001</v>
      </c>
      <c r="H20" s="296">
        <f t="shared" si="1"/>
        <v>767277.65899999964</v>
      </c>
      <c r="I20" s="296">
        <f t="shared" si="1"/>
        <v>962180.4030000004</v>
      </c>
      <c r="J20" s="296">
        <f t="shared" si="1"/>
        <v>431375.62000000011</v>
      </c>
      <c r="K20" s="296">
        <f t="shared" si="1"/>
        <v>1482320.5659999992</v>
      </c>
      <c r="L20" s="296">
        <f t="shared" si="1"/>
        <v>770128.2300000001</v>
      </c>
      <c r="M20" s="296">
        <f t="shared" si="1"/>
        <v>381006.55</v>
      </c>
      <c r="N20" s="296">
        <f t="shared" si="1"/>
        <v>1077893.3899999999</v>
      </c>
      <c r="O20" s="296">
        <f t="shared" si="1"/>
        <v>185714.43</v>
      </c>
      <c r="P20" s="296">
        <f t="shared" si="1"/>
        <v>271615.88899999997</v>
      </c>
      <c r="Q20" s="296">
        <f t="shared" si="1"/>
        <v>5290742.1029999992</v>
      </c>
      <c r="R20" s="296">
        <f t="shared" ref="R20" si="2">+SUM(B20:Q20)</f>
        <v>18155409.387000002</v>
      </c>
      <c r="T20" s="27"/>
    </row>
    <row r="21" spans="1:20" ht="15" customHeight="1" x14ac:dyDescent="0.25"/>
    <row r="22" spans="1:20" ht="15" customHeight="1" x14ac:dyDescent="0.25">
      <c r="R22" s="493"/>
    </row>
    <row r="23" spans="1:20" ht="15" customHeight="1" x14ac:dyDescent="0.25"/>
    <row r="24" spans="1:20" ht="15" customHeight="1" x14ac:dyDescent="0.25"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</sheetData>
  <pageMargins left="0.70866141732283472" right="0.70866141732283472" top="0.74803149606299213" bottom="0.74803149606299213" header="0.31496062992125984" footer="0.31496062992125984"/>
  <pageSetup paperSize="14" scale="56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>
    <pageSetUpPr fitToPage="1"/>
  </sheetPr>
  <dimension ref="A1:T19"/>
  <sheetViews>
    <sheetView zoomScale="85" zoomScaleNormal="85" workbookViewId="0">
      <selection activeCell="L28" sqref="L28"/>
    </sheetView>
  </sheetViews>
  <sheetFormatPr baseColWidth="10" defaultColWidth="29.5703125" defaultRowHeight="13.5" x14ac:dyDescent="0.25"/>
  <cols>
    <col min="1" max="1" width="30.85546875" style="8" customWidth="1"/>
    <col min="2" max="2" width="16" style="8" customWidth="1"/>
    <col min="3" max="3" width="13.28515625" style="8" customWidth="1"/>
    <col min="4" max="4" width="16.42578125" style="8" bestFit="1" customWidth="1"/>
    <col min="5" max="5" width="12.85546875" style="8" customWidth="1"/>
    <col min="6" max="6" width="14" style="8" bestFit="1" customWidth="1"/>
    <col min="7" max="7" width="14.7109375" style="8" bestFit="1" customWidth="1"/>
    <col min="8" max="8" width="15.140625" style="8" customWidth="1"/>
    <col min="9" max="10" width="13.140625" style="8" customWidth="1"/>
    <col min="11" max="11" width="12.28515625" style="8" customWidth="1"/>
    <col min="12" max="12" width="14.42578125" style="8" customWidth="1"/>
    <col min="13" max="13" width="12.7109375" style="8" customWidth="1"/>
    <col min="14" max="14" width="14.42578125" style="8" customWidth="1"/>
    <col min="15" max="15" width="17.42578125" style="8" customWidth="1"/>
    <col min="16" max="16" width="20.140625" style="8" customWidth="1"/>
    <col min="17" max="17" width="18.5703125" style="8" bestFit="1" customWidth="1"/>
    <col min="18" max="18" width="16.5703125" style="8" customWidth="1"/>
    <col min="19" max="19" width="13.5703125" style="8" customWidth="1"/>
    <col min="20" max="20" width="16.5703125" style="8" customWidth="1"/>
    <col min="21" max="16384" width="29.5703125" style="8"/>
  </cols>
  <sheetData>
    <row r="1" spans="1:20" ht="13.5" customHeight="1" x14ac:dyDescent="0.25">
      <c r="A1" s="65" t="s">
        <v>510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20" ht="13.5" customHeight="1" x14ac:dyDescent="0.25">
      <c r="A2" s="65" t="s">
        <v>120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20" ht="13.5" customHeight="1" x14ac:dyDescent="0.25">
      <c r="A3" s="65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20" s="75" customFormat="1" ht="53.25" customHeight="1" x14ac:dyDescent="0.2">
      <c r="A4" s="166" t="s">
        <v>101</v>
      </c>
      <c r="B4" s="166" t="s">
        <v>191</v>
      </c>
      <c r="C4" s="166" t="s">
        <v>192</v>
      </c>
      <c r="D4" s="166" t="s">
        <v>193</v>
      </c>
      <c r="E4" s="166" t="s">
        <v>194</v>
      </c>
      <c r="F4" s="166" t="s">
        <v>195</v>
      </c>
      <c r="G4" s="166" t="s">
        <v>196</v>
      </c>
      <c r="H4" s="166" t="s">
        <v>197</v>
      </c>
      <c r="I4" s="166" t="s">
        <v>198</v>
      </c>
      <c r="J4" s="166" t="s">
        <v>397</v>
      </c>
      <c r="K4" s="166" t="s">
        <v>199</v>
      </c>
      <c r="L4" s="166" t="s">
        <v>200</v>
      </c>
      <c r="M4" s="166" t="s">
        <v>330</v>
      </c>
      <c r="N4" s="166" t="s">
        <v>202</v>
      </c>
      <c r="O4" s="166" t="s">
        <v>203</v>
      </c>
      <c r="P4" s="166" t="s">
        <v>204</v>
      </c>
      <c r="Q4" s="166" t="s">
        <v>35</v>
      </c>
      <c r="R4" s="30" t="s">
        <v>22</v>
      </c>
    </row>
    <row r="5" spans="1:20" ht="20.100000000000001" customHeight="1" x14ac:dyDescent="0.3">
      <c r="A5" s="159" t="s">
        <v>162</v>
      </c>
      <c r="B5" s="297">
        <v>0</v>
      </c>
      <c r="C5" s="297">
        <v>0</v>
      </c>
      <c r="D5" s="297">
        <v>0</v>
      </c>
      <c r="E5" s="297">
        <v>0</v>
      </c>
      <c r="F5" s="297">
        <v>0</v>
      </c>
      <c r="G5" s="297">
        <v>0</v>
      </c>
      <c r="H5" s="297">
        <v>0</v>
      </c>
      <c r="I5" s="297">
        <v>2352.1619999999998</v>
      </c>
      <c r="J5" s="297">
        <v>0</v>
      </c>
      <c r="K5" s="297">
        <v>0</v>
      </c>
      <c r="L5" s="297">
        <v>0</v>
      </c>
      <c r="M5" s="297">
        <v>0</v>
      </c>
      <c r="N5" s="297">
        <v>0</v>
      </c>
      <c r="O5" s="297">
        <v>0</v>
      </c>
      <c r="P5" s="297">
        <v>212.89300000000003</v>
      </c>
      <c r="Q5" s="297">
        <v>0</v>
      </c>
      <c r="R5" s="298">
        <f>SUM(B5:Q5)</f>
        <v>2565.0549999999998</v>
      </c>
      <c r="S5" s="394"/>
      <c r="T5" s="27"/>
    </row>
    <row r="6" spans="1:20" ht="20.100000000000001" customHeight="1" x14ac:dyDescent="0.3">
      <c r="A6" s="159" t="s">
        <v>163</v>
      </c>
      <c r="B6" s="297">
        <v>0</v>
      </c>
      <c r="C6" s="297">
        <v>0</v>
      </c>
      <c r="D6" s="297">
        <v>0</v>
      </c>
      <c r="E6" s="297">
        <v>0</v>
      </c>
      <c r="F6" s="297">
        <v>0</v>
      </c>
      <c r="G6" s="297">
        <v>0</v>
      </c>
      <c r="H6" s="297">
        <v>0</v>
      </c>
      <c r="I6" s="297">
        <v>0</v>
      </c>
      <c r="J6" s="297">
        <v>0</v>
      </c>
      <c r="K6" s="297">
        <v>0</v>
      </c>
      <c r="L6" s="297">
        <v>0</v>
      </c>
      <c r="M6" s="297">
        <v>0</v>
      </c>
      <c r="N6" s="297">
        <v>0</v>
      </c>
      <c r="O6" s="297">
        <v>0</v>
      </c>
      <c r="P6" s="297">
        <v>0</v>
      </c>
      <c r="Q6" s="297">
        <v>0</v>
      </c>
      <c r="R6" s="298">
        <f t="shared" ref="R6:R19" si="0">SUM(B6:Q6)</f>
        <v>0</v>
      </c>
      <c r="S6" s="394"/>
      <c r="T6" s="27"/>
    </row>
    <row r="7" spans="1:20" ht="20.100000000000001" customHeight="1" x14ac:dyDescent="0.3">
      <c r="A7" s="159" t="s">
        <v>164</v>
      </c>
      <c r="B7" s="297">
        <v>0</v>
      </c>
      <c r="C7" s="297">
        <v>1500</v>
      </c>
      <c r="D7" s="297">
        <v>0</v>
      </c>
      <c r="E7" s="297">
        <v>0</v>
      </c>
      <c r="F7" s="297">
        <v>0</v>
      </c>
      <c r="G7" s="297">
        <v>0</v>
      </c>
      <c r="H7" s="297">
        <v>0</v>
      </c>
      <c r="I7" s="297">
        <v>441.40600000000006</v>
      </c>
      <c r="J7" s="297">
        <v>0</v>
      </c>
      <c r="K7" s="297">
        <v>0</v>
      </c>
      <c r="L7" s="297">
        <v>0</v>
      </c>
      <c r="M7" s="297">
        <v>0</v>
      </c>
      <c r="N7" s="297">
        <v>0</v>
      </c>
      <c r="O7" s="297">
        <v>0</v>
      </c>
      <c r="P7" s="297">
        <v>50.298999999999992</v>
      </c>
      <c r="Q7" s="297">
        <v>0</v>
      </c>
      <c r="R7" s="298">
        <f t="shared" si="0"/>
        <v>1991.7049999999999</v>
      </c>
      <c r="S7" s="394"/>
      <c r="T7" s="27"/>
    </row>
    <row r="8" spans="1:20" ht="20.100000000000001" customHeight="1" x14ac:dyDescent="0.3">
      <c r="A8" s="159" t="s">
        <v>186</v>
      </c>
      <c r="B8" s="297">
        <v>0</v>
      </c>
      <c r="C8" s="297">
        <v>0</v>
      </c>
      <c r="D8" s="297">
        <v>0</v>
      </c>
      <c r="E8" s="297">
        <v>0</v>
      </c>
      <c r="F8" s="297">
        <v>0</v>
      </c>
      <c r="G8" s="297">
        <v>0</v>
      </c>
      <c r="H8" s="297">
        <v>0</v>
      </c>
      <c r="I8" s="297">
        <v>0</v>
      </c>
      <c r="J8" s="297">
        <v>0</v>
      </c>
      <c r="K8" s="297">
        <v>0</v>
      </c>
      <c r="L8" s="297">
        <v>0</v>
      </c>
      <c r="M8" s="297">
        <v>0</v>
      </c>
      <c r="N8" s="297">
        <v>0</v>
      </c>
      <c r="O8" s="297">
        <v>0</v>
      </c>
      <c r="P8" s="297">
        <v>0</v>
      </c>
      <c r="Q8" s="297">
        <v>0</v>
      </c>
      <c r="R8" s="298">
        <f t="shared" si="0"/>
        <v>0</v>
      </c>
      <c r="S8" s="394"/>
      <c r="T8" s="27"/>
    </row>
    <row r="9" spans="1:20" ht="20.100000000000001" customHeight="1" x14ac:dyDescent="0.3">
      <c r="A9" s="159" t="s">
        <v>165</v>
      </c>
      <c r="B9" s="297">
        <v>0</v>
      </c>
      <c r="C9" s="297">
        <v>0</v>
      </c>
      <c r="D9" s="297">
        <v>0</v>
      </c>
      <c r="E9" s="297">
        <v>0</v>
      </c>
      <c r="F9" s="297">
        <v>0</v>
      </c>
      <c r="G9" s="297">
        <v>1368.7920000000004</v>
      </c>
      <c r="H9" s="297">
        <v>0</v>
      </c>
      <c r="I9" s="297">
        <v>0</v>
      </c>
      <c r="J9" s="297">
        <v>0</v>
      </c>
      <c r="K9" s="297">
        <v>0</v>
      </c>
      <c r="L9" s="297">
        <v>0</v>
      </c>
      <c r="M9" s="297">
        <v>0</v>
      </c>
      <c r="N9" s="297">
        <v>0</v>
      </c>
      <c r="O9" s="297">
        <v>0</v>
      </c>
      <c r="P9" s="297">
        <v>986.97699999999998</v>
      </c>
      <c r="Q9" s="297">
        <v>0</v>
      </c>
      <c r="R9" s="298">
        <f t="shared" si="0"/>
        <v>2355.7690000000002</v>
      </c>
      <c r="S9" s="394"/>
      <c r="T9" s="27"/>
    </row>
    <row r="10" spans="1:20" ht="20.100000000000001" customHeight="1" x14ac:dyDescent="0.3">
      <c r="A10" s="159" t="s">
        <v>166</v>
      </c>
      <c r="B10" s="297">
        <v>0</v>
      </c>
      <c r="C10" s="297">
        <v>0</v>
      </c>
      <c r="D10" s="297">
        <v>0</v>
      </c>
      <c r="E10" s="297">
        <v>0</v>
      </c>
      <c r="F10" s="297">
        <v>0</v>
      </c>
      <c r="G10" s="297">
        <v>0</v>
      </c>
      <c r="H10" s="297">
        <v>0</v>
      </c>
      <c r="I10" s="297">
        <v>60.193999999999996</v>
      </c>
      <c r="J10" s="297">
        <v>0</v>
      </c>
      <c r="K10" s="297">
        <v>0</v>
      </c>
      <c r="L10" s="297">
        <v>0</v>
      </c>
      <c r="M10" s="297">
        <v>0</v>
      </c>
      <c r="N10" s="297">
        <v>0</v>
      </c>
      <c r="O10" s="297">
        <v>0</v>
      </c>
      <c r="P10" s="297">
        <v>0</v>
      </c>
      <c r="Q10" s="297">
        <v>0</v>
      </c>
      <c r="R10" s="298">
        <f t="shared" si="0"/>
        <v>60.193999999999996</v>
      </c>
      <c r="S10" s="394"/>
      <c r="T10" s="27"/>
    </row>
    <row r="11" spans="1:20" ht="20.100000000000001" customHeight="1" x14ac:dyDescent="0.3">
      <c r="A11" s="159" t="s">
        <v>167</v>
      </c>
      <c r="B11" s="297">
        <v>0</v>
      </c>
      <c r="C11" s="297">
        <v>0</v>
      </c>
      <c r="D11" s="297">
        <v>0</v>
      </c>
      <c r="E11" s="297">
        <v>0</v>
      </c>
      <c r="F11" s="297">
        <v>0</v>
      </c>
      <c r="G11" s="297">
        <v>0</v>
      </c>
      <c r="H11" s="297">
        <v>0</v>
      </c>
      <c r="I11" s="297">
        <v>0</v>
      </c>
      <c r="J11" s="297">
        <v>0</v>
      </c>
      <c r="K11" s="297">
        <v>0</v>
      </c>
      <c r="L11" s="297">
        <v>0</v>
      </c>
      <c r="M11" s="297">
        <v>0</v>
      </c>
      <c r="N11" s="297">
        <v>0</v>
      </c>
      <c r="O11" s="297">
        <v>0</v>
      </c>
      <c r="P11" s="297">
        <v>0</v>
      </c>
      <c r="Q11" s="297">
        <v>0</v>
      </c>
      <c r="R11" s="298">
        <f t="shared" si="0"/>
        <v>0</v>
      </c>
      <c r="S11" s="394"/>
      <c r="T11" s="27"/>
    </row>
    <row r="12" spans="1:20" ht="20.100000000000001" customHeight="1" x14ac:dyDescent="0.3">
      <c r="A12" s="159" t="s">
        <v>168</v>
      </c>
      <c r="B12" s="297">
        <v>0</v>
      </c>
      <c r="C12" s="297">
        <v>0</v>
      </c>
      <c r="D12" s="297">
        <v>0</v>
      </c>
      <c r="E12" s="297">
        <v>0</v>
      </c>
      <c r="F12" s="297">
        <v>0</v>
      </c>
      <c r="G12" s="297">
        <v>0</v>
      </c>
      <c r="H12" s="297">
        <v>0</v>
      </c>
      <c r="I12" s="297">
        <v>0</v>
      </c>
      <c r="J12" s="297">
        <v>0</v>
      </c>
      <c r="K12" s="297">
        <v>0</v>
      </c>
      <c r="L12" s="297">
        <v>0</v>
      </c>
      <c r="M12" s="297">
        <v>0</v>
      </c>
      <c r="N12" s="297">
        <v>0</v>
      </c>
      <c r="O12" s="297">
        <v>0</v>
      </c>
      <c r="P12" s="297">
        <v>0</v>
      </c>
      <c r="Q12" s="297">
        <v>0</v>
      </c>
      <c r="R12" s="298">
        <f t="shared" si="0"/>
        <v>0</v>
      </c>
      <c r="S12" s="394"/>
      <c r="T12" s="27"/>
    </row>
    <row r="13" spans="1:20" ht="20.100000000000001" customHeight="1" x14ac:dyDescent="0.3">
      <c r="A13" s="159" t="s">
        <v>169</v>
      </c>
      <c r="B13" s="297">
        <v>0</v>
      </c>
      <c r="C13" s="297">
        <v>0</v>
      </c>
      <c r="D13" s="297">
        <v>0</v>
      </c>
      <c r="E13" s="297">
        <v>0</v>
      </c>
      <c r="F13" s="297">
        <v>0</v>
      </c>
      <c r="G13" s="297">
        <v>0</v>
      </c>
      <c r="H13" s="297">
        <v>0</v>
      </c>
      <c r="I13" s="297">
        <v>0</v>
      </c>
      <c r="J13" s="297">
        <v>0</v>
      </c>
      <c r="K13" s="297">
        <v>0</v>
      </c>
      <c r="L13" s="297">
        <v>0</v>
      </c>
      <c r="M13" s="297">
        <v>0</v>
      </c>
      <c r="N13" s="297">
        <v>0</v>
      </c>
      <c r="O13" s="297">
        <v>0</v>
      </c>
      <c r="P13" s="297">
        <v>0</v>
      </c>
      <c r="Q13" s="297">
        <v>0</v>
      </c>
      <c r="R13" s="298">
        <f t="shared" si="0"/>
        <v>0</v>
      </c>
      <c r="S13" s="394"/>
      <c r="T13" s="27"/>
    </row>
    <row r="14" spans="1:20" ht="20.100000000000001" customHeight="1" x14ac:dyDescent="0.3">
      <c r="A14" s="115" t="s">
        <v>170</v>
      </c>
      <c r="B14" s="297">
        <v>0</v>
      </c>
      <c r="C14" s="297">
        <v>2004.125</v>
      </c>
      <c r="D14" s="297">
        <v>0</v>
      </c>
      <c r="E14" s="297">
        <v>0</v>
      </c>
      <c r="F14" s="297">
        <v>0</v>
      </c>
      <c r="G14" s="297">
        <v>45277.370999999992</v>
      </c>
      <c r="H14" s="297">
        <v>0</v>
      </c>
      <c r="I14" s="297">
        <v>0</v>
      </c>
      <c r="J14" s="297">
        <v>0</v>
      </c>
      <c r="K14" s="297">
        <v>0</v>
      </c>
      <c r="L14" s="297">
        <v>0</v>
      </c>
      <c r="M14" s="297">
        <v>0</v>
      </c>
      <c r="N14" s="297">
        <v>0</v>
      </c>
      <c r="O14" s="297">
        <v>0</v>
      </c>
      <c r="P14" s="297">
        <v>0</v>
      </c>
      <c r="Q14" s="297">
        <v>1772.2930000000001</v>
      </c>
      <c r="R14" s="298">
        <f t="shared" si="0"/>
        <v>49053.78899999999</v>
      </c>
      <c r="S14" s="394"/>
      <c r="T14" s="27"/>
    </row>
    <row r="15" spans="1:20" ht="20.100000000000001" customHeight="1" x14ac:dyDescent="0.3">
      <c r="A15" s="115" t="s">
        <v>306</v>
      </c>
      <c r="B15" s="297">
        <v>0</v>
      </c>
      <c r="C15" s="297">
        <v>0</v>
      </c>
      <c r="D15" s="297">
        <v>0</v>
      </c>
      <c r="E15" s="297">
        <v>0</v>
      </c>
      <c r="F15" s="297">
        <v>0</v>
      </c>
      <c r="G15" s="297">
        <v>9098.2100000000009</v>
      </c>
      <c r="H15" s="297">
        <v>12924.279</v>
      </c>
      <c r="I15" s="297">
        <v>6676.2709999999997</v>
      </c>
      <c r="J15" s="297">
        <v>0</v>
      </c>
      <c r="K15" s="297">
        <v>20612.074000000001</v>
      </c>
      <c r="L15" s="297">
        <v>0</v>
      </c>
      <c r="M15" s="297">
        <v>0</v>
      </c>
      <c r="N15" s="297">
        <v>0</v>
      </c>
      <c r="O15" s="297">
        <v>0</v>
      </c>
      <c r="P15" s="297">
        <v>4062.7500000000005</v>
      </c>
      <c r="Q15" s="297">
        <v>0</v>
      </c>
      <c r="R15" s="298">
        <f t="shared" si="0"/>
        <v>53373.584000000003</v>
      </c>
      <c r="S15" s="394"/>
      <c r="T15" s="27"/>
    </row>
    <row r="16" spans="1:20" ht="20.100000000000001" customHeight="1" x14ac:dyDescent="0.3">
      <c r="A16" s="115" t="s">
        <v>307</v>
      </c>
      <c r="B16" s="297">
        <v>0</v>
      </c>
      <c r="C16" s="297">
        <v>0</v>
      </c>
      <c r="D16" s="297">
        <v>0</v>
      </c>
      <c r="E16" s="297">
        <v>0</v>
      </c>
      <c r="F16" s="297">
        <v>0</v>
      </c>
      <c r="G16" s="297">
        <v>0</v>
      </c>
      <c r="H16" s="297">
        <v>0</v>
      </c>
      <c r="I16" s="297">
        <v>0</v>
      </c>
      <c r="J16" s="297">
        <v>0</v>
      </c>
      <c r="K16" s="297">
        <v>0</v>
      </c>
      <c r="L16" s="297">
        <v>0</v>
      </c>
      <c r="M16" s="297">
        <v>0</v>
      </c>
      <c r="N16" s="297">
        <v>0</v>
      </c>
      <c r="O16" s="297">
        <v>0</v>
      </c>
      <c r="P16" s="297">
        <v>0</v>
      </c>
      <c r="Q16" s="297">
        <v>0</v>
      </c>
      <c r="R16" s="298">
        <f t="shared" si="0"/>
        <v>0</v>
      </c>
      <c r="S16" s="394"/>
      <c r="T16" s="27"/>
    </row>
    <row r="17" spans="1:20" ht="20.100000000000001" customHeight="1" x14ac:dyDescent="0.3">
      <c r="A17" s="115" t="s">
        <v>177</v>
      </c>
      <c r="B17" s="297">
        <v>0</v>
      </c>
      <c r="C17" s="297">
        <v>0</v>
      </c>
      <c r="D17" s="297">
        <v>0</v>
      </c>
      <c r="E17" s="297">
        <v>0</v>
      </c>
      <c r="F17" s="297">
        <v>0</v>
      </c>
      <c r="G17" s="297">
        <v>0</v>
      </c>
      <c r="H17" s="297">
        <v>0</v>
      </c>
      <c r="I17" s="297">
        <v>0</v>
      </c>
      <c r="J17" s="297">
        <v>0</v>
      </c>
      <c r="K17" s="297">
        <v>0</v>
      </c>
      <c r="L17" s="297">
        <v>0</v>
      </c>
      <c r="M17" s="297">
        <v>0</v>
      </c>
      <c r="N17" s="297">
        <v>0</v>
      </c>
      <c r="O17" s="297">
        <v>0</v>
      </c>
      <c r="P17" s="297">
        <v>0</v>
      </c>
      <c r="Q17" s="297">
        <v>0</v>
      </c>
      <c r="R17" s="298">
        <f t="shared" si="0"/>
        <v>0</v>
      </c>
      <c r="S17" s="394"/>
      <c r="T17" s="27"/>
    </row>
    <row r="18" spans="1:20" s="177" customFormat="1" ht="20.100000000000001" customHeight="1" x14ac:dyDescent="0.3">
      <c r="A18" s="176" t="s">
        <v>390</v>
      </c>
      <c r="B18" s="297">
        <v>0</v>
      </c>
      <c r="C18" s="297">
        <v>0</v>
      </c>
      <c r="D18" s="297">
        <v>0</v>
      </c>
      <c r="E18" s="297">
        <v>0</v>
      </c>
      <c r="F18" s="297">
        <v>0</v>
      </c>
      <c r="G18" s="297">
        <v>29725.679</v>
      </c>
      <c r="H18" s="297">
        <v>0</v>
      </c>
      <c r="I18" s="297">
        <v>0</v>
      </c>
      <c r="J18" s="297">
        <v>0</v>
      </c>
      <c r="K18" s="297">
        <v>55.311999999999998</v>
      </c>
      <c r="L18" s="297">
        <v>0</v>
      </c>
      <c r="M18" s="297">
        <v>0</v>
      </c>
      <c r="N18" s="297">
        <v>0</v>
      </c>
      <c r="O18" s="297">
        <v>0</v>
      </c>
      <c r="P18" s="297">
        <v>15158.930000000002</v>
      </c>
      <c r="Q18" s="297">
        <v>0</v>
      </c>
      <c r="R18" s="298">
        <f t="shared" si="0"/>
        <v>44939.921000000002</v>
      </c>
    </row>
    <row r="19" spans="1:20" s="75" customFormat="1" ht="20.100000000000001" customHeight="1" x14ac:dyDescent="0.25">
      <c r="A19" s="400" t="s">
        <v>22</v>
      </c>
      <c r="B19" s="384">
        <f>SUM(B5:B18)</f>
        <v>0</v>
      </c>
      <c r="C19" s="384">
        <f t="shared" ref="C19:Q19" si="1">SUM(C5:C18)</f>
        <v>3504.125</v>
      </c>
      <c r="D19" s="384">
        <f t="shared" si="1"/>
        <v>0</v>
      </c>
      <c r="E19" s="384">
        <f t="shared" si="1"/>
        <v>0</v>
      </c>
      <c r="F19" s="384">
        <f t="shared" si="1"/>
        <v>0</v>
      </c>
      <c r="G19" s="384">
        <f t="shared" si="1"/>
        <v>85470.051999999996</v>
      </c>
      <c r="H19" s="384">
        <f t="shared" si="1"/>
        <v>12924.279</v>
      </c>
      <c r="I19" s="384">
        <f t="shared" si="1"/>
        <v>9530.0329999999994</v>
      </c>
      <c r="J19" s="384">
        <f t="shared" si="1"/>
        <v>0</v>
      </c>
      <c r="K19" s="384">
        <f t="shared" si="1"/>
        <v>20667.386000000002</v>
      </c>
      <c r="L19" s="384">
        <f t="shared" si="1"/>
        <v>0</v>
      </c>
      <c r="M19" s="384">
        <f t="shared" si="1"/>
        <v>0</v>
      </c>
      <c r="N19" s="384">
        <f t="shared" si="1"/>
        <v>0</v>
      </c>
      <c r="O19" s="384">
        <f t="shared" si="1"/>
        <v>0</v>
      </c>
      <c r="P19" s="384">
        <f t="shared" si="1"/>
        <v>20471.849000000002</v>
      </c>
      <c r="Q19" s="384">
        <f t="shared" si="1"/>
        <v>1772.2930000000001</v>
      </c>
      <c r="R19" s="298">
        <f t="shared" si="0"/>
        <v>154340.01699999999</v>
      </c>
      <c r="S19" s="399"/>
      <c r="T19" s="27"/>
    </row>
  </sheetData>
  <pageMargins left="0.7" right="0.7" top="0.75" bottom="0.75" header="0.3" footer="0.3"/>
  <pageSetup paperSize="14" scale="5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3">
    <pageSetUpPr fitToPage="1"/>
  </sheetPr>
  <dimension ref="A1:W23"/>
  <sheetViews>
    <sheetView zoomScale="70" zoomScaleNormal="70" workbookViewId="0">
      <selection activeCell="L28" sqref="L28"/>
    </sheetView>
  </sheetViews>
  <sheetFormatPr baseColWidth="10" defaultRowHeight="13.5" x14ac:dyDescent="0.25"/>
  <cols>
    <col min="1" max="1" width="31.42578125" style="8" customWidth="1"/>
    <col min="2" max="2" width="16.140625" style="8" customWidth="1"/>
    <col min="3" max="3" width="17" style="8" customWidth="1"/>
    <col min="4" max="4" width="18" style="8" customWidth="1"/>
    <col min="5" max="5" width="15.7109375" style="8" customWidth="1"/>
    <col min="6" max="6" width="15.5703125" style="8" customWidth="1"/>
    <col min="7" max="7" width="16.28515625" style="8" customWidth="1"/>
    <col min="8" max="8" width="17.85546875" style="8" customWidth="1"/>
    <col min="9" max="10" width="15.28515625" style="8" customWidth="1"/>
    <col min="11" max="11" width="16.5703125" style="8" customWidth="1"/>
    <col min="12" max="12" width="15.5703125" style="8" customWidth="1"/>
    <col min="13" max="13" width="16.140625" style="8" customWidth="1"/>
    <col min="14" max="14" width="15.85546875" style="8" customWidth="1"/>
    <col min="15" max="15" width="20.42578125" style="8" customWidth="1"/>
    <col min="16" max="17" width="17.28515625" style="8" customWidth="1"/>
    <col min="18" max="18" width="18" style="8" customWidth="1"/>
    <col min="19" max="16384" width="11.42578125" style="8"/>
  </cols>
  <sheetData>
    <row r="1" spans="1:23" ht="13.5" customHeight="1" x14ac:dyDescent="0.25">
      <c r="A1" s="65" t="s">
        <v>497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23" ht="13.5" customHeight="1" x14ac:dyDescent="0.25">
      <c r="A2" s="65" t="s">
        <v>113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23" ht="13.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23" ht="42.75" customHeight="1" x14ac:dyDescent="0.25">
      <c r="A4" s="158" t="s">
        <v>101</v>
      </c>
      <c r="B4" s="154" t="s">
        <v>191</v>
      </c>
      <c r="C4" s="154" t="s">
        <v>192</v>
      </c>
      <c r="D4" s="154" t="s">
        <v>193</v>
      </c>
      <c r="E4" s="154" t="s">
        <v>194</v>
      </c>
      <c r="F4" s="154" t="s">
        <v>195</v>
      </c>
      <c r="G4" s="154" t="s">
        <v>196</v>
      </c>
      <c r="H4" s="154" t="s">
        <v>197</v>
      </c>
      <c r="I4" s="154" t="s">
        <v>198</v>
      </c>
      <c r="J4" s="154" t="s">
        <v>397</v>
      </c>
      <c r="K4" s="154" t="s">
        <v>199</v>
      </c>
      <c r="L4" s="154" t="s">
        <v>200</v>
      </c>
      <c r="M4" s="154" t="s">
        <v>201</v>
      </c>
      <c r="N4" s="154" t="s">
        <v>202</v>
      </c>
      <c r="O4" s="154" t="s">
        <v>203</v>
      </c>
      <c r="P4" s="154" t="s">
        <v>204</v>
      </c>
      <c r="Q4" s="154" t="s">
        <v>35</v>
      </c>
      <c r="R4" s="30" t="s">
        <v>22</v>
      </c>
      <c r="S4" s="75"/>
      <c r="T4" s="75"/>
      <c r="U4" s="75"/>
      <c r="V4" s="75"/>
      <c r="W4" s="75"/>
    </row>
    <row r="5" spans="1:23" ht="20.100000000000001" customHeight="1" x14ac:dyDescent="0.25">
      <c r="A5" s="159" t="s">
        <v>162</v>
      </c>
      <c r="B5" s="292">
        <v>1658.0400000000002</v>
      </c>
      <c r="C5" s="292">
        <v>138.20000000000002</v>
      </c>
      <c r="D5" s="292">
        <v>1186.6499999999996</v>
      </c>
      <c r="E5" s="292">
        <v>141.64000000000007</v>
      </c>
      <c r="F5" s="292">
        <v>1713.1699999999998</v>
      </c>
      <c r="G5" s="292">
        <v>6660.1099999999979</v>
      </c>
      <c r="H5" s="292">
        <v>2694.5599999999977</v>
      </c>
      <c r="I5" s="292">
        <v>2185.3499999999995</v>
      </c>
      <c r="J5" s="292">
        <v>2965.4600000000009</v>
      </c>
      <c r="K5" s="292">
        <v>24719.989999999998</v>
      </c>
      <c r="L5" s="292">
        <v>14846.389999999994</v>
      </c>
      <c r="M5" s="292">
        <v>824.73000000000047</v>
      </c>
      <c r="N5" s="292">
        <v>5101.3099999999995</v>
      </c>
      <c r="O5" s="292">
        <v>582.63000000000011</v>
      </c>
      <c r="P5" s="292">
        <v>614.3900000000001</v>
      </c>
      <c r="Q5" s="292">
        <v>15229.219999999994</v>
      </c>
      <c r="R5" s="299">
        <f>SUM(B5:Q5)</f>
        <v>81261.839999999967</v>
      </c>
    </row>
    <row r="6" spans="1:23" ht="20.100000000000001" customHeight="1" x14ac:dyDescent="0.25">
      <c r="A6" s="159" t="s">
        <v>163</v>
      </c>
      <c r="B6" s="292">
        <v>3.29</v>
      </c>
      <c r="C6" s="292">
        <v>246.68</v>
      </c>
      <c r="D6" s="292">
        <v>319.96000000000009</v>
      </c>
      <c r="E6" s="292">
        <v>127.35000000000005</v>
      </c>
      <c r="F6" s="292">
        <v>1634.7100000000003</v>
      </c>
      <c r="G6" s="292">
        <v>1574.2099999999991</v>
      </c>
      <c r="H6" s="292">
        <v>1162.8099999999997</v>
      </c>
      <c r="I6" s="292">
        <v>751.48000000000047</v>
      </c>
      <c r="J6" s="292">
        <v>285.66999999999996</v>
      </c>
      <c r="K6" s="292">
        <v>6490.7999999999947</v>
      </c>
      <c r="L6" s="292">
        <v>1884.4899999999993</v>
      </c>
      <c r="M6" s="292">
        <v>1468.2299999999993</v>
      </c>
      <c r="N6" s="292">
        <v>2320.46</v>
      </c>
      <c r="O6" s="292">
        <v>327.09999999999997</v>
      </c>
      <c r="P6" s="292">
        <v>78.560000000000031</v>
      </c>
      <c r="Q6" s="292">
        <v>12153.309999999987</v>
      </c>
      <c r="R6" s="299">
        <f t="shared" ref="R6:R19" si="0">SUM(B6:Q6)</f>
        <v>30829.109999999982</v>
      </c>
    </row>
    <row r="7" spans="1:23" ht="20.100000000000001" customHeight="1" x14ac:dyDescent="0.25">
      <c r="A7" s="159" t="s">
        <v>164</v>
      </c>
      <c r="B7" s="292">
        <v>1061.6200000000001</v>
      </c>
      <c r="C7" s="292">
        <v>75.989999999999995</v>
      </c>
      <c r="D7" s="292">
        <v>32.449999999999996</v>
      </c>
      <c r="E7" s="292">
        <v>19.160000000000004</v>
      </c>
      <c r="F7" s="292">
        <v>34.339999999999996</v>
      </c>
      <c r="G7" s="292">
        <v>1435.2399999999993</v>
      </c>
      <c r="H7" s="292">
        <v>219.83999999999997</v>
      </c>
      <c r="I7" s="292">
        <v>273.95000000000005</v>
      </c>
      <c r="J7" s="292">
        <v>504.42999999999989</v>
      </c>
      <c r="K7" s="292">
        <v>1788.6999999999994</v>
      </c>
      <c r="L7" s="292">
        <v>2804.12</v>
      </c>
      <c r="M7" s="292">
        <v>40.820000000000007</v>
      </c>
      <c r="N7" s="292">
        <v>962.1400000000001</v>
      </c>
      <c r="O7" s="292">
        <v>22.85</v>
      </c>
      <c r="P7" s="292">
        <v>25.949999999999996</v>
      </c>
      <c r="Q7" s="292">
        <v>1611.689999999998</v>
      </c>
      <c r="R7" s="299">
        <f t="shared" si="0"/>
        <v>10913.289999999997</v>
      </c>
    </row>
    <row r="8" spans="1:23" ht="20.100000000000001" customHeight="1" x14ac:dyDescent="0.25">
      <c r="A8" s="159" t="s">
        <v>186</v>
      </c>
      <c r="B8" s="292">
        <v>1.1100000000000001</v>
      </c>
      <c r="C8" s="292">
        <v>80.73</v>
      </c>
      <c r="D8" s="292">
        <v>17.759999999999991</v>
      </c>
      <c r="E8" s="292">
        <v>5.5699999999999994</v>
      </c>
      <c r="F8" s="292">
        <v>28.29</v>
      </c>
      <c r="G8" s="292">
        <v>68.750000000000014</v>
      </c>
      <c r="H8" s="292">
        <v>121.04</v>
      </c>
      <c r="I8" s="292">
        <v>130.75</v>
      </c>
      <c r="J8" s="292">
        <v>126.36999999999999</v>
      </c>
      <c r="K8" s="292">
        <v>110.44</v>
      </c>
      <c r="L8" s="292">
        <v>73.11</v>
      </c>
      <c r="M8" s="292">
        <v>5</v>
      </c>
      <c r="N8" s="292">
        <v>116.98</v>
      </c>
      <c r="O8" s="292">
        <v>197.47</v>
      </c>
      <c r="P8" s="292">
        <v>0</v>
      </c>
      <c r="Q8" s="292">
        <v>313.43999999999994</v>
      </c>
      <c r="R8" s="299">
        <f t="shared" si="0"/>
        <v>1396.81</v>
      </c>
    </row>
    <row r="9" spans="1:23" ht="20.100000000000001" customHeight="1" x14ac:dyDescent="0.25">
      <c r="A9" s="159" t="s">
        <v>165</v>
      </c>
      <c r="B9" s="292">
        <v>324.35999999999996</v>
      </c>
      <c r="C9" s="292">
        <v>5843.93</v>
      </c>
      <c r="D9" s="292">
        <v>13313.899999999996</v>
      </c>
      <c r="E9" s="292">
        <v>44.559999999999995</v>
      </c>
      <c r="F9" s="292">
        <v>1221.67</v>
      </c>
      <c r="G9" s="292">
        <v>2127.4699999999998</v>
      </c>
      <c r="H9" s="292">
        <v>1349.24</v>
      </c>
      <c r="I9" s="292">
        <v>1245.25</v>
      </c>
      <c r="J9" s="292">
        <v>429.91999999999996</v>
      </c>
      <c r="K9" s="292">
        <v>8704.5299999999988</v>
      </c>
      <c r="L9" s="292">
        <v>435.28</v>
      </c>
      <c r="M9" s="292">
        <v>21</v>
      </c>
      <c r="N9" s="292">
        <v>107.39</v>
      </c>
      <c r="O9" s="292">
        <v>1438.84</v>
      </c>
      <c r="P9" s="292">
        <v>487.04999999999995</v>
      </c>
      <c r="Q9" s="292">
        <v>153003.25000000006</v>
      </c>
      <c r="R9" s="299">
        <f t="shared" si="0"/>
        <v>190097.64000000007</v>
      </c>
    </row>
    <row r="10" spans="1:23" ht="20.100000000000001" customHeight="1" x14ac:dyDescent="0.25">
      <c r="A10" s="159" t="s">
        <v>166</v>
      </c>
      <c r="B10" s="292">
        <v>0</v>
      </c>
      <c r="C10" s="292">
        <v>0</v>
      </c>
      <c r="D10" s="292">
        <v>0</v>
      </c>
      <c r="E10" s="292">
        <v>0</v>
      </c>
      <c r="F10" s="292">
        <v>163.13</v>
      </c>
      <c r="G10" s="292">
        <v>601.22</v>
      </c>
      <c r="H10" s="292">
        <v>1109.95</v>
      </c>
      <c r="I10" s="292">
        <v>785.42000000000019</v>
      </c>
      <c r="J10" s="292">
        <v>95</v>
      </c>
      <c r="K10" s="292">
        <v>695.19999999999993</v>
      </c>
      <c r="L10" s="292">
        <v>188.09</v>
      </c>
      <c r="M10" s="292">
        <v>0</v>
      </c>
      <c r="N10" s="292">
        <v>14.73</v>
      </c>
      <c r="O10" s="292">
        <v>54</v>
      </c>
      <c r="P10" s="292">
        <v>0</v>
      </c>
      <c r="Q10" s="292">
        <v>9709.9699999999957</v>
      </c>
      <c r="R10" s="299">
        <f t="shared" si="0"/>
        <v>13416.709999999995</v>
      </c>
    </row>
    <row r="11" spans="1:23" ht="20.100000000000001" customHeight="1" x14ac:dyDescent="0.25">
      <c r="A11" s="159" t="s">
        <v>167</v>
      </c>
      <c r="B11" s="292">
        <v>0</v>
      </c>
      <c r="C11" s="292">
        <v>0</v>
      </c>
      <c r="D11" s="292">
        <v>0</v>
      </c>
      <c r="E11" s="292">
        <v>11875.609999999999</v>
      </c>
      <c r="F11" s="292">
        <v>0</v>
      </c>
      <c r="G11" s="292">
        <v>1130.42</v>
      </c>
      <c r="H11" s="292">
        <v>203.07</v>
      </c>
      <c r="I11" s="292">
        <v>549.58999999999992</v>
      </c>
      <c r="J11" s="292">
        <v>9.93</v>
      </c>
      <c r="K11" s="292">
        <v>2828.52</v>
      </c>
      <c r="L11" s="292">
        <v>0</v>
      </c>
      <c r="M11" s="292">
        <v>3106.87</v>
      </c>
      <c r="N11" s="292">
        <v>2016.58</v>
      </c>
      <c r="O11" s="292">
        <v>0</v>
      </c>
      <c r="P11" s="292">
        <v>11602</v>
      </c>
      <c r="Q11" s="292">
        <v>1615.4399999999998</v>
      </c>
      <c r="R11" s="299">
        <f t="shared" si="0"/>
        <v>34938.03</v>
      </c>
    </row>
    <row r="12" spans="1:23" ht="20.100000000000001" customHeight="1" x14ac:dyDescent="0.25">
      <c r="A12" s="159" t="s">
        <v>168</v>
      </c>
      <c r="B12" s="292">
        <v>0</v>
      </c>
      <c r="C12" s="292">
        <v>0</v>
      </c>
      <c r="D12" s="292">
        <v>0</v>
      </c>
      <c r="E12" s="292">
        <v>0</v>
      </c>
      <c r="F12" s="292">
        <v>0</v>
      </c>
      <c r="G12" s="292">
        <v>53.03</v>
      </c>
      <c r="H12" s="292">
        <v>0</v>
      </c>
      <c r="I12" s="292">
        <v>0</v>
      </c>
      <c r="J12" s="292">
        <v>0</v>
      </c>
      <c r="K12" s="292">
        <v>0</v>
      </c>
      <c r="L12" s="292">
        <v>0</v>
      </c>
      <c r="M12" s="292">
        <v>2525.77</v>
      </c>
      <c r="N12" s="292">
        <v>0</v>
      </c>
      <c r="O12" s="292">
        <v>0</v>
      </c>
      <c r="P12" s="292">
        <v>0</v>
      </c>
      <c r="Q12" s="292">
        <v>0</v>
      </c>
      <c r="R12" s="299">
        <f t="shared" si="0"/>
        <v>2578.8000000000002</v>
      </c>
    </row>
    <row r="13" spans="1:23" ht="20.100000000000001" customHeight="1" x14ac:dyDescent="0.25">
      <c r="A13" s="159" t="s">
        <v>169</v>
      </c>
      <c r="B13" s="292">
        <v>17303.330000000002</v>
      </c>
      <c r="C13" s="292">
        <v>26221.020000000004</v>
      </c>
      <c r="D13" s="292">
        <v>46917.410000000025</v>
      </c>
      <c r="E13" s="292">
        <v>24625.67</v>
      </c>
      <c r="F13" s="292">
        <v>2111.19</v>
      </c>
      <c r="G13" s="292">
        <v>1364.8099999999997</v>
      </c>
      <c r="H13" s="292">
        <v>5346.9500000000007</v>
      </c>
      <c r="I13" s="292">
        <v>40978.659999999996</v>
      </c>
      <c r="J13" s="292">
        <v>44959.760000000009</v>
      </c>
      <c r="K13" s="292">
        <v>129059.17000000001</v>
      </c>
      <c r="L13" s="292">
        <v>20750.61</v>
      </c>
      <c r="M13" s="292">
        <v>38794.39</v>
      </c>
      <c r="N13" s="292">
        <v>14686.679999999997</v>
      </c>
      <c r="O13" s="292">
        <v>0</v>
      </c>
      <c r="P13" s="292">
        <v>0</v>
      </c>
      <c r="Q13" s="292">
        <v>1724.1599999999999</v>
      </c>
      <c r="R13" s="299">
        <f t="shared" si="0"/>
        <v>414843.81000000006</v>
      </c>
    </row>
    <row r="14" spans="1:23" ht="20.100000000000001" customHeight="1" x14ac:dyDescent="0.25">
      <c r="A14" s="159" t="s">
        <v>170</v>
      </c>
      <c r="B14" s="292">
        <v>6923.5000000000009</v>
      </c>
      <c r="C14" s="292">
        <v>17202.580000000002</v>
      </c>
      <c r="D14" s="292">
        <v>45417.270000000004</v>
      </c>
      <c r="E14" s="292">
        <v>31434.760000000002</v>
      </c>
      <c r="F14" s="292">
        <v>29484.840000000011</v>
      </c>
      <c r="G14" s="292">
        <v>182267.30999999997</v>
      </c>
      <c r="H14" s="292">
        <v>69223.569999999978</v>
      </c>
      <c r="I14" s="292">
        <v>33987.479999999996</v>
      </c>
      <c r="J14" s="292">
        <v>20681.680000000004</v>
      </c>
      <c r="K14" s="292">
        <v>64904.479999999967</v>
      </c>
      <c r="L14" s="292">
        <v>23335.399999999998</v>
      </c>
      <c r="M14" s="292">
        <v>28211.760000000006</v>
      </c>
      <c r="N14" s="292">
        <v>27924.75</v>
      </c>
      <c r="O14" s="292">
        <v>6488.090000000002</v>
      </c>
      <c r="P14" s="292">
        <v>11646.41</v>
      </c>
      <c r="Q14" s="292">
        <v>703191.83999999892</v>
      </c>
      <c r="R14" s="299">
        <f t="shared" si="0"/>
        <v>1302325.7199999988</v>
      </c>
    </row>
    <row r="15" spans="1:23" ht="20.100000000000001" customHeight="1" x14ac:dyDescent="0.25">
      <c r="A15" s="159" t="s">
        <v>306</v>
      </c>
      <c r="B15" s="292">
        <v>42598.18</v>
      </c>
      <c r="C15" s="292">
        <v>325022.90000000014</v>
      </c>
      <c r="D15" s="292">
        <v>1846954.9699999995</v>
      </c>
      <c r="E15" s="292">
        <v>332308.22000000015</v>
      </c>
      <c r="F15" s="292">
        <v>195020.10000000003</v>
      </c>
      <c r="G15" s="292">
        <v>68484.749999999971</v>
      </c>
      <c r="H15" s="292">
        <v>53473.910000000011</v>
      </c>
      <c r="I15" s="292">
        <v>88740.5</v>
      </c>
      <c r="J15" s="292">
        <v>21152.609999999997</v>
      </c>
      <c r="K15" s="292">
        <v>259949.38</v>
      </c>
      <c r="L15" s="292">
        <v>66074.940000000017</v>
      </c>
      <c r="M15" s="292">
        <v>34777.030000000021</v>
      </c>
      <c r="N15" s="292">
        <v>232927.26999999993</v>
      </c>
      <c r="O15" s="292">
        <v>82897.140000000014</v>
      </c>
      <c r="P15" s="292">
        <v>70027.200000000012</v>
      </c>
      <c r="Q15" s="292">
        <v>0</v>
      </c>
      <c r="R15" s="299">
        <f t="shared" si="0"/>
        <v>3720409.1</v>
      </c>
    </row>
    <row r="16" spans="1:23" ht="20.100000000000001" customHeight="1" x14ac:dyDescent="0.25">
      <c r="A16" s="159" t="s">
        <v>307</v>
      </c>
      <c r="B16" s="292">
        <v>0</v>
      </c>
      <c r="C16" s="292">
        <v>0</v>
      </c>
      <c r="D16" s="292">
        <v>0</v>
      </c>
      <c r="E16" s="292">
        <v>0</v>
      </c>
      <c r="F16" s="292">
        <v>0</v>
      </c>
      <c r="G16" s="292">
        <v>0</v>
      </c>
      <c r="H16" s="292">
        <v>0</v>
      </c>
      <c r="I16" s="292">
        <v>0</v>
      </c>
      <c r="J16" s="292">
        <v>0</v>
      </c>
      <c r="K16" s="292">
        <v>0</v>
      </c>
      <c r="L16" s="292">
        <v>0</v>
      </c>
      <c r="M16" s="292">
        <v>0</v>
      </c>
      <c r="N16" s="292">
        <v>0</v>
      </c>
      <c r="O16" s="292">
        <v>0</v>
      </c>
      <c r="P16" s="292">
        <v>0</v>
      </c>
      <c r="Q16" s="292">
        <v>0</v>
      </c>
      <c r="R16" s="299">
        <f t="shared" si="0"/>
        <v>0</v>
      </c>
    </row>
    <row r="17" spans="1:18" ht="20.100000000000001" customHeight="1" x14ac:dyDescent="0.25">
      <c r="A17" s="159" t="s">
        <v>177</v>
      </c>
      <c r="B17" s="292">
        <v>0</v>
      </c>
      <c r="C17" s="292">
        <v>38977.57</v>
      </c>
      <c r="D17" s="292">
        <v>3991.35</v>
      </c>
      <c r="E17" s="292">
        <v>69323.040000000023</v>
      </c>
      <c r="F17" s="292">
        <v>270</v>
      </c>
      <c r="G17" s="292">
        <v>19602.73</v>
      </c>
      <c r="H17" s="292">
        <v>9290.98</v>
      </c>
      <c r="I17" s="292">
        <v>0</v>
      </c>
      <c r="J17" s="292">
        <v>0</v>
      </c>
      <c r="K17" s="292">
        <v>0</v>
      </c>
      <c r="L17" s="292">
        <v>0</v>
      </c>
      <c r="M17" s="292">
        <v>0</v>
      </c>
      <c r="N17" s="292">
        <v>0</v>
      </c>
      <c r="O17" s="292">
        <v>0</v>
      </c>
      <c r="P17" s="292">
        <v>0</v>
      </c>
      <c r="Q17" s="292">
        <v>49588.65</v>
      </c>
      <c r="R17" s="299">
        <f t="shared" si="0"/>
        <v>191044.32000000004</v>
      </c>
    </row>
    <row r="18" spans="1:18" s="177" customFormat="1" ht="20.100000000000001" customHeight="1" x14ac:dyDescent="0.25">
      <c r="A18" s="176" t="s">
        <v>390</v>
      </c>
      <c r="B18" s="178">
        <v>0</v>
      </c>
      <c r="C18" s="178">
        <v>0</v>
      </c>
      <c r="D18" s="178">
        <v>0</v>
      </c>
      <c r="E18" s="178">
        <v>0</v>
      </c>
      <c r="F18" s="178">
        <v>0</v>
      </c>
      <c r="G18" s="178">
        <v>0</v>
      </c>
      <c r="H18" s="178">
        <v>0</v>
      </c>
      <c r="I18" s="178">
        <v>0</v>
      </c>
      <c r="J18" s="178">
        <v>0</v>
      </c>
      <c r="K18" s="178">
        <v>0</v>
      </c>
      <c r="L18" s="178">
        <v>0</v>
      </c>
      <c r="M18" s="178">
        <v>0</v>
      </c>
      <c r="N18" s="178">
        <v>0</v>
      </c>
      <c r="O18" s="288">
        <v>0</v>
      </c>
      <c r="P18" s="292">
        <v>0</v>
      </c>
      <c r="Q18" s="404">
        <v>0</v>
      </c>
      <c r="R18" s="299">
        <f t="shared" si="0"/>
        <v>0</v>
      </c>
    </row>
    <row r="19" spans="1:18" ht="20.100000000000001" customHeight="1" x14ac:dyDescent="0.25">
      <c r="A19" s="205" t="s">
        <v>22</v>
      </c>
      <c r="B19" s="299">
        <f>SUM(B5:B18)</f>
        <v>69873.430000000008</v>
      </c>
      <c r="C19" s="299">
        <f t="shared" ref="C19:Q19" si="1">SUM(C5:C18)</f>
        <v>413809.60000000015</v>
      </c>
      <c r="D19" s="299">
        <f t="shared" si="1"/>
        <v>1958151.7199999997</v>
      </c>
      <c r="E19" s="299">
        <f t="shared" si="1"/>
        <v>469905.58000000019</v>
      </c>
      <c r="F19" s="299">
        <f t="shared" si="1"/>
        <v>231681.44000000006</v>
      </c>
      <c r="G19" s="299">
        <f t="shared" si="1"/>
        <v>285370.04999999993</v>
      </c>
      <c r="H19" s="299">
        <f t="shared" si="1"/>
        <v>144195.91999999998</v>
      </c>
      <c r="I19" s="299">
        <f t="shared" si="1"/>
        <v>169628.43</v>
      </c>
      <c r="J19" s="299">
        <f t="shared" si="1"/>
        <v>91210.830000000016</v>
      </c>
      <c r="K19" s="299">
        <f t="shared" si="1"/>
        <v>499251.20999999996</v>
      </c>
      <c r="L19" s="299">
        <f t="shared" si="1"/>
        <v>130392.43000000001</v>
      </c>
      <c r="M19" s="299">
        <f t="shared" si="1"/>
        <v>109775.60000000003</v>
      </c>
      <c r="N19" s="299">
        <f t="shared" si="1"/>
        <v>286178.28999999992</v>
      </c>
      <c r="O19" s="299">
        <f t="shared" si="1"/>
        <v>92008.12000000001</v>
      </c>
      <c r="P19" s="299">
        <f t="shared" si="1"/>
        <v>94481.560000000012</v>
      </c>
      <c r="Q19" s="299">
        <f t="shared" si="1"/>
        <v>948140.96999999892</v>
      </c>
      <c r="R19" s="299">
        <f t="shared" si="0"/>
        <v>5994055.1799999978</v>
      </c>
    </row>
    <row r="20" spans="1:18" ht="13.5" customHeight="1" x14ac:dyDescent="0.25"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</row>
    <row r="21" spans="1:18" ht="15" customHeight="1" x14ac:dyDescent="0.25">
      <c r="A21" s="173" t="s">
        <v>102</v>
      </c>
      <c r="B21" s="174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</row>
    <row r="22" spans="1:18" ht="15" customHeight="1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</row>
    <row r="23" spans="1:18" ht="15" customHeight="1" x14ac:dyDescent="0.25"/>
  </sheetData>
  <pageMargins left="0.7" right="0.7" top="0.75" bottom="0.75" header="0.3" footer="0.3"/>
  <pageSetup paperSize="14" scale="5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4">
    <pageSetUpPr fitToPage="1"/>
  </sheetPr>
  <dimension ref="A1:R23"/>
  <sheetViews>
    <sheetView zoomScale="60" zoomScaleNormal="60" workbookViewId="0">
      <selection activeCell="L28" sqref="L28"/>
    </sheetView>
  </sheetViews>
  <sheetFormatPr baseColWidth="10" defaultRowHeight="13.5" x14ac:dyDescent="0.25"/>
  <cols>
    <col min="1" max="1" width="31.42578125" style="8" customWidth="1"/>
    <col min="2" max="2" width="18.85546875" style="8" bestFit="1" customWidth="1"/>
    <col min="3" max="3" width="14.42578125" style="8" customWidth="1"/>
    <col min="4" max="4" width="16" style="8" customWidth="1"/>
    <col min="5" max="5" width="15.140625" style="8" customWidth="1"/>
    <col min="6" max="6" width="14.85546875" style="8" customWidth="1"/>
    <col min="7" max="7" width="16.28515625" style="8" customWidth="1"/>
    <col min="8" max="8" width="15.42578125" style="8" customWidth="1"/>
    <col min="9" max="10" width="15.28515625" style="8" customWidth="1"/>
    <col min="11" max="11" width="15.85546875" style="8" customWidth="1"/>
    <col min="12" max="12" width="14.140625" style="8" customWidth="1"/>
    <col min="13" max="13" width="15.7109375" style="8" customWidth="1"/>
    <col min="14" max="14" width="15.5703125" style="8" customWidth="1"/>
    <col min="15" max="15" width="17" style="8" customWidth="1"/>
    <col min="16" max="16" width="15.42578125" style="8" customWidth="1"/>
    <col min="17" max="17" width="16.85546875" style="8" customWidth="1"/>
    <col min="18" max="18" width="18.140625" style="171" customWidth="1"/>
    <col min="19" max="16384" width="11.42578125" style="8"/>
  </cols>
  <sheetData>
    <row r="1" spans="1:18" ht="13.5" customHeight="1" x14ac:dyDescent="0.25">
      <c r="A1" s="65" t="s">
        <v>497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8" ht="13.5" customHeight="1" x14ac:dyDescent="0.25">
      <c r="A2" s="65" t="s">
        <v>114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8" ht="13.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8" ht="55.5" customHeight="1" x14ac:dyDescent="0.25">
      <c r="A4" s="157" t="s">
        <v>101</v>
      </c>
      <c r="B4" s="154" t="s">
        <v>191</v>
      </c>
      <c r="C4" s="154" t="s">
        <v>192</v>
      </c>
      <c r="D4" s="154" t="s">
        <v>193</v>
      </c>
      <c r="E4" s="154" t="s">
        <v>194</v>
      </c>
      <c r="F4" s="154" t="s">
        <v>195</v>
      </c>
      <c r="G4" s="154" t="s">
        <v>196</v>
      </c>
      <c r="H4" s="154" t="s">
        <v>197</v>
      </c>
      <c r="I4" s="154" t="s">
        <v>198</v>
      </c>
      <c r="J4" s="154" t="s">
        <v>397</v>
      </c>
      <c r="K4" s="154" t="s">
        <v>199</v>
      </c>
      <c r="L4" s="154" t="s">
        <v>200</v>
      </c>
      <c r="M4" s="154" t="s">
        <v>201</v>
      </c>
      <c r="N4" s="154" t="s">
        <v>202</v>
      </c>
      <c r="O4" s="154" t="s">
        <v>203</v>
      </c>
      <c r="P4" s="154" t="s">
        <v>204</v>
      </c>
      <c r="Q4" s="154" t="s">
        <v>35</v>
      </c>
      <c r="R4" s="172" t="s">
        <v>22</v>
      </c>
    </row>
    <row r="5" spans="1:18" s="21" customFormat="1" ht="20.100000000000001" customHeight="1" x14ac:dyDescent="0.25">
      <c r="A5" s="159" t="s">
        <v>162</v>
      </c>
      <c r="B5" s="292">
        <v>0</v>
      </c>
      <c r="C5" s="292">
        <v>17.52</v>
      </c>
      <c r="D5" s="292">
        <v>55.51</v>
      </c>
      <c r="E5" s="292">
        <v>2.5</v>
      </c>
      <c r="F5" s="292">
        <v>0</v>
      </c>
      <c r="G5" s="292">
        <v>1401.56</v>
      </c>
      <c r="H5" s="292">
        <v>0</v>
      </c>
      <c r="I5" s="292">
        <v>18</v>
      </c>
      <c r="J5" s="292">
        <v>881.11</v>
      </c>
      <c r="K5" s="292">
        <v>450.36</v>
      </c>
      <c r="L5" s="292">
        <v>332.96000000000004</v>
      </c>
      <c r="M5" s="292">
        <v>0</v>
      </c>
      <c r="N5" s="292">
        <v>4.99</v>
      </c>
      <c r="O5" s="292">
        <v>0</v>
      </c>
      <c r="P5" s="292">
        <v>0.02</v>
      </c>
      <c r="Q5" s="292">
        <v>1222.03</v>
      </c>
      <c r="R5" s="299">
        <f>SUM(B5:Q5)</f>
        <v>4386.5599999999995</v>
      </c>
    </row>
    <row r="6" spans="1:18" s="21" customFormat="1" ht="20.100000000000001" customHeight="1" x14ac:dyDescent="0.25">
      <c r="A6" s="159" t="s">
        <v>163</v>
      </c>
      <c r="B6" s="292">
        <v>0</v>
      </c>
      <c r="C6" s="292">
        <v>0</v>
      </c>
      <c r="D6" s="292">
        <v>0</v>
      </c>
      <c r="E6" s="292">
        <v>18.329999999999998</v>
      </c>
      <c r="F6" s="292">
        <v>7.99</v>
      </c>
      <c r="G6" s="292">
        <v>31</v>
      </c>
      <c r="H6" s="292">
        <v>10</v>
      </c>
      <c r="I6" s="292">
        <v>21</v>
      </c>
      <c r="J6" s="292">
        <v>376.15999999999997</v>
      </c>
      <c r="K6" s="292">
        <v>1875.6400000000003</v>
      </c>
      <c r="L6" s="292">
        <v>280.02</v>
      </c>
      <c r="M6" s="292">
        <v>287</v>
      </c>
      <c r="N6" s="292">
        <v>0</v>
      </c>
      <c r="O6" s="292">
        <v>0</v>
      </c>
      <c r="P6" s="292">
        <v>0</v>
      </c>
      <c r="Q6" s="292">
        <v>1150.03</v>
      </c>
      <c r="R6" s="299">
        <f t="shared" ref="R6:R19" si="0">SUM(B6:Q6)</f>
        <v>4057.17</v>
      </c>
    </row>
    <row r="7" spans="1:18" s="21" customFormat="1" ht="20.100000000000001" customHeight="1" x14ac:dyDescent="0.25">
      <c r="A7" s="159" t="s">
        <v>164</v>
      </c>
      <c r="B7" s="292">
        <v>0</v>
      </c>
      <c r="C7" s="292">
        <v>12.91</v>
      </c>
      <c r="D7" s="292">
        <v>91.990000000000023</v>
      </c>
      <c r="E7" s="292">
        <v>0</v>
      </c>
      <c r="F7" s="292">
        <v>0</v>
      </c>
      <c r="G7" s="292">
        <v>299.27999999999997</v>
      </c>
      <c r="H7" s="292">
        <v>0</v>
      </c>
      <c r="I7" s="292">
        <v>40</v>
      </c>
      <c r="J7" s="292">
        <v>0</v>
      </c>
      <c r="K7" s="292">
        <v>5</v>
      </c>
      <c r="L7" s="292">
        <v>103.99999999999999</v>
      </c>
      <c r="M7" s="292">
        <v>0</v>
      </c>
      <c r="N7" s="292">
        <v>0</v>
      </c>
      <c r="O7" s="292">
        <v>0</v>
      </c>
      <c r="P7" s="292">
        <v>0</v>
      </c>
      <c r="Q7" s="292">
        <v>37.56</v>
      </c>
      <c r="R7" s="299">
        <f t="shared" si="0"/>
        <v>590.74</v>
      </c>
    </row>
    <row r="8" spans="1:18" s="21" customFormat="1" ht="20.100000000000001" customHeight="1" x14ac:dyDescent="0.25">
      <c r="A8" s="159" t="s">
        <v>186</v>
      </c>
      <c r="B8" s="292">
        <v>0</v>
      </c>
      <c r="C8" s="292">
        <v>0</v>
      </c>
      <c r="D8" s="292">
        <v>0</v>
      </c>
      <c r="E8" s="292">
        <v>0</v>
      </c>
      <c r="F8" s="292">
        <v>0</v>
      </c>
      <c r="G8" s="292">
        <v>0</v>
      </c>
      <c r="H8" s="292">
        <v>0</v>
      </c>
      <c r="I8" s="292">
        <v>0</v>
      </c>
      <c r="J8" s="292">
        <v>0</v>
      </c>
      <c r="K8" s="292">
        <v>0</v>
      </c>
      <c r="L8" s="292">
        <v>0.11</v>
      </c>
      <c r="M8" s="292">
        <v>0</v>
      </c>
      <c r="N8" s="292">
        <v>0</v>
      </c>
      <c r="O8" s="292">
        <v>0</v>
      </c>
      <c r="P8" s="292">
        <v>0</v>
      </c>
      <c r="Q8" s="292">
        <v>0</v>
      </c>
      <c r="R8" s="299">
        <f t="shared" si="0"/>
        <v>0.11</v>
      </c>
    </row>
    <row r="9" spans="1:18" s="21" customFormat="1" ht="20.100000000000001" customHeight="1" x14ac:dyDescent="0.25">
      <c r="A9" s="159" t="s">
        <v>165</v>
      </c>
      <c r="B9" s="292">
        <v>0</v>
      </c>
      <c r="C9" s="292">
        <v>0</v>
      </c>
      <c r="D9" s="292">
        <v>0</v>
      </c>
      <c r="E9" s="292">
        <v>0</v>
      </c>
      <c r="F9" s="292">
        <v>0</v>
      </c>
      <c r="G9" s="292">
        <v>5</v>
      </c>
      <c r="H9" s="292">
        <v>0</v>
      </c>
      <c r="I9" s="292">
        <v>50</v>
      </c>
      <c r="J9" s="292">
        <v>20</v>
      </c>
      <c r="K9" s="292">
        <v>0</v>
      </c>
      <c r="L9" s="292">
        <v>0.3</v>
      </c>
      <c r="M9" s="292">
        <v>0</v>
      </c>
      <c r="N9" s="292">
        <v>0</v>
      </c>
      <c r="O9" s="292">
        <v>0</v>
      </c>
      <c r="P9" s="292">
        <v>0</v>
      </c>
      <c r="Q9" s="292">
        <v>0</v>
      </c>
      <c r="R9" s="299">
        <f t="shared" si="0"/>
        <v>75.3</v>
      </c>
    </row>
    <row r="10" spans="1:18" s="21" customFormat="1" ht="20.100000000000001" customHeight="1" x14ac:dyDescent="0.25">
      <c r="A10" s="159" t="s">
        <v>166</v>
      </c>
      <c r="B10" s="292">
        <v>0</v>
      </c>
      <c r="C10" s="292">
        <v>0</v>
      </c>
      <c r="D10" s="292">
        <v>0</v>
      </c>
      <c r="E10" s="292">
        <v>0</v>
      </c>
      <c r="F10" s="292">
        <v>0</v>
      </c>
      <c r="G10" s="292">
        <v>28.8</v>
      </c>
      <c r="H10" s="292">
        <v>0</v>
      </c>
      <c r="I10" s="292">
        <v>0</v>
      </c>
      <c r="J10" s="292">
        <v>60.86</v>
      </c>
      <c r="K10" s="292">
        <v>96.9</v>
      </c>
      <c r="L10" s="292">
        <v>25</v>
      </c>
      <c r="M10" s="292">
        <v>0</v>
      </c>
      <c r="N10" s="292">
        <v>0</v>
      </c>
      <c r="O10" s="292">
        <v>0</v>
      </c>
      <c r="P10" s="292">
        <v>0</v>
      </c>
      <c r="Q10" s="292">
        <v>121.26</v>
      </c>
      <c r="R10" s="299">
        <f t="shared" si="0"/>
        <v>332.82</v>
      </c>
    </row>
    <row r="11" spans="1:18" s="21" customFormat="1" ht="20.100000000000001" customHeight="1" x14ac:dyDescent="0.25">
      <c r="A11" s="159" t="s">
        <v>167</v>
      </c>
      <c r="B11" s="292">
        <v>0</v>
      </c>
      <c r="C11" s="292">
        <v>0</v>
      </c>
      <c r="D11" s="292">
        <v>0</v>
      </c>
      <c r="E11" s="292">
        <v>0</v>
      </c>
      <c r="F11" s="292">
        <v>0</v>
      </c>
      <c r="G11" s="292">
        <v>0</v>
      </c>
      <c r="H11" s="292">
        <v>0</v>
      </c>
      <c r="I11" s="292">
        <v>0</v>
      </c>
      <c r="J11" s="292">
        <v>0</v>
      </c>
      <c r="K11" s="292">
        <v>0</v>
      </c>
      <c r="L11" s="292">
        <v>0</v>
      </c>
      <c r="M11" s="292">
        <v>0</v>
      </c>
      <c r="N11" s="292">
        <v>0</v>
      </c>
      <c r="O11" s="292">
        <v>0</v>
      </c>
      <c r="P11" s="292">
        <v>0</v>
      </c>
      <c r="Q11" s="292">
        <v>0</v>
      </c>
      <c r="R11" s="299">
        <f t="shared" si="0"/>
        <v>0</v>
      </c>
    </row>
    <row r="12" spans="1:18" s="21" customFormat="1" ht="20.100000000000001" customHeight="1" x14ac:dyDescent="0.25">
      <c r="A12" s="159" t="s">
        <v>168</v>
      </c>
      <c r="B12" s="292">
        <v>0</v>
      </c>
      <c r="C12" s="292">
        <v>0</v>
      </c>
      <c r="D12" s="292">
        <v>0</v>
      </c>
      <c r="E12" s="292">
        <v>0</v>
      </c>
      <c r="F12" s="292">
        <v>0</v>
      </c>
      <c r="G12" s="292">
        <v>0</v>
      </c>
      <c r="H12" s="292">
        <v>0</v>
      </c>
      <c r="I12" s="292">
        <v>0</v>
      </c>
      <c r="J12" s="292">
        <v>0</v>
      </c>
      <c r="K12" s="292">
        <v>0</v>
      </c>
      <c r="L12" s="292">
        <v>0</v>
      </c>
      <c r="M12" s="292">
        <v>0</v>
      </c>
      <c r="N12" s="292">
        <v>0</v>
      </c>
      <c r="O12" s="292">
        <v>0</v>
      </c>
      <c r="P12" s="292">
        <v>0</v>
      </c>
      <c r="Q12" s="292">
        <v>0</v>
      </c>
      <c r="R12" s="299">
        <f t="shared" si="0"/>
        <v>0</v>
      </c>
    </row>
    <row r="13" spans="1:18" s="21" customFormat="1" ht="20.100000000000001" customHeight="1" x14ac:dyDescent="0.25">
      <c r="A13" s="159" t="s">
        <v>169</v>
      </c>
      <c r="B13" s="292">
        <v>0</v>
      </c>
      <c r="C13" s="292">
        <v>0</v>
      </c>
      <c r="D13" s="292">
        <v>0</v>
      </c>
      <c r="E13" s="292">
        <v>0</v>
      </c>
      <c r="F13" s="292">
        <v>0</v>
      </c>
      <c r="G13" s="292">
        <v>0</v>
      </c>
      <c r="H13" s="292">
        <v>0</v>
      </c>
      <c r="I13" s="292">
        <v>0</v>
      </c>
      <c r="J13" s="292">
        <v>0</v>
      </c>
      <c r="K13" s="292">
        <v>289.95000000000005</v>
      </c>
      <c r="L13" s="292">
        <v>0</v>
      </c>
      <c r="M13" s="292">
        <v>0</v>
      </c>
      <c r="N13" s="292">
        <v>0</v>
      </c>
      <c r="O13" s="292">
        <v>0</v>
      </c>
      <c r="P13" s="292">
        <v>0</v>
      </c>
      <c r="Q13" s="292">
        <v>0</v>
      </c>
      <c r="R13" s="299">
        <f t="shared" si="0"/>
        <v>289.95000000000005</v>
      </c>
    </row>
    <row r="14" spans="1:18" s="21" customFormat="1" ht="20.100000000000001" customHeight="1" x14ac:dyDescent="0.25">
      <c r="A14" s="159" t="s">
        <v>170</v>
      </c>
      <c r="B14" s="292">
        <v>10373.76</v>
      </c>
      <c r="C14" s="292">
        <v>28394.76</v>
      </c>
      <c r="D14" s="292">
        <v>98812.14999999998</v>
      </c>
      <c r="E14" s="292">
        <v>71694.260000000009</v>
      </c>
      <c r="F14" s="292">
        <v>67924.890000000014</v>
      </c>
      <c r="G14" s="292">
        <v>126750.51000000004</v>
      </c>
      <c r="H14" s="292">
        <v>61272.060000000019</v>
      </c>
      <c r="I14" s="292">
        <v>81785.12000000001</v>
      </c>
      <c r="J14" s="292">
        <v>48149.099999999969</v>
      </c>
      <c r="K14" s="292">
        <v>99828.64</v>
      </c>
      <c r="L14" s="292">
        <v>55040.010000000009</v>
      </c>
      <c r="M14" s="292">
        <v>22388.079999999994</v>
      </c>
      <c r="N14" s="292">
        <v>59529.799999999988</v>
      </c>
      <c r="O14" s="292">
        <v>2098.4699999999998</v>
      </c>
      <c r="P14" s="292">
        <v>3964.0299999999993</v>
      </c>
      <c r="Q14" s="292">
        <v>388758.92999999964</v>
      </c>
      <c r="R14" s="299">
        <f t="shared" si="0"/>
        <v>1226764.5699999998</v>
      </c>
    </row>
    <row r="15" spans="1:18" s="21" customFormat="1" ht="20.100000000000001" customHeight="1" x14ac:dyDescent="0.25">
      <c r="A15" s="159" t="s">
        <v>306</v>
      </c>
      <c r="B15" s="292">
        <v>4278.6499999999996</v>
      </c>
      <c r="C15" s="292">
        <v>35356.19999999999</v>
      </c>
      <c r="D15" s="292">
        <v>118551.61999999992</v>
      </c>
      <c r="E15" s="292">
        <v>42502.400000000001</v>
      </c>
      <c r="F15" s="292">
        <v>21486.840000000004</v>
      </c>
      <c r="G15" s="292">
        <v>31737.550000000014</v>
      </c>
      <c r="H15" s="292">
        <v>24281.439999999991</v>
      </c>
      <c r="I15" s="292">
        <v>57487.389999999985</v>
      </c>
      <c r="J15" s="292">
        <v>21488.609999999997</v>
      </c>
      <c r="K15" s="292">
        <v>105301.27999999997</v>
      </c>
      <c r="L15" s="292">
        <v>49351.130000000012</v>
      </c>
      <c r="M15" s="292">
        <v>25279.35</v>
      </c>
      <c r="N15" s="292">
        <v>50971.530000000035</v>
      </c>
      <c r="O15" s="292">
        <v>1679.6800000000003</v>
      </c>
      <c r="P15" s="292">
        <v>3532.5400000000004</v>
      </c>
      <c r="Q15" s="292">
        <v>0</v>
      </c>
      <c r="R15" s="299">
        <f t="shared" si="0"/>
        <v>593286.21</v>
      </c>
    </row>
    <row r="16" spans="1:18" s="21" customFormat="1" ht="20.100000000000001" customHeight="1" x14ac:dyDescent="0.25">
      <c r="A16" s="159" t="s">
        <v>307</v>
      </c>
      <c r="B16" s="292">
        <v>0</v>
      </c>
      <c r="C16" s="292">
        <v>0</v>
      </c>
      <c r="D16" s="292">
        <v>0</v>
      </c>
      <c r="E16" s="292">
        <v>0</v>
      </c>
      <c r="F16" s="292">
        <v>0</v>
      </c>
      <c r="G16" s="292">
        <v>0</v>
      </c>
      <c r="H16" s="292">
        <v>0</v>
      </c>
      <c r="I16" s="292">
        <v>0</v>
      </c>
      <c r="J16" s="292">
        <v>0</v>
      </c>
      <c r="K16" s="292">
        <v>0</v>
      </c>
      <c r="L16" s="292">
        <v>0</v>
      </c>
      <c r="M16" s="292">
        <v>0</v>
      </c>
      <c r="N16" s="292">
        <v>0</v>
      </c>
      <c r="O16" s="292">
        <v>0</v>
      </c>
      <c r="P16" s="292">
        <v>0</v>
      </c>
      <c r="Q16" s="292">
        <v>0</v>
      </c>
      <c r="R16" s="299">
        <f t="shared" si="0"/>
        <v>0</v>
      </c>
    </row>
    <row r="17" spans="1:18" s="21" customFormat="1" ht="20.100000000000001" customHeight="1" x14ac:dyDescent="0.25">
      <c r="A17" s="159" t="s">
        <v>177</v>
      </c>
      <c r="B17" s="292">
        <v>0</v>
      </c>
      <c r="C17" s="292">
        <v>1983.0500000000002</v>
      </c>
      <c r="D17" s="292">
        <v>0</v>
      </c>
      <c r="E17" s="292">
        <v>374.47999999999996</v>
      </c>
      <c r="F17" s="292">
        <v>0</v>
      </c>
      <c r="G17" s="292">
        <v>200.03</v>
      </c>
      <c r="H17" s="292">
        <v>127.08999999999999</v>
      </c>
      <c r="I17" s="292">
        <v>0</v>
      </c>
      <c r="J17" s="292">
        <v>0</v>
      </c>
      <c r="K17" s="292">
        <v>0</v>
      </c>
      <c r="L17" s="292">
        <v>0</v>
      </c>
      <c r="M17" s="292">
        <v>0</v>
      </c>
      <c r="N17" s="292">
        <v>0</v>
      </c>
      <c r="O17" s="292">
        <v>0</v>
      </c>
      <c r="P17" s="292">
        <v>0</v>
      </c>
      <c r="Q17" s="292">
        <v>677.3900000000001</v>
      </c>
      <c r="R17" s="299">
        <f t="shared" si="0"/>
        <v>3362.0400000000009</v>
      </c>
    </row>
    <row r="18" spans="1:18" s="21" customFormat="1" ht="20.100000000000001" customHeight="1" x14ac:dyDescent="0.25">
      <c r="A18" s="176" t="s">
        <v>390</v>
      </c>
      <c r="B18" s="292">
        <v>0</v>
      </c>
      <c r="C18" s="292">
        <v>0</v>
      </c>
      <c r="D18" s="292">
        <v>0</v>
      </c>
      <c r="E18" s="292">
        <v>0</v>
      </c>
      <c r="F18" s="292">
        <v>0</v>
      </c>
      <c r="G18" s="292">
        <v>0</v>
      </c>
      <c r="H18" s="292">
        <v>0</v>
      </c>
      <c r="I18" s="292">
        <v>0</v>
      </c>
      <c r="J18" s="292">
        <v>0</v>
      </c>
      <c r="K18" s="292">
        <v>0</v>
      </c>
      <c r="L18" s="292">
        <v>0</v>
      </c>
      <c r="M18" s="292">
        <v>0</v>
      </c>
      <c r="N18" s="292">
        <v>0</v>
      </c>
      <c r="O18" s="292">
        <v>0</v>
      </c>
      <c r="P18" s="292">
        <v>0</v>
      </c>
      <c r="Q18" s="292">
        <v>0</v>
      </c>
      <c r="R18" s="299">
        <f t="shared" si="0"/>
        <v>0</v>
      </c>
    </row>
    <row r="19" spans="1:18" s="21" customFormat="1" ht="20.100000000000001" customHeight="1" x14ac:dyDescent="0.25">
      <c r="A19" s="205" t="s">
        <v>22</v>
      </c>
      <c r="B19" s="300">
        <f>SUM(B5:B18)</f>
        <v>14652.41</v>
      </c>
      <c r="C19" s="300">
        <f t="shared" ref="C19:Q19" si="1">SUM(C5:C18)</f>
        <v>65764.439999999988</v>
      </c>
      <c r="D19" s="300">
        <f t="shared" si="1"/>
        <v>217511.2699999999</v>
      </c>
      <c r="E19" s="300">
        <f t="shared" si="1"/>
        <v>114591.97000000002</v>
      </c>
      <c r="F19" s="300">
        <f t="shared" si="1"/>
        <v>89419.72000000003</v>
      </c>
      <c r="G19" s="300">
        <f t="shared" si="1"/>
        <v>160453.73000000004</v>
      </c>
      <c r="H19" s="300">
        <f t="shared" si="1"/>
        <v>85690.590000000011</v>
      </c>
      <c r="I19" s="300">
        <f t="shared" si="1"/>
        <v>139401.51</v>
      </c>
      <c r="J19" s="300">
        <f t="shared" si="1"/>
        <v>70975.839999999967</v>
      </c>
      <c r="K19" s="300">
        <f t="shared" si="1"/>
        <v>207847.76999999996</v>
      </c>
      <c r="L19" s="300">
        <f t="shared" si="1"/>
        <v>105133.53000000003</v>
      </c>
      <c r="M19" s="300">
        <f t="shared" si="1"/>
        <v>47954.429999999993</v>
      </c>
      <c r="N19" s="300">
        <f t="shared" si="1"/>
        <v>110506.32000000002</v>
      </c>
      <c r="O19" s="300">
        <f t="shared" si="1"/>
        <v>3778.15</v>
      </c>
      <c r="P19" s="300">
        <f t="shared" si="1"/>
        <v>7496.59</v>
      </c>
      <c r="Q19" s="300">
        <f t="shared" si="1"/>
        <v>391967.19999999966</v>
      </c>
      <c r="R19" s="299">
        <f t="shared" si="0"/>
        <v>1833145.4699999997</v>
      </c>
    </row>
    <row r="20" spans="1:18" ht="13.5" customHeight="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12"/>
    </row>
    <row r="21" spans="1:18" ht="15" customHeight="1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12"/>
    </row>
    <row r="22" spans="1:18" ht="15" customHeight="1" x14ac:dyDescent="0.25">
      <c r="A22" s="122" t="s">
        <v>103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12"/>
    </row>
    <row r="23" spans="1:18" ht="15" customHeight="1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</sheetData>
  <pageMargins left="0.7" right="0.7" top="0.75" bottom="0.75" header="0.3" footer="0.3"/>
  <pageSetup paperSize="14" scale="5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>
    <pageSetUpPr fitToPage="1"/>
  </sheetPr>
  <dimension ref="A1:R38"/>
  <sheetViews>
    <sheetView zoomScale="70" zoomScaleNormal="70" workbookViewId="0">
      <selection activeCell="L28" sqref="L28"/>
    </sheetView>
  </sheetViews>
  <sheetFormatPr baseColWidth="10" defaultRowHeight="13.5" x14ac:dyDescent="0.25"/>
  <cols>
    <col min="1" max="1" width="31.42578125" style="8" customWidth="1"/>
    <col min="2" max="2" width="14.7109375" style="8" customWidth="1"/>
    <col min="3" max="3" width="12.85546875" style="8" customWidth="1"/>
    <col min="4" max="4" width="14.85546875" style="8" customWidth="1"/>
    <col min="5" max="5" width="12.85546875" style="8" customWidth="1"/>
    <col min="6" max="6" width="13.28515625" style="8" customWidth="1"/>
    <col min="7" max="7" width="13.5703125" style="8" customWidth="1"/>
    <col min="8" max="8" width="16.28515625" style="8" customWidth="1"/>
    <col min="9" max="10" width="11.85546875" style="8" customWidth="1"/>
    <col min="11" max="11" width="11.28515625" style="8" customWidth="1"/>
    <col min="12" max="13" width="13.28515625" style="8" customWidth="1"/>
    <col min="14" max="14" width="13" style="8" customWidth="1"/>
    <col min="15" max="15" width="20.140625" style="8" customWidth="1"/>
    <col min="16" max="16" width="16.5703125" style="8" customWidth="1"/>
    <col min="17" max="17" width="17.140625" style="8" customWidth="1"/>
    <col min="18" max="18" width="14.7109375" style="171" customWidth="1"/>
    <col min="19" max="16384" width="11.42578125" style="8"/>
  </cols>
  <sheetData>
    <row r="1" spans="1:18" ht="13.5" customHeight="1" x14ac:dyDescent="0.25">
      <c r="A1" s="65" t="s">
        <v>497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8" ht="13.5" customHeight="1" x14ac:dyDescent="0.25">
      <c r="A2" s="65" t="s">
        <v>115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8" ht="13.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8" ht="42" customHeight="1" x14ac:dyDescent="0.25">
      <c r="A4" s="156" t="s">
        <v>101</v>
      </c>
      <c r="B4" s="154" t="s">
        <v>191</v>
      </c>
      <c r="C4" s="154" t="s">
        <v>192</v>
      </c>
      <c r="D4" s="154" t="s">
        <v>193</v>
      </c>
      <c r="E4" s="154" t="s">
        <v>194</v>
      </c>
      <c r="F4" s="154" t="s">
        <v>195</v>
      </c>
      <c r="G4" s="154" t="s">
        <v>196</v>
      </c>
      <c r="H4" s="154" t="s">
        <v>197</v>
      </c>
      <c r="I4" s="154" t="s">
        <v>198</v>
      </c>
      <c r="J4" s="154" t="s">
        <v>397</v>
      </c>
      <c r="K4" s="154" t="s">
        <v>199</v>
      </c>
      <c r="L4" s="154" t="s">
        <v>200</v>
      </c>
      <c r="M4" s="154" t="s">
        <v>201</v>
      </c>
      <c r="N4" s="154" t="s">
        <v>202</v>
      </c>
      <c r="O4" s="154" t="s">
        <v>203</v>
      </c>
      <c r="P4" s="154" t="s">
        <v>204</v>
      </c>
      <c r="Q4" s="154" t="s">
        <v>35</v>
      </c>
      <c r="R4" s="172" t="s">
        <v>22</v>
      </c>
    </row>
    <row r="5" spans="1:18" ht="20.100000000000001" customHeight="1" x14ac:dyDescent="0.25">
      <c r="A5" s="159" t="s">
        <v>162</v>
      </c>
      <c r="B5" s="292">
        <v>0</v>
      </c>
      <c r="C5" s="292">
        <v>0</v>
      </c>
      <c r="D5" s="292">
        <v>4.01</v>
      </c>
      <c r="E5" s="292">
        <v>0</v>
      </c>
      <c r="F5" s="292">
        <v>0</v>
      </c>
      <c r="G5" s="292">
        <v>0</v>
      </c>
      <c r="H5" s="292">
        <v>0</v>
      </c>
      <c r="I5" s="292">
        <v>0</v>
      </c>
      <c r="J5" s="292">
        <v>0</v>
      </c>
      <c r="K5" s="292">
        <v>0</v>
      </c>
      <c r="L5" s="292">
        <v>0</v>
      </c>
      <c r="M5" s="292">
        <v>0</v>
      </c>
      <c r="N5" s="292">
        <v>0</v>
      </c>
      <c r="O5" s="292">
        <v>144</v>
      </c>
      <c r="P5" s="292">
        <v>0</v>
      </c>
      <c r="Q5" s="292">
        <v>0</v>
      </c>
      <c r="R5" s="299">
        <f>SUM(B5:Q5)</f>
        <v>148.01</v>
      </c>
    </row>
    <row r="6" spans="1:18" ht="20.100000000000001" customHeight="1" x14ac:dyDescent="0.25">
      <c r="A6" s="159" t="s">
        <v>163</v>
      </c>
      <c r="B6" s="292">
        <v>0</v>
      </c>
      <c r="C6" s="292">
        <v>0</v>
      </c>
      <c r="D6" s="292">
        <v>0</v>
      </c>
      <c r="E6" s="292">
        <v>0</v>
      </c>
      <c r="F6" s="292">
        <v>0</v>
      </c>
      <c r="G6" s="292">
        <v>0</v>
      </c>
      <c r="H6" s="292">
        <v>0</v>
      </c>
      <c r="I6" s="292">
        <v>0</v>
      </c>
      <c r="J6" s="292">
        <v>0</v>
      </c>
      <c r="K6" s="292">
        <v>0</v>
      </c>
      <c r="L6" s="292">
        <v>0</v>
      </c>
      <c r="M6" s="292">
        <v>0</v>
      </c>
      <c r="N6" s="292">
        <v>4</v>
      </c>
      <c r="O6" s="292">
        <v>0</v>
      </c>
      <c r="P6" s="292">
        <v>5</v>
      </c>
      <c r="Q6" s="292">
        <v>19.3</v>
      </c>
      <c r="R6" s="299">
        <f t="shared" ref="R6:R19" si="0">SUM(B6:Q6)</f>
        <v>28.3</v>
      </c>
    </row>
    <row r="7" spans="1:18" ht="20.100000000000001" customHeight="1" x14ac:dyDescent="0.25">
      <c r="A7" s="159" t="s">
        <v>164</v>
      </c>
      <c r="B7" s="292">
        <v>0</v>
      </c>
      <c r="C7" s="292">
        <v>0</v>
      </c>
      <c r="D7" s="292">
        <v>0</v>
      </c>
      <c r="E7" s="292">
        <v>0</v>
      </c>
      <c r="F7" s="292">
        <v>0</v>
      </c>
      <c r="G7" s="292">
        <v>0</v>
      </c>
      <c r="H7" s="292">
        <v>0</v>
      </c>
      <c r="I7" s="292">
        <v>0</v>
      </c>
      <c r="J7" s="292">
        <v>0</v>
      </c>
      <c r="K7" s="292">
        <v>0</v>
      </c>
      <c r="L7" s="292">
        <v>0</v>
      </c>
      <c r="M7" s="292">
        <v>0</v>
      </c>
      <c r="N7" s="292">
        <v>0</v>
      </c>
      <c r="O7" s="292">
        <v>1.6</v>
      </c>
      <c r="P7" s="292">
        <v>0</v>
      </c>
      <c r="Q7" s="292">
        <v>5</v>
      </c>
      <c r="R7" s="299">
        <f t="shared" si="0"/>
        <v>6.6</v>
      </c>
    </row>
    <row r="8" spans="1:18" ht="20.100000000000001" customHeight="1" x14ac:dyDescent="0.25">
      <c r="A8" s="159" t="s">
        <v>186</v>
      </c>
      <c r="B8" s="292">
        <v>8.16</v>
      </c>
      <c r="C8" s="292">
        <v>147.96</v>
      </c>
      <c r="D8" s="292">
        <v>45.779999999999994</v>
      </c>
      <c r="E8" s="292">
        <v>17.390000000000004</v>
      </c>
      <c r="F8" s="292">
        <v>50</v>
      </c>
      <c r="G8" s="292">
        <v>342</v>
      </c>
      <c r="H8" s="292">
        <v>53</v>
      </c>
      <c r="I8" s="292">
        <v>57</v>
      </c>
      <c r="J8" s="292">
        <v>0</v>
      </c>
      <c r="K8" s="292">
        <v>94.759999999999977</v>
      </c>
      <c r="L8" s="292">
        <v>198.97000000000003</v>
      </c>
      <c r="M8" s="292">
        <v>78</v>
      </c>
      <c r="N8" s="292">
        <v>1065.97</v>
      </c>
      <c r="O8" s="292">
        <v>0</v>
      </c>
      <c r="P8" s="292">
        <v>0</v>
      </c>
      <c r="Q8" s="292">
        <v>1191.25</v>
      </c>
      <c r="R8" s="299">
        <f t="shared" si="0"/>
        <v>3350.24</v>
      </c>
    </row>
    <row r="9" spans="1:18" ht="20.100000000000001" customHeight="1" x14ac:dyDescent="0.25">
      <c r="A9" s="159" t="s">
        <v>165</v>
      </c>
      <c r="B9" s="292">
        <v>10115.730000000001</v>
      </c>
      <c r="C9" s="292">
        <v>35081.370000000003</v>
      </c>
      <c r="D9" s="292">
        <v>46116.5</v>
      </c>
      <c r="E9" s="292">
        <v>721.03000000000009</v>
      </c>
      <c r="F9" s="292">
        <v>371.57</v>
      </c>
      <c r="G9" s="292">
        <v>314</v>
      </c>
      <c r="H9" s="292">
        <v>114.5</v>
      </c>
      <c r="I9" s="292">
        <v>35</v>
      </c>
      <c r="J9" s="292">
        <v>0</v>
      </c>
      <c r="K9" s="292">
        <v>529.7700000000001</v>
      </c>
      <c r="L9" s="292">
        <v>3765.5200000000004</v>
      </c>
      <c r="M9" s="292">
        <v>46.29</v>
      </c>
      <c r="N9" s="292">
        <v>35865.079999999994</v>
      </c>
      <c r="O9" s="292">
        <v>0</v>
      </c>
      <c r="P9" s="292">
        <v>21259.72</v>
      </c>
      <c r="Q9" s="292">
        <v>935876.53000000014</v>
      </c>
      <c r="R9" s="299">
        <f t="shared" si="0"/>
        <v>1090212.6100000001</v>
      </c>
    </row>
    <row r="10" spans="1:18" ht="20.100000000000001" customHeight="1" x14ac:dyDescent="0.25">
      <c r="A10" s="159" t="s">
        <v>166</v>
      </c>
      <c r="B10" s="292">
        <v>0</v>
      </c>
      <c r="C10" s="292">
        <v>0</v>
      </c>
      <c r="D10" s="292">
        <v>0</v>
      </c>
      <c r="E10" s="292">
        <v>0</v>
      </c>
      <c r="F10" s="292">
        <v>0</v>
      </c>
      <c r="G10" s="292">
        <v>0</v>
      </c>
      <c r="H10" s="292">
        <v>0</v>
      </c>
      <c r="I10" s="292">
        <v>0</v>
      </c>
      <c r="J10" s="292">
        <v>0</v>
      </c>
      <c r="K10" s="292">
        <v>0</v>
      </c>
      <c r="L10" s="292">
        <v>0</v>
      </c>
      <c r="M10" s="292">
        <v>0</v>
      </c>
      <c r="N10" s="292">
        <v>0</v>
      </c>
      <c r="O10" s="292">
        <v>0</v>
      </c>
      <c r="P10" s="292">
        <v>0</v>
      </c>
      <c r="Q10" s="292">
        <v>0</v>
      </c>
      <c r="R10" s="299">
        <f t="shared" si="0"/>
        <v>0</v>
      </c>
    </row>
    <row r="11" spans="1:18" ht="20.100000000000001" customHeight="1" x14ac:dyDescent="0.25">
      <c r="A11" s="159" t="s">
        <v>167</v>
      </c>
      <c r="B11" s="292">
        <v>0</v>
      </c>
      <c r="C11" s="292">
        <v>0</v>
      </c>
      <c r="D11" s="292">
        <v>0</v>
      </c>
      <c r="E11" s="292">
        <v>0</v>
      </c>
      <c r="F11" s="292">
        <v>0</v>
      </c>
      <c r="G11" s="292">
        <v>64525.179999999986</v>
      </c>
      <c r="H11" s="292">
        <v>0</v>
      </c>
      <c r="I11" s="292">
        <v>0</v>
      </c>
      <c r="J11" s="292">
        <v>0</v>
      </c>
      <c r="K11" s="292">
        <v>18032.599999999999</v>
      </c>
      <c r="L11" s="292">
        <v>0</v>
      </c>
      <c r="M11" s="292">
        <v>0</v>
      </c>
      <c r="N11" s="292">
        <v>0</v>
      </c>
      <c r="O11" s="292">
        <v>0</v>
      </c>
      <c r="P11" s="292">
        <v>16189.73</v>
      </c>
      <c r="Q11" s="292">
        <v>0</v>
      </c>
      <c r="R11" s="299">
        <f t="shared" si="0"/>
        <v>98747.50999999998</v>
      </c>
    </row>
    <row r="12" spans="1:18" ht="20.100000000000001" customHeight="1" x14ac:dyDescent="0.25">
      <c r="A12" s="159" t="s">
        <v>168</v>
      </c>
      <c r="B12" s="292">
        <v>0</v>
      </c>
      <c r="C12" s="292">
        <v>0</v>
      </c>
      <c r="D12" s="292">
        <v>0</v>
      </c>
      <c r="E12" s="292">
        <v>0</v>
      </c>
      <c r="F12" s="292">
        <v>0</v>
      </c>
      <c r="G12" s="292">
        <v>0</v>
      </c>
      <c r="H12" s="292">
        <v>0</v>
      </c>
      <c r="I12" s="292">
        <v>0</v>
      </c>
      <c r="J12" s="292">
        <v>0</v>
      </c>
      <c r="K12" s="292">
        <v>0</v>
      </c>
      <c r="L12" s="292">
        <v>0</v>
      </c>
      <c r="M12" s="292">
        <v>0</v>
      </c>
      <c r="N12" s="292">
        <v>0</v>
      </c>
      <c r="O12" s="292">
        <v>0</v>
      </c>
      <c r="P12" s="292">
        <v>0</v>
      </c>
      <c r="Q12" s="292">
        <v>0</v>
      </c>
      <c r="R12" s="299">
        <f t="shared" si="0"/>
        <v>0</v>
      </c>
    </row>
    <row r="13" spans="1:18" ht="20.100000000000001" customHeight="1" x14ac:dyDescent="0.25">
      <c r="A13" s="159" t="s">
        <v>169</v>
      </c>
      <c r="B13" s="292">
        <v>0</v>
      </c>
      <c r="C13" s="292">
        <v>0</v>
      </c>
      <c r="D13" s="292">
        <v>0</v>
      </c>
      <c r="E13" s="292">
        <v>0</v>
      </c>
      <c r="F13" s="292">
        <v>0</v>
      </c>
      <c r="G13" s="292">
        <v>0</v>
      </c>
      <c r="H13" s="292">
        <v>0</v>
      </c>
      <c r="I13" s="292">
        <v>0</v>
      </c>
      <c r="J13" s="292">
        <v>0</v>
      </c>
      <c r="K13" s="292">
        <v>0</v>
      </c>
      <c r="L13" s="292">
        <v>0</v>
      </c>
      <c r="M13" s="292">
        <v>0</v>
      </c>
      <c r="N13" s="292">
        <v>110.4</v>
      </c>
      <c r="O13" s="292">
        <v>0</v>
      </c>
      <c r="P13" s="292">
        <v>0</v>
      </c>
      <c r="Q13" s="292">
        <v>0</v>
      </c>
      <c r="R13" s="299">
        <f t="shared" si="0"/>
        <v>110.4</v>
      </c>
    </row>
    <row r="14" spans="1:18" ht="20.100000000000001" customHeight="1" x14ac:dyDescent="0.25">
      <c r="A14" s="115" t="s">
        <v>170</v>
      </c>
      <c r="B14" s="292">
        <v>0</v>
      </c>
      <c r="C14" s="292">
        <v>0</v>
      </c>
      <c r="D14" s="292">
        <v>0</v>
      </c>
      <c r="E14" s="292">
        <v>0</v>
      </c>
      <c r="F14" s="292">
        <v>0</v>
      </c>
      <c r="G14" s="292">
        <v>16509.810000000001</v>
      </c>
      <c r="H14" s="292">
        <v>0</v>
      </c>
      <c r="I14" s="292">
        <v>0</v>
      </c>
      <c r="J14" s="292">
        <v>10</v>
      </c>
      <c r="K14" s="292">
        <v>1131.28</v>
      </c>
      <c r="L14" s="292">
        <v>0</v>
      </c>
      <c r="M14" s="292">
        <v>0</v>
      </c>
      <c r="N14" s="292">
        <v>164.9</v>
      </c>
      <c r="O14" s="292">
        <v>0</v>
      </c>
      <c r="P14" s="292">
        <v>3627.5599999999995</v>
      </c>
      <c r="Q14" s="292">
        <v>130.69</v>
      </c>
      <c r="R14" s="299">
        <f t="shared" si="0"/>
        <v>21574.240000000002</v>
      </c>
    </row>
    <row r="15" spans="1:18" ht="20.100000000000001" customHeight="1" x14ac:dyDescent="0.25">
      <c r="A15" s="115" t="s">
        <v>306</v>
      </c>
      <c r="B15" s="292">
        <v>1011.72</v>
      </c>
      <c r="C15" s="292">
        <v>1060.21</v>
      </c>
      <c r="D15" s="292">
        <v>3127.9199999999996</v>
      </c>
      <c r="E15" s="292">
        <v>2475.04</v>
      </c>
      <c r="F15" s="292">
        <v>152</v>
      </c>
      <c r="G15" s="292">
        <v>0</v>
      </c>
      <c r="H15" s="292">
        <v>288.5</v>
      </c>
      <c r="I15" s="292">
        <v>0</v>
      </c>
      <c r="J15" s="292">
        <v>0</v>
      </c>
      <c r="K15" s="292">
        <v>10699</v>
      </c>
      <c r="L15" s="292">
        <v>5</v>
      </c>
      <c r="M15" s="292">
        <v>755.06</v>
      </c>
      <c r="N15" s="292">
        <v>72826.929999999993</v>
      </c>
      <c r="O15" s="292">
        <v>4086.4</v>
      </c>
      <c r="P15" s="292">
        <v>7914</v>
      </c>
      <c r="Q15" s="292">
        <v>0</v>
      </c>
      <c r="R15" s="299">
        <f t="shared" si="0"/>
        <v>104401.77999999998</v>
      </c>
    </row>
    <row r="16" spans="1:18" ht="20.100000000000001" customHeight="1" x14ac:dyDescent="0.25">
      <c r="A16" s="115" t="s">
        <v>307</v>
      </c>
      <c r="B16" s="292">
        <v>0</v>
      </c>
      <c r="C16" s="292">
        <v>0</v>
      </c>
      <c r="D16" s="292">
        <v>0</v>
      </c>
      <c r="E16" s="292">
        <v>0</v>
      </c>
      <c r="F16" s="292">
        <v>0</v>
      </c>
      <c r="G16" s="292">
        <v>0</v>
      </c>
      <c r="H16" s="292">
        <v>0</v>
      </c>
      <c r="I16" s="292">
        <v>0</v>
      </c>
      <c r="J16" s="292">
        <v>0</v>
      </c>
      <c r="K16" s="292">
        <v>0</v>
      </c>
      <c r="L16" s="292">
        <v>0</v>
      </c>
      <c r="M16" s="292">
        <v>0</v>
      </c>
      <c r="N16" s="292">
        <v>0</v>
      </c>
      <c r="O16" s="292">
        <v>0</v>
      </c>
      <c r="P16" s="292">
        <v>0</v>
      </c>
      <c r="Q16" s="292">
        <v>0</v>
      </c>
      <c r="R16" s="299">
        <f t="shared" si="0"/>
        <v>0</v>
      </c>
    </row>
    <row r="17" spans="1:18" ht="20.100000000000001" customHeight="1" x14ac:dyDescent="0.25">
      <c r="A17" s="159" t="s">
        <v>177</v>
      </c>
      <c r="B17" s="292">
        <v>0</v>
      </c>
      <c r="C17" s="292">
        <v>0</v>
      </c>
      <c r="D17" s="292">
        <v>0</v>
      </c>
      <c r="E17" s="292">
        <v>0</v>
      </c>
      <c r="F17" s="292">
        <v>0</v>
      </c>
      <c r="G17" s="292">
        <v>0</v>
      </c>
      <c r="H17" s="292">
        <v>0</v>
      </c>
      <c r="I17" s="292">
        <v>0</v>
      </c>
      <c r="J17" s="292">
        <v>0</v>
      </c>
      <c r="K17" s="292">
        <v>0</v>
      </c>
      <c r="L17" s="292">
        <v>0</v>
      </c>
      <c r="M17" s="292">
        <v>0</v>
      </c>
      <c r="N17" s="292">
        <v>0</v>
      </c>
      <c r="O17" s="292">
        <v>0</v>
      </c>
      <c r="P17" s="292">
        <v>0</v>
      </c>
      <c r="Q17" s="292">
        <v>15.53</v>
      </c>
      <c r="R17" s="299">
        <f t="shared" si="0"/>
        <v>15.53</v>
      </c>
    </row>
    <row r="18" spans="1:18" ht="20.100000000000001" customHeight="1" x14ac:dyDescent="0.25">
      <c r="A18" s="176" t="s">
        <v>390</v>
      </c>
      <c r="B18" s="292">
        <v>0</v>
      </c>
      <c r="C18" s="292">
        <v>0</v>
      </c>
      <c r="D18" s="292">
        <v>0</v>
      </c>
      <c r="E18" s="292">
        <v>0</v>
      </c>
      <c r="F18" s="292">
        <v>0</v>
      </c>
      <c r="G18" s="292">
        <v>0</v>
      </c>
      <c r="H18" s="292">
        <v>0</v>
      </c>
      <c r="I18" s="292">
        <v>0</v>
      </c>
      <c r="J18" s="292">
        <v>0</v>
      </c>
      <c r="K18" s="292">
        <v>0</v>
      </c>
      <c r="L18" s="292">
        <v>0</v>
      </c>
      <c r="M18" s="292">
        <v>0</v>
      </c>
      <c r="N18" s="292">
        <v>0</v>
      </c>
      <c r="O18" s="292">
        <v>0</v>
      </c>
      <c r="P18" s="292">
        <v>0</v>
      </c>
      <c r="Q18" s="292">
        <v>0</v>
      </c>
      <c r="R18" s="299">
        <f t="shared" si="0"/>
        <v>0</v>
      </c>
    </row>
    <row r="19" spans="1:18" ht="20.100000000000001" customHeight="1" x14ac:dyDescent="0.25">
      <c r="A19" s="205" t="s">
        <v>22</v>
      </c>
      <c r="B19" s="301">
        <f>SUM(B5:B18)</f>
        <v>11135.61</v>
      </c>
      <c r="C19" s="301">
        <f t="shared" ref="C19:Q19" si="1">SUM(C5:C18)</f>
        <v>36289.54</v>
      </c>
      <c r="D19" s="301">
        <f t="shared" si="1"/>
        <v>49294.21</v>
      </c>
      <c r="E19" s="301">
        <f t="shared" si="1"/>
        <v>3213.46</v>
      </c>
      <c r="F19" s="301">
        <f t="shared" si="1"/>
        <v>573.56999999999994</v>
      </c>
      <c r="G19" s="301">
        <f t="shared" si="1"/>
        <v>81690.989999999991</v>
      </c>
      <c r="H19" s="301">
        <f t="shared" si="1"/>
        <v>456</v>
      </c>
      <c r="I19" s="301">
        <f t="shared" si="1"/>
        <v>92</v>
      </c>
      <c r="J19" s="301">
        <f t="shared" si="1"/>
        <v>10</v>
      </c>
      <c r="K19" s="301">
        <f t="shared" si="1"/>
        <v>30487.409999999996</v>
      </c>
      <c r="L19" s="301">
        <f t="shared" si="1"/>
        <v>3969.4900000000007</v>
      </c>
      <c r="M19" s="301">
        <f t="shared" si="1"/>
        <v>879.34999999999991</v>
      </c>
      <c r="N19" s="301">
        <f t="shared" si="1"/>
        <v>110037.28</v>
      </c>
      <c r="O19" s="301">
        <f t="shared" si="1"/>
        <v>4232</v>
      </c>
      <c r="P19" s="301">
        <f t="shared" si="1"/>
        <v>48996.009999999995</v>
      </c>
      <c r="Q19" s="301">
        <f t="shared" si="1"/>
        <v>937238.30000000016</v>
      </c>
      <c r="R19" s="299">
        <f t="shared" si="0"/>
        <v>1318595.2200000002</v>
      </c>
    </row>
    <row r="20" spans="1:18" ht="13.5" customHeight="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12"/>
    </row>
    <row r="23" spans="1:18" x14ac:dyDescent="0.25">
      <c r="R23" s="8"/>
    </row>
    <row r="24" spans="1:18" x14ac:dyDescent="0.25">
      <c r="R24" s="8"/>
    </row>
    <row r="25" spans="1:18" x14ac:dyDescent="0.25">
      <c r="R25" s="8"/>
    </row>
    <row r="26" spans="1:18" x14ac:dyDescent="0.25">
      <c r="R26" s="8"/>
    </row>
    <row r="27" spans="1:18" x14ac:dyDescent="0.25">
      <c r="R27" s="8"/>
    </row>
    <row r="28" spans="1:18" x14ac:dyDescent="0.25">
      <c r="R28" s="8"/>
    </row>
    <row r="29" spans="1:18" x14ac:dyDescent="0.25">
      <c r="R29" s="8"/>
    </row>
    <row r="30" spans="1:18" x14ac:dyDescent="0.25">
      <c r="R30" s="8"/>
    </row>
    <row r="31" spans="1:18" x14ac:dyDescent="0.25">
      <c r="O31" s="394"/>
      <c r="P31" s="394"/>
      <c r="R31" s="8"/>
    </row>
    <row r="32" spans="1:18" x14ac:dyDescent="0.25">
      <c r="R32" s="8"/>
    </row>
    <row r="33" spans="17:18" x14ac:dyDescent="0.25">
      <c r="R33" s="8"/>
    </row>
    <row r="34" spans="17:18" x14ac:dyDescent="0.25">
      <c r="R34" s="8"/>
    </row>
    <row r="35" spans="17:18" x14ac:dyDescent="0.25">
      <c r="R35" s="8"/>
    </row>
    <row r="36" spans="17:18" x14ac:dyDescent="0.25">
      <c r="R36" s="8"/>
    </row>
    <row r="37" spans="17:18" x14ac:dyDescent="0.25">
      <c r="R37" s="8"/>
    </row>
    <row r="38" spans="17:18" x14ac:dyDescent="0.25">
      <c r="Q38" s="171"/>
      <c r="R38" s="8"/>
    </row>
  </sheetData>
  <pageMargins left="0.7" right="0.7" top="0.75" bottom="0.75" header="0.3" footer="0.3"/>
  <pageSetup paperSize="14" scale="57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6">
    <pageSetUpPr fitToPage="1"/>
  </sheetPr>
  <dimension ref="A1:R33"/>
  <sheetViews>
    <sheetView zoomScale="65" zoomScaleNormal="65" workbookViewId="0">
      <selection activeCell="L28" sqref="L28"/>
    </sheetView>
  </sheetViews>
  <sheetFormatPr baseColWidth="10" defaultRowHeight="13.5" x14ac:dyDescent="0.25"/>
  <cols>
    <col min="1" max="1" width="31.42578125" style="8" customWidth="1"/>
    <col min="2" max="2" width="19.5703125" style="8" customWidth="1"/>
    <col min="3" max="3" width="14" style="8" customWidth="1"/>
    <col min="4" max="4" width="16" style="8" customWidth="1"/>
    <col min="5" max="5" width="14.42578125" style="8" customWidth="1"/>
    <col min="6" max="6" width="14.85546875" style="8" customWidth="1"/>
    <col min="7" max="7" width="15.28515625" style="8" customWidth="1"/>
    <col min="8" max="8" width="17.140625" style="8" customWidth="1"/>
    <col min="9" max="9" width="15.28515625" style="8" bestFit="1" customWidth="1"/>
    <col min="10" max="10" width="15.28515625" style="8" customWidth="1"/>
    <col min="11" max="11" width="15.5703125" style="8" bestFit="1" customWidth="1"/>
    <col min="12" max="12" width="15.140625" style="8" customWidth="1"/>
    <col min="13" max="13" width="21.85546875" style="8" customWidth="1"/>
    <col min="14" max="14" width="15.7109375" style="8" bestFit="1" customWidth="1"/>
    <col min="15" max="15" width="16.7109375" style="8" customWidth="1"/>
    <col min="16" max="16" width="15" style="8" customWidth="1"/>
    <col min="17" max="17" width="17.7109375" style="8" customWidth="1"/>
    <col min="18" max="18" width="17" style="8" customWidth="1"/>
    <col min="19" max="16384" width="11.42578125" style="8"/>
  </cols>
  <sheetData>
    <row r="1" spans="1:18" ht="13.5" customHeight="1" x14ac:dyDescent="0.25">
      <c r="A1" s="120" t="s">
        <v>497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22"/>
    </row>
    <row r="2" spans="1:18" ht="13.5" customHeight="1" x14ac:dyDescent="0.25">
      <c r="A2" s="120" t="s">
        <v>215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22"/>
    </row>
    <row r="3" spans="1:18" ht="13.5" customHeight="1" x14ac:dyDescent="0.2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22"/>
    </row>
    <row r="4" spans="1:18" ht="51" customHeight="1" x14ac:dyDescent="0.25">
      <c r="A4" s="155" t="s">
        <v>101</v>
      </c>
      <c r="B4" s="154" t="s">
        <v>191</v>
      </c>
      <c r="C4" s="154" t="s">
        <v>192</v>
      </c>
      <c r="D4" s="154" t="s">
        <v>193</v>
      </c>
      <c r="E4" s="154" t="s">
        <v>194</v>
      </c>
      <c r="F4" s="154" t="s">
        <v>195</v>
      </c>
      <c r="G4" s="154" t="s">
        <v>196</v>
      </c>
      <c r="H4" s="154" t="s">
        <v>197</v>
      </c>
      <c r="I4" s="154" t="s">
        <v>198</v>
      </c>
      <c r="J4" s="154" t="s">
        <v>397</v>
      </c>
      <c r="K4" s="154" t="s">
        <v>199</v>
      </c>
      <c r="L4" s="154" t="s">
        <v>200</v>
      </c>
      <c r="M4" s="154" t="s">
        <v>201</v>
      </c>
      <c r="N4" s="154" t="s">
        <v>202</v>
      </c>
      <c r="O4" s="154" t="s">
        <v>203</v>
      </c>
      <c r="P4" s="154" t="s">
        <v>204</v>
      </c>
      <c r="Q4" s="154" t="s">
        <v>35</v>
      </c>
      <c r="R4" s="30" t="s">
        <v>22</v>
      </c>
    </row>
    <row r="5" spans="1:18" ht="20.100000000000001" customHeight="1" x14ac:dyDescent="0.25">
      <c r="A5" s="159" t="s">
        <v>162</v>
      </c>
      <c r="B5" s="292">
        <v>26290.399999999998</v>
      </c>
      <c r="C5" s="292">
        <v>40799.849999999991</v>
      </c>
      <c r="D5" s="292">
        <v>93576.44</v>
      </c>
      <c r="E5" s="292">
        <v>64361.55999999999</v>
      </c>
      <c r="F5" s="292">
        <v>169253.00999999992</v>
      </c>
      <c r="G5" s="292">
        <v>358496.98000000021</v>
      </c>
      <c r="H5" s="292">
        <v>194275.44999999992</v>
      </c>
      <c r="I5" s="292">
        <v>209651.87000000011</v>
      </c>
      <c r="J5" s="292">
        <v>86625.599999999991</v>
      </c>
      <c r="K5" s="292">
        <v>292600.58</v>
      </c>
      <c r="L5" s="292">
        <v>182490.57000000009</v>
      </c>
      <c r="M5" s="292">
        <v>69691.55</v>
      </c>
      <c r="N5" s="292">
        <v>178757.22999999995</v>
      </c>
      <c r="O5" s="292">
        <v>22558.919999999995</v>
      </c>
      <c r="P5" s="292">
        <v>36331.790000000023</v>
      </c>
      <c r="Q5" s="292">
        <v>1121167.1000000006</v>
      </c>
      <c r="R5" s="299">
        <f t="shared" ref="R5:R19" si="0">SUM(B5:Q5)</f>
        <v>3146928.9000000008</v>
      </c>
    </row>
    <row r="6" spans="1:18" ht="20.100000000000001" customHeight="1" x14ac:dyDescent="0.25">
      <c r="A6" s="159" t="s">
        <v>163</v>
      </c>
      <c r="B6" s="292">
        <v>9981.69</v>
      </c>
      <c r="C6" s="292">
        <v>24573.999999999996</v>
      </c>
      <c r="D6" s="292">
        <v>48886.819999999985</v>
      </c>
      <c r="E6" s="292">
        <v>20585.009999999998</v>
      </c>
      <c r="F6" s="292">
        <v>49448.640000000029</v>
      </c>
      <c r="G6" s="292">
        <v>124812.34999999992</v>
      </c>
      <c r="H6" s="292">
        <v>45410.029999999977</v>
      </c>
      <c r="I6" s="292">
        <v>80506.170000000071</v>
      </c>
      <c r="J6" s="292">
        <v>38830.94000000001</v>
      </c>
      <c r="K6" s="292">
        <v>84455.940000000061</v>
      </c>
      <c r="L6" s="292">
        <v>53936.519999999946</v>
      </c>
      <c r="M6" s="292">
        <v>30385.909999999996</v>
      </c>
      <c r="N6" s="292">
        <v>57097.19999999999</v>
      </c>
      <c r="O6" s="292">
        <v>7226.0000000000027</v>
      </c>
      <c r="P6" s="292">
        <v>5416.3399999999992</v>
      </c>
      <c r="Q6" s="292">
        <v>651047.21000000054</v>
      </c>
      <c r="R6" s="299">
        <f t="shared" si="0"/>
        <v>1332600.7700000005</v>
      </c>
    </row>
    <row r="7" spans="1:18" ht="20.100000000000001" customHeight="1" x14ac:dyDescent="0.25">
      <c r="A7" s="159" t="s">
        <v>164</v>
      </c>
      <c r="B7" s="292">
        <v>9035.4199999999983</v>
      </c>
      <c r="C7" s="292">
        <v>15588.919999999996</v>
      </c>
      <c r="D7" s="292">
        <v>27559.07</v>
      </c>
      <c r="E7" s="292">
        <v>17197.529999999992</v>
      </c>
      <c r="F7" s="292">
        <v>46851.72</v>
      </c>
      <c r="G7" s="292">
        <v>60209.94</v>
      </c>
      <c r="H7" s="292">
        <v>44412.320000000036</v>
      </c>
      <c r="I7" s="292">
        <v>40706.499999999978</v>
      </c>
      <c r="J7" s="292">
        <v>15628.380000000008</v>
      </c>
      <c r="K7" s="292">
        <v>53736.230000000032</v>
      </c>
      <c r="L7" s="292">
        <v>46712.490000000042</v>
      </c>
      <c r="M7" s="292">
        <v>17069.089999999989</v>
      </c>
      <c r="N7" s="292">
        <v>52039.830000000038</v>
      </c>
      <c r="O7" s="292">
        <v>5667.199999999998</v>
      </c>
      <c r="P7" s="292">
        <v>7144.86</v>
      </c>
      <c r="Q7" s="292">
        <v>220732.85999999987</v>
      </c>
      <c r="R7" s="299">
        <f t="shared" si="0"/>
        <v>680292.35999999987</v>
      </c>
    </row>
    <row r="8" spans="1:18" ht="20.100000000000001" customHeight="1" x14ac:dyDescent="0.25">
      <c r="A8" s="159" t="s">
        <v>186</v>
      </c>
      <c r="B8" s="292">
        <v>0</v>
      </c>
      <c r="C8" s="292">
        <v>0</v>
      </c>
      <c r="D8" s="292">
        <v>0</v>
      </c>
      <c r="E8" s="292">
        <v>0</v>
      </c>
      <c r="F8" s="292">
        <v>0</v>
      </c>
      <c r="G8" s="292">
        <v>0</v>
      </c>
      <c r="H8" s="292">
        <v>0</v>
      </c>
      <c r="I8" s="292">
        <v>0</v>
      </c>
      <c r="J8" s="292">
        <v>0</v>
      </c>
      <c r="K8" s="292">
        <v>0</v>
      </c>
      <c r="L8" s="292">
        <v>0</v>
      </c>
      <c r="M8" s="292">
        <v>0</v>
      </c>
      <c r="N8" s="292">
        <v>0</v>
      </c>
      <c r="O8" s="292">
        <v>0</v>
      </c>
      <c r="P8" s="292">
        <v>0</v>
      </c>
      <c r="Q8" s="292">
        <v>0</v>
      </c>
      <c r="R8" s="299">
        <f t="shared" si="0"/>
        <v>0</v>
      </c>
    </row>
    <row r="9" spans="1:18" ht="20.100000000000001" customHeight="1" x14ac:dyDescent="0.25">
      <c r="A9" s="159" t="s">
        <v>165</v>
      </c>
      <c r="B9" s="292">
        <v>0</v>
      </c>
      <c r="C9" s="292">
        <v>0</v>
      </c>
      <c r="D9" s="292">
        <v>0</v>
      </c>
      <c r="E9" s="292">
        <v>0</v>
      </c>
      <c r="F9" s="292">
        <v>0</v>
      </c>
      <c r="G9" s="292">
        <v>0</v>
      </c>
      <c r="H9" s="292">
        <v>0</v>
      </c>
      <c r="I9" s="292">
        <v>0</v>
      </c>
      <c r="J9" s="292">
        <v>0</v>
      </c>
      <c r="K9" s="292">
        <v>0</v>
      </c>
      <c r="L9" s="292">
        <v>0</v>
      </c>
      <c r="M9" s="292">
        <v>0</v>
      </c>
      <c r="N9" s="292">
        <v>0</v>
      </c>
      <c r="O9" s="292">
        <v>0</v>
      </c>
      <c r="P9" s="292">
        <v>0</v>
      </c>
      <c r="Q9" s="292">
        <v>0</v>
      </c>
      <c r="R9" s="299">
        <f t="shared" si="0"/>
        <v>0</v>
      </c>
    </row>
    <row r="10" spans="1:18" ht="20.100000000000001" customHeight="1" x14ac:dyDescent="0.25">
      <c r="A10" s="159" t="s">
        <v>166</v>
      </c>
      <c r="B10" s="292">
        <v>16</v>
      </c>
      <c r="C10" s="292">
        <v>76</v>
      </c>
      <c r="D10" s="292">
        <v>202.58999999999997</v>
      </c>
      <c r="E10" s="292">
        <v>199.48000000000002</v>
      </c>
      <c r="F10" s="292">
        <v>1140.0200000000002</v>
      </c>
      <c r="G10" s="292">
        <v>7845.0099999999966</v>
      </c>
      <c r="H10" s="292">
        <v>12142.170000000007</v>
      </c>
      <c r="I10" s="292">
        <v>9888.3400000000038</v>
      </c>
      <c r="J10" s="292">
        <v>4026.5899999999988</v>
      </c>
      <c r="K10" s="292">
        <v>10868.160000000009</v>
      </c>
      <c r="L10" s="292">
        <v>8094.3200000000024</v>
      </c>
      <c r="M10" s="292">
        <v>3534.2299999999996</v>
      </c>
      <c r="N10" s="292">
        <v>11727.130000000003</v>
      </c>
      <c r="O10" s="292">
        <v>4576.6799999999985</v>
      </c>
      <c r="P10" s="292">
        <v>0</v>
      </c>
      <c r="Q10" s="292">
        <v>67368.389999999927</v>
      </c>
      <c r="R10" s="299">
        <f t="shared" si="0"/>
        <v>141705.10999999993</v>
      </c>
    </row>
    <row r="11" spans="1:18" ht="20.100000000000001" customHeight="1" x14ac:dyDescent="0.25">
      <c r="A11" s="159" t="s">
        <v>167</v>
      </c>
      <c r="B11" s="292">
        <v>0</v>
      </c>
      <c r="C11" s="292">
        <v>0</v>
      </c>
      <c r="D11" s="292">
        <v>0</v>
      </c>
      <c r="E11" s="292">
        <v>0</v>
      </c>
      <c r="F11" s="292">
        <v>0</v>
      </c>
      <c r="G11" s="292">
        <v>0</v>
      </c>
      <c r="H11" s="292">
        <v>0</v>
      </c>
      <c r="I11" s="292">
        <v>0</v>
      </c>
      <c r="J11" s="292">
        <v>0</v>
      </c>
      <c r="K11" s="292">
        <v>0</v>
      </c>
      <c r="L11" s="292">
        <v>0</v>
      </c>
      <c r="M11" s="292">
        <v>0</v>
      </c>
      <c r="N11" s="292">
        <v>0</v>
      </c>
      <c r="O11" s="292">
        <v>0</v>
      </c>
      <c r="P11" s="292">
        <v>0</v>
      </c>
      <c r="Q11" s="292">
        <v>0</v>
      </c>
      <c r="R11" s="299">
        <f t="shared" si="0"/>
        <v>0</v>
      </c>
    </row>
    <row r="12" spans="1:18" ht="20.100000000000001" customHeight="1" x14ac:dyDescent="0.25">
      <c r="A12" s="159" t="s">
        <v>168</v>
      </c>
      <c r="B12" s="292">
        <v>0</v>
      </c>
      <c r="C12" s="292">
        <v>0</v>
      </c>
      <c r="D12" s="292">
        <v>0</v>
      </c>
      <c r="E12" s="292">
        <v>0</v>
      </c>
      <c r="F12" s="292">
        <v>0</v>
      </c>
      <c r="G12" s="292">
        <v>0</v>
      </c>
      <c r="H12" s="292">
        <v>0</v>
      </c>
      <c r="I12" s="292">
        <v>0</v>
      </c>
      <c r="J12" s="292">
        <v>0</v>
      </c>
      <c r="K12" s="292">
        <v>0</v>
      </c>
      <c r="L12" s="292">
        <v>0</v>
      </c>
      <c r="M12" s="292">
        <v>0</v>
      </c>
      <c r="N12" s="292">
        <v>0</v>
      </c>
      <c r="O12" s="292">
        <v>0</v>
      </c>
      <c r="P12" s="292">
        <v>0</v>
      </c>
      <c r="Q12" s="292">
        <v>0</v>
      </c>
      <c r="R12" s="299">
        <f t="shared" si="0"/>
        <v>0</v>
      </c>
    </row>
    <row r="13" spans="1:18" ht="20.100000000000001" customHeight="1" x14ac:dyDescent="0.25">
      <c r="A13" s="159" t="s">
        <v>169</v>
      </c>
      <c r="B13" s="292">
        <v>0</v>
      </c>
      <c r="C13" s="292">
        <v>0</v>
      </c>
      <c r="D13" s="292">
        <v>0</v>
      </c>
      <c r="E13" s="292">
        <v>0</v>
      </c>
      <c r="F13" s="292">
        <v>0</v>
      </c>
      <c r="G13" s="292">
        <v>0</v>
      </c>
      <c r="H13" s="292">
        <v>0</v>
      </c>
      <c r="I13" s="292">
        <v>0</v>
      </c>
      <c r="J13" s="292">
        <v>0</v>
      </c>
      <c r="K13" s="292">
        <v>0</v>
      </c>
      <c r="L13" s="292">
        <v>0</v>
      </c>
      <c r="M13" s="292">
        <v>0</v>
      </c>
      <c r="N13" s="292">
        <v>0</v>
      </c>
      <c r="O13" s="292">
        <v>0</v>
      </c>
      <c r="P13" s="292">
        <v>0</v>
      </c>
      <c r="Q13" s="292">
        <v>0</v>
      </c>
      <c r="R13" s="299">
        <f t="shared" si="0"/>
        <v>0</v>
      </c>
    </row>
    <row r="14" spans="1:18" ht="20.100000000000001" customHeight="1" x14ac:dyDescent="0.25">
      <c r="A14" s="115" t="s">
        <v>170</v>
      </c>
      <c r="B14" s="292">
        <v>35611.880000000005</v>
      </c>
      <c r="C14" s="292">
        <v>62069.189999999995</v>
      </c>
      <c r="D14" s="292">
        <v>98158.64</v>
      </c>
      <c r="E14" s="292">
        <v>63334.199999999975</v>
      </c>
      <c r="F14" s="292">
        <v>118531.35000000002</v>
      </c>
      <c r="G14" s="292">
        <v>202669.25000000003</v>
      </c>
      <c r="H14" s="292">
        <v>158385.96</v>
      </c>
      <c r="I14" s="292">
        <v>184109.69000000018</v>
      </c>
      <c r="J14" s="292">
        <v>68230.02999999997</v>
      </c>
      <c r="K14" s="292">
        <v>190640.25</v>
      </c>
      <c r="L14" s="292">
        <v>127547.10999999994</v>
      </c>
      <c r="M14" s="292">
        <v>53198.310000000012</v>
      </c>
      <c r="N14" s="292">
        <v>149965.79</v>
      </c>
      <c r="O14" s="292">
        <v>30863.120000000014</v>
      </c>
      <c r="P14" s="292">
        <v>25937.700000000004</v>
      </c>
      <c r="Q14" s="292">
        <v>951041.8400000002</v>
      </c>
      <c r="R14" s="299">
        <f t="shared" si="0"/>
        <v>2520294.3100000005</v>
      </c>
    </row>
    <row r="15" spans="1:18" ht="20.100000000000001" customHeight="1" x14ac:dyDescent="0.25">
      <c r="A15" s="115" t="s">
        <v>306</v>
      </c>
      <c r="B15" s="292">
        <v>14085.830000000004</v>
      </c>
      <c r="C15" s="292">
        <v>35829.049999999996</v>
      </c>
      <c r="D15" s="292">
        <v>70854.559999999998</v>
      </c>
      <c r="E15" s="292">
        <v>59492.699999999983</v>
      </c>
      <c r="F15" s="292">
        <v>78453.640000000014</v>
      </c>
      <c r="G15" s="292">
        <v>116718.88999999994</v>
      </c>
      <c r="H15" s="292">
        <v>69384.940000000017</v>
      </c>
      <c r="I15" s="292">
        <v>118665.85999999994</v>
      </c>
      <c r="J15" s="292">
        <v>55698.409999999996</v>
      </c>
      <c r="K15" s="292">
        <v>91363.460000000079</v>
      </c>
      <c r="L15" s="292">
        <v>109703.83000000007</v>
      </c>
      <c r="M15" s="292">
        <v>48518.080000000009</v>
      </c>
      <c r="N15" s="292">
        <v>121584.32000000002</v>
      </c>
      <c r="O15" s="292">
        <v>14804.239999999998</v>
      </c>
      <c r="P15" s="292">
        <v>25339.190000000002</v>
      </c>
      <c r="Q15" s="292">
        <v>0</v>
      </c>
      <c r="R15" s="299">
        <f t="shared" si="0"/>
        <v>1030497</v>
      </c>
    </row>
    <row r="16" spans="1:18" ht="20.100000000000001" customHeight="1" x14ac:dyDescent="0.25">
      <c r="A16" s="115" t="s">
        <v>307</v>
      </c>
      <c r="B16" s="292">
        <v>0</v>
      </c>
      <c r="C16" s="292">
        <v>0</v>
      </c>
      <c r="D16" s="292">
        <v>0</v>
      </c>
      <c r="E16" s="292">
        <v>0</v>
      </c>
      <c r="F16" s="292">
        <v>0</v>
      </c>
      <c r="G16" s="292">
        <v>0</v>
      </c>
      <c r="H16" s="292">
        <v>0</v>
      </c>
      <c r="I16" s="292">
        <v>0</v>
      </c>
      <c r="J16" s="292">
        <v>0</v>
      </c>
      <c r="K16" s="292">
        <v>0</v>
      </c>
      <c r="L16" s="292">
        <v>0</v>
      </c>
      <c r="M16" s="292">
        <v>0</v>
      </c>
      <c r="N16" s="292">
        <v>0</v>
      </c>
      <c r="O16" s="292">
        <v>0</v>
      </c>
      <c r="P16" s="292">
        <v>0</v>
      </c>
      <c r="Q16" s="292">
        <v>0</v>
      </c>
      <c r="R16" s="299">
        <f t="shared" si="0"/>
        <v>0</v>
      </c>
    </row>
    <row r="17" spans="1:18" ht="20.100000000000001" customHeight="1" x14ac:dyDescent="0.25">
      <c r="A17" s="159" t="s">
        <v>177</v>
      </c>
      <c r="B17" s="292">
        <v>0</v>
      </c>
      <c r="C17" s="292">
        <v>0</v>
      </c>
      <c r="D17" s="292">
        <v>0</v>
      </c>
      <c r="E17" s="292">
        <v>0</v>
      </c>
      <c r="F17" s="292">
        <v>0</v>
      </c>
      <c r="G17" s="292">
        <v>0</v>
      </c>
      <c r="H17" s="292">
        <v>0</v>
      </c>
      <c r="I17" s="292">
        <v>0</v>
      </c>
      <c r="J17" s="292">
        <v>0</v>
      </c>
      <c r="K17" s="292">
        <v>0</v>
      </c>
      <c r="L17" s="292">
        <v>0</v>
      </c>
      <c r="M17" s="292">
        <v>0</v>
      </c>
      <c r="N17" s="292">
        <v>0</v>
      </c>
      <c r="O17" s="292">
        <v>0</v>
      </c>
      <c r="P17" s="292">
        <v>0</v>
      </c>
      <c r="Q17" s="292">
        <v>0</v>
      </c>
      <c r="R17" s="299">
        <f t="shared" si="0"/>
        <v>0</v>
      </c>
    </row>
    <row r="18" spans="1:18" ht="20.100000000000001" customHeight="1" x14ac:dyDescent="0.25">
      <c r="A18" s="176" t="s">
        <v>390</v>
      </c>
      <c r="B18" s="292">
        <v>0</v>
      </c>
      <c r="C18" s="292">
        <v>0</v>
      </c>
      <c r="D18" s="292">
        <v>0</v>
      </c>
      <c r="E18" s="292">
        <v>0</v>
      </c>
      <c r="F18" s="292">
        <v>0</v>
      </c>
      <c r="G18" s="292">
        <v>0</v>
      </c>
      <c r="H18" s="292">
        <v>0</v>
      </c>
      <c r="I18" s="292">
        <v>0</v>
      </c>
      <c r="J18" s="292">
        <v>0</v>
      </c>
      <c r="K18" s="292">
        <v>0</v>
      </c>
      <c r="L18" s="292">
        <v>0</v>
      </c>
      <c r="M18" s="292">
        <v>0</v>
      </c>
      <c r="N18" s="292">
        <v>0</v>
      </c>
      <c r="O18" s="292">
        <v>0</v>
      </c>
      <c r="P18" s="292">
        <v>0</v>
      </c>
      <c r="Q18" s="292">
        <v>0</v>
      </c>
      <c r="R18" s="299">
        <f t="shared" si="0"/>
        <v>0</v>
      </c>
    </row>
    <row r="19" spans="1:18" ht="20.100000000000001" customHeight="1" x14ac:dyDescent="0.25">
      <c r="A19" s="205" t="s">
        <v>22</v>
      </c>
      <c r="B19" s="300">
        <f>SUM(B5:B18)</f>
        <v>95021.22</v>
      </c>
      <c r="C19" s="300">
        <f t="shared" ref="C19:Q19" si="1">SUM(C5:C18)</f>
        <v>178937.00999999998</v>
      </c>
      <c r="D19" s="300">
        <f t="shared" si="1"/>
        <v>339238.12</v>
      </c>
      <c r="E19" s="300">
        <f t="shared" si="1"/>
        <v>225170.47999999992</v>
      </c>
      <c r="F19" s="300">
        <f t="shared" si="1"/>
        <v>463678.38000000006</v>
      </c>
      <c r="G19" s="300">
        <f t="shared" si="1"/>
        <v>870752.42</v>
      </c>
      <c r="H19" s="300">
        <f t="shared" si="1"/>
        <v>524010.86999999994</v>
      </c>
      <c r="I19" s="300">
        <f t="shared" si="1"/>
        <v>643528.43000000028</v>
      </c>
      <c r="J19" s="300">
        <f t="shared" si="1"/>
        <v>269039.94999999995</v>
      </c>
      <c r="K19" s="300">
        <f t="shared" si="1"/>
        <v>723664.62000000023</v>
      </c>
      <c r="L19" s="300">
        <f t="shared" si="1"/>
        <v>528484.84000000008</v>
      </c>
      <c r="M19" s="300">
        <f t="shared" si="1"/>
        <v>222397.17</v>
      </c>
      <c r="N19" s="300">
        <f t="shared" si="1"/>
        <v>571171.5</v>
      </c>
      <c r="O19" s="300">
        <f t="shared" si="1"/>
        <v>85696.16</v>
      </c>
      <c r="P19" s="300">
        <f t="shared" si="1"/>
        <v>100169.88000000003</v>
      </c>
      <c r="Q19" s="300">
        <f t="shared" si="1"/>
        <v>3011357.4000000008</v>
      </c>
      <c r="R19" s="299">
        <f t="shared" si="0"/>
        <v>8852318.4500000011</v>
      </c>
    </row>
    <row r="20" spans="1:18" ht="13.5" customHeight="1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</row>
    <row r="21" spans="1:18" ht="15" customHeight="1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</row>
    <row r="22" spans="1:18" ht="15" x14ac:dyDescent="0.25">
      <c r="A22" s="525"/>
      <c r="B22" s="526"/>
      <c r="C22" s="526"/>
      <c r="D22" s="526"/>
      <c r="E22" s="526"/>
      <c r="F22" s="526"/>
      <c r="G22" s="526"/>
      <c r="H22" s="526"/>
      <c r="I22" s="526"/>
      <c r="J22" s="526"/>
      <c r="K22" s="526"/>
      <c r="L22" s="526"/>
      <c r="M22" s="526"/>
      <c r="N22" s="526"/>
      <c r="O22" s="526"/>
      <c r="P22" s="526"/>
      <c r="Q22" s="526"/>
      <c r="R22" s="526"/>
    </row>
    <row r="23" spans="1:18" ht="15" x14ac:dyDescent="0.25">
      <c r="A23" s="525"/>
      <c r="B23" s="526"/>
      <c r="C23" s="526"/>
      <c r="D23" s="526"/>
      <c r="E23" s="526"/>
      <c r="F23" s="526"/>
      <c r="G23" s="526"/>
      <c r="H23" s="526"/>
      <c r="I23" s="526"/>
      <c r="J23" s="526"/>
      <c r="K23" s="526"/>
      <c r="L23" s="526"/>
      <c r="M23" s="526"/>
      <c r="N23" s="526"/>
      <c r="O23" s="526"/>
      <c r="P23" s="526"/>
      <c r="Q23" s="526"/>
      <c r="R23" s="526"/>
    </row>
    <row r="24" spans="1:18" ht="15" x14ac:dyDescent="0.25">
      <c r="A24" s="525"/>
      <c r="B24" s="526"/>
      <c r="C24" s="526"/>
      <c r="D24" s="526"/>
      <c r="E24" s="526"/>
      <c r="F24" s="526"/>
      <c r="G24" s="526"/>
      <c r="H24" s="526"/>
      <c r="I24" s="526"/>
      <c r="J24" s="526"/>
      <c r="K24" s="526"/>
      <c r="L24" s="526"/>
      <c r="M24" s="526"/>
      <c r="N24" s="526"/>
      <c r="O24" s="526"/>
      <c r="P24" s="526"/>
      <c r="Q24" s="526"/>
      <c r="R24" s="526"/>
    </row>
    <row r="25" spans="1:18" ht="15" x14ac:dyDescent="0.25">
      <c r="A25" s="525"/>
      <c r="B25" s="526"/>
      <c r="C25" s="526"/>
      <c r="D25" s="526"/>
      <c r="E25" s="526"/>
      <c r="F25" s="526"/>
      <c r="G25" s="526"/>
      <c r="H25" s="526"/>
      <c r="I25" s="526"/>
      <c r="J25" s="526"/>
      <c r="K25" s="526"/>
      <c r="L25" s="526"/>
      <c r="M25" s="526"/>
      <c r="N25" s="526"/>
      <c r="O25" s="526"/>
      <c r="P25" s="526"/>
      <c r="Q25" s="526"/>
      <c r="R25" s="526"/>
    </row>
    <row r="26" spans="1:18" ht="15" x14ac:dyDescent="0.25">
      <c r="A26" s="525"/>
      <c r="B26" s="526"/>
      <c r="C26" s="526"/>
      <c r="D26" s="526"/>
      <c r="E26" s="526"/>
      <c r="F26" s="526"/>
      <c r="G26" s="526"/>
      <c r="H26" s="526"/>
      <c r="I26" s="526"/>
      <c r="J26" s="526"/>
      <c r="K26" s="526"/>
      <c r="L26" s="526"/>
      <c r="M26" s="526"/>
      <c r="N26" s="526"/>
      <c r="O26" s="526"/>
      <c r="P26" s="526"/>
      <c r="Q26" s="526"/>
      <c r="R26" s="526"/>
    </row>
    <row r="27" spans="1:18" ht="15" x14ac:dyDescent="0.25">
      <c r="A27" s="525"/>
      <c r="B27" s="526"/>
      <c r="C27" s="526"/>
      <c r="D27" s="526"/>
      <c r="E27" s="526"/>
      <c r="F27" s="526"/>
      <c r="G27" s="526"/>
      <c r="H27" s="526"/>
      <c r="I27" s="526"/>
      <c r="J27" s="526"/>
      <c r="K27" s="526"/>
      <c r="L27" s="526"/>
      <c r="M27" s="526"/>
      <c r="N27" s="526"/>
      <c r="O27" s="526"/>
      <c r="P27" s="526"/>
      <c r="Q27" s="526"/>
      <c r="R27" s="526"/>
    </row>
    <row r="28" spans="1:18" ht="15" x14ac:dyDescent="0.25">
      <c r="A28" s="525"/>
      <c r="B28" s="526"/>
      <c r="C28" s="526"/>
      <c r="D28" s="526"/>
      <c r="E28" s="526"/>
      <c r="F28" s="526"/>
      <c r="G28" s="526"/>
      <c r="H28" s="526"/>
      <c r="I28" s="526"/>
      <c r="J28" s="526"/>
      <c r="K28" s="526"/>
      <c r="L28" s="526"/>
      <c r="M28" s="526"/>
      <c r="N28" s="526"/>
      <c r="O28" s="526"/>
      <c r="P28" s="526"/>
      <c r="Q28" s="526"/>
      <c r="R28" s="526"/>
    </row>
    <row r="29" spans="1:18" ht="15" x14ac:dyDescent="0.25">
      <c r="A29" s="525"/>
      <c r="B29" s="526"/>
      <c r="C29" s="526"/>
      <c r="D29" s="526"/>
      <c r="E29" s="526"/>
      <c r="F29" s="526"/>
      <c r="G29" s="526"/>
      <c r="H29" s="526"/>
      <c r="I29" s="526"/>
      <c r="J29" s="526"/>
      <c r="K29" s="526"/>
      <c r="L29" s="526"/>
      <c r="M29" s="526"/>
      <c r="N29" s="526"/>
      <c r="O29" s="526"/>
      <c r="P29" s="526"/>
      <c r="Q29" s="526"/>
      <c r="R29" s="526"/>
    </row>
    <row r="30" spans="1:18" ht="15" x14ac:dyDescent="0.25">
      <c r="A30" s="525"/>
      <c r="B30" s="526"/>
      <c r="C30" s="526"/>
      <c r="D30" s="526"/>
      <c r="E30" s="526"/>
      <c r="F30" s="526"/>
      <c r="G30" s="526"/>
      <c r="H30" s="526"/>
      <c r="I30" s="526"/>
      <c r="J30" s="526"/>
      <c r="K30" s="526"/>
      <c r="L30" s="526"/>
      <c r="M30" s="526"/>
      <c r="N30" s="526"/>
      <c r="O30" s="526"/>
      <c r="P30" s="526"/>
      <c r="Q30" s="526"/>
      <c r="R30" s="526"/>
    </row>
    <row r="31" spans="1:18" ht="15" x14ac:dyDescent="0.25">
      <c r="A31" s="525"/>
      <c r="B31" s="526"/>
      <c r="C31" s="526"/>
      <c r="D31" s="526"/>
      <c r="E31" s="526"/>
      <c r="F31" s="526"/>
      <c r="G31" s="526"/>
      <c r="H31" s="526"/>
      <c r="I31" s="526"/>
      <c r="J31" s="526"/>
      <c r="K31" s="526"/>
      <c r="L31" s="526"/>
      <c r="M31" s="526"/>
      <c r="N31" s="526"/>
      <c r="O31" s="526"/>
      <c r="P31" s="526"/>
      <c r="Q31" s="526"/>
      <c r="R31" s="526"/>
    </row>
    <row r="32" spans="1:18" ht="15" x14ac:dyDescent="0.25">
      <c r="A32" s="525"/>
      <c r="B32" s="526"/>
      <c r="C32" s="526"/>
      <c r="D32" s="526"/>
      <c r="E32" s="526"/>
      <c r="F32" s="526"/>
      <c r="G32" s="526"/>
      <c r="H32" s="526"/>
      <c r="I32" s="526"/>
      <c r="J32" s="526"/>
      <c r="K32" s="526"/>
      <c r="L32" s="526"/>
      <c r="M32" s="526"/>
      <c r="N32" s="526"/>
      <c r="O32" s="526"/>
      <c r="P32" s="526"/>
      <c r="Q32" s="526"/>
      <c r="R32" s="526"/>
    </row>
    <row r="33" spans="1:18" ht="15" x14ac:dyDescent="0.25">
      <c r="A33" s="525"/>
      <c r="B33" s="526"/>
      <c r="C33" s="526"/>
      <c r="D33" s="526"/>
      <c r="E33" s="526"/>
      <c r="F33" s="526"/>
      <c r="G33" s="526"/>
      <c r="H33" s="526"/>
      <c r="I33" s="526"/>
      <c r="J33" s="526"/>
      <c r="K33" s="526"/>
      <c r="L33" s="526"/>
      <c r="M33" s="526"/>
      <c r="N33" s="526"/>
      <c r="O33" s="526"/>
      <c r="P33" s="526"/>
      <c r="Q33" s="526"/>
      <c r="R33" s="526"/>
    </row>
  </sheetData>
  <pageMargins left="0.7" right="0.7" top="0.75" bottom="0.75" header="0.3" footer="0.3"/>
  <pageSetup paperSize="14" scale="51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7">
    <pageSetUpPr fitToPage="1"/>
  </sheetPr>
  <dimension ref="A1:R22"/>
  <sheetViews>
    <sheetView zoomScale="70" zoomScaleNormal="70" workbookViewId="0">
      <selection activeCell="L28" sqref="L28"/>
    </sheetView>
  </sheetViews>
  <sheetFormatPr baseColWidth="10" defaultRowHeight="13.5" x14ac:dyDescent="0.25"/>
  <cols>
    <col min="1" max="1" width="31.42578125" style="8" customWidth="1"/>
    <col min="2" max="2" width="15.42578125" style="8" customWidth="1"/>
    <col min="3" max="3" width="12.7109375" style="8" customWidth="1"/>
    <col min="4" max="4" width="16" style="8" bestFit="1" customWidth="1"/>
    <col min="5" max="5" width="12.42578125" style="8" customWidth="1"/>
    <col min="6" max="7" width="14.140625" style="8" customWidth="1"/>
    <col min="8" max="8" width="15.7109375" style="8" customWidth="1"/>
    <col min="9" max="10" width="11.28515625" style="8" customWidth="1"/>
    <col min="11" max="11" width="12.42578125" style="8" customWidth="1"/>
    <col min="12" max="14" width="13.28515625" style="8" customWidth="1"/>
    <col min="15" max="15" width="21.140625" style="8" customWidth="1"/>
    <col min="16" max="16" width="17.85546875" style="8" customWidth="1"/>
    <col min="17" max="17" width="17.5703125" style="8" customWidth="1"/>
    <col min="18" max="18" width="13.42578125" style="8" customWidth="1"/>
    <col min="19" max="16384" width="11.42578125" style="8"/>
  </cols>
  <sheetData>
    <row r="1" spans="1:18" ht="13.5" customHeight="1" x14ac:dyDescent="0.25">
      <c r="A1" s="65" t="s">
        <v>497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8" ht="13.5" customHeight="1" x14ac:dyDescent="0.25">
      <c r="A2" s="65" t="s">
        <v>116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8" ht="13.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8" ht="42" customHeight="1" x14ac:dyDescent="0.25">
      <c r="A4" s="153" t="s">
        <v>101</v>
      </c>
      <c r="B4" s="154" t="s">
        <v>191</v>
      </c>
      <c r="C4" s="154" t="s">
        <v>192</v>
      </c>
      <c r="D4" s="154" t="s">
        <v>193</v>
      </c>
      <c r="E4" s="154" t="s">
        <v>194</v>
      </c>
      <c r="F4" s="154" t="s">
        <v>195</v>
      </c>
      <c r="G4" s="154" t="s">
        <v>196</v>
      </c>
      <c r="H4" s="154" t="s">
        <v>197</v>
      </c>
      <c r="I4" s="154" t="s">
        <v>198</v>
      </c>
      <c r="J4" s="154" t="s">
        <v>397</v>
      </c>
      <c r="K4" s="154" t="s">
        <v>199</v>
      </c>
      <c r="L4" s="154" t="s">
        <v>200</v>
      </c>
      <c r="M4" s="154" t="s">
        <v>201</v>
      </c>
      <c r="N4" s="154" t="s">
        <v>202</v>
      </c>
      <c r="O4" s="154" t="s">
        <v>203</v>
      </c>
      <c r="P4" s="154" t="s">
        <v>204</v>
      </c>
      <c r="Q4" s="154" t="s">
        <v>35</v>
      </c>
      <c r="R4" s="30" t="s">
        <v>22</v>
      </c>
    </row>
    <row r="5" spans="1:18" ht="20.100000000000001" customHeight="1" x14ac:dyDescent="0.25">
      <c r="A5" s="159" t="s">
        <v>162</v>
      </c>
      <c r="B5" s="292">
        <v>0</v>
      </c>
      <c r="C5" s="292">
        <v>0</v>
      </c>
      <c r="D5" s="292">
        <v>0</v>
      </c>
      <c r="E5" s="292">
        <v>0</v>
      </c>
      <c r="F5" s="292">
        <v>0</v>
      </c>
      <c r="G5" s="292">
        <v>0</v>
      </c>
      <c r="H5" s="292">
        <v>0</v>
      </c>
      <c r="I5" s="292">
        <v>0</v>
      </c>
      <c r="J5" s="292">
        <v>0</v>
      </c>
      <c r="K5" s="292">
        <v>0</v>
      </c>
      <c r="L5" s="292">
        <v>0</v>
      </c>
      <c r="M5" s="292">
        <v>0</v>
      </c>
      <c r="N5" s="292">
        <v>0</v>
      </c>
      <c r="O5" s="292">
        <v>0</v>
      </c>
      <c r="P5" s="292">
        <v>0</v>
      </c>
      <c r="Q5" s="292">
        <v>0</v>
      </c>
      <c r="R5" s="294">
        <f>SUM(B5:Q5)</f>
        <v>0</v>
      </c>
    </row>
    <row r="6" spans="1:18" ht="20.100000000000001" customHeight="1" x14ac:dyDescent="0.25">
      <c r="A6" s="159" t="s">
        <v>163</v>
      </c>
      <c r="B6" s="292">
        <v>0</v>
      </c>
      <c r="C6" s="292">
        <v>0</v>
      </c>
      <c r="D6" s="292">
        <v>0</v>
      </c>
      <c r="E6" s="292">
        <v>0</v>
      </c>
      <c r="F6" s="292">
        <v>0</v>
      </c>
      <c r="G6" s="292">
        <v>0</v>
      </c>
      <c r="H6" s="292">
        <v>0</v>
      </c>
      <c r="I6" s="292">
        <v>0</v>
      </c>
      <c r="J6" s="292">
        <v>0</v>
      </c>
      <c r="K6" s="292">
        <v>0</v>
      </c>
      <c r="L6" s="292">
        <v>0</v>
      </c>
      <c r="M6" s="292">
        <v>0</v>
      </c>
      <c r="N6" s="292">
        <v>0</v>
      </c>
      <c r="O6" s="292">
        <v>0</v>
      </c>
      <c r="P6" s="292">
        <v>0</v>
      </c>
      <c r="Q6" s="292">
        <v>0</v>
      </c>
      <c r="R6" s="294">
        <f t="shared" ref="R6:R19" si="0">SUM(B6:Q6)</f>
        <v>0</v>
      </c>
    </row>
    <row r="7" spans="1:18" ht="20.100000000000001" customHeight="1" x14ac:dyDescent="0.25">
      <c r="A7" s="159" t="s">
        <v>164</v>
      </c>
      <c r="B7" s="292">
        <v>0</v>
      </c>
      <c r="C7" s="292">
        <v>0</v>
      </c>
      <c r="D7" s="292">
        <v>0</v>
      </c>
      <c r="E7" s="292">
        <v>0</v>
      </c>
      <c r="F7" s="292">
        <v>0</v>
      </c>
      <c r="G7" s="292">
        <v>0</v>
      </c>
      <c r="H7" s="292">
        <v>0</v>
      </c>
      <c r="I7" s="292">
        <v>0</v>
      </c>
      <c r="J7" s="292">
        <v>0</v>
      </c>
      <c r="K7" s="292">
        <v>0</v>
      </c>
      <c r="L7" s="292">
        <v>0</v>
      </c>
      <c r="M7" s="292">
        <v>0</v>
      </c>
      <c r="N7" s="292">
        <v>0</v>
      </c>
      <c r="O7" s="292">
        <v>0</v>
      </c>
      <c r="P7" s="292">
        <v>0</v>
      </c>
      <c r="Q7" s="292">
        <v>0</v>
      </c>
      <c r="R7" s="294">
        <f t="shared" si="0"/>
        <v>0</v>
      </c>
    </row>
    <row r="8" spans="1:18" ht="20.100000000000001" customHeight="1" x14ac:dyDescent="0.25">
      <c r="A8" s="159" t="s">
        <v>186</v>
      </c>
      <c r="B8" s="292">
        <v>0</v>
      </c>
      <c r="C8" s="292">
        <v>0</v>
      </c>
      <c r="D8" s="292">
        <v>0</v>
      </c>
      <c r="E8" s="292">
        <v>0</v>
      </c>
      <c r="F8" s="292">
        <v>0</v>
      </c>
      <c r="G8" s="292">
        <v>0</v>
      </c>
      <c r="H8" s="292">
        <v>0</v>
      </c>
      <c r="I8" s="292">
        <v>0</v>
      </c>
      <c r="J8" s="292">
        <v>0</v>
      </c>
      <c r="K8" s="292">
        <v>0</v>
      </c>
      <c r="L8" s="292">
        <v>0</v>
      </c>
      <c r="M8" s="292">
        <v>0</v>
      </c>
      <c r="N8" s="292">
        <v>0</v>
      </c>
      <c r="O8" s="292">
        <v>0</v>
      </c>
      <c r="P8" s="292">
        <v>0</v>
      </c>
      <c r="Q8" s="292">
        <v>0</v>
      </c>
      <c r="R8" s="294">
        <f t="shared" si="0"/>
        <v>0</v>
      </c>
    </row>
    <row r="9" spans="1:18" ht="20.100000000000001" customHeight="1" x14ac:dyDescent="0.25">
      <c r="A9" s="159" t="s">
        <v>165</v>
      </c>
      <c r="B9" s="292">
        <v>0</v>
      </c>
      <c r="C9" s="292">
        <v>0</v>
      </c>
      <c r="D9" s="292">
        <v>0</v>
      </c>
      <c r="E9" s="292">
        <v>0</v>
      </c>
      <c r="F9" s="292">
        <v>0</v>
      </c>
      <c r="G9" s="292">
        <v>0</v>
      </c>
      <c r="H9" s="292">
        <v>0</v>
      </c>
      <c r="I9" s="292">
        <v>0</v>
      </c>
      <c r="J9" s="292">
        <v>0</v>
      </c>
      <c r="K9" s="292">
        <v>0</v>
      </c>
      <c r="L9" s="292">
        <v>0</v>
      </c>
      <c r="M9" s="292">
        <v>0</v>
      </c>
      <c r="N9" s="292">
        <v>0</v>
      </c>
      <c r="O9" s="292">
        <v>0</v>
      </c>
      <c r="P9" s="292">
        <v>0</v>
      </c>
      <c r="Q9" s="292">
        <v>0</v>
      </c>
      <c r="R9" s="294">
        <f t="shared" si="0"/>
        <v>0</v>
      </c>
    </row>
    <row r="10" spans="1:18" ht="20.100000000000001" customHeight="1" x14ac:dyDescent="0.25">
      <c r="A10" s="159" t="s">
        <v>166</v>
      </c>
      <c r="B10" s="292">
        <v>0</v>
      </c>
      <c r="C10" s="292">
        <v>0</v>
      </c>
      <c r="D10" s="292">
        <v>0</v>
      </c>
      <c r="E10" s="292">
        <v>0</v>
      </c>
      <c r="F10" s="292">
        <v>0</v>
      </c>
      <c r="G10" s="292">
        <v>0</v>
      </c>
      <c r="H10" s="292">
        <v>0</v>
      </c>
      <c r="I10" s="292">
        <v>0</v>
      </c>
      <c r="J10" s="292">
        <v>0</v>
      </c>
      <c r="K10" s="292">
        <v>0</v>
      </c>
      <c r="L10" s="292">
        <v>0</v>
      </c>
      <c r="M10" s="292">
        <v>0</v>
      </c>
      <c r="N10" s="292">
        <v>0</v>
      </c>
      <c r="O10" s="292">
        <v>0</v>
      </c>
      <c r="P10" s="292">
        <v>0</v>
      </c>
      <c r="Q10" s="292">
        <v>1.5</v>
      </c>
      <c r="R10" s="294">
        <f t="shared" si="0"/>
        <v>1.5</v>
      </c>
    </row>
    <row r="11" spans="1:18" ht="20.100000000000001" customHeight="1" x14ac:dyDescent="0.25">
      <c r="A11" s="159" t="s">
        <v>167</v>
      </c>
      <c r="B11" s="292">
        <v>0</v>
      </c>
      <c r="C11" s="292">
        <v>0</v>
      </c>
      <c r="D11" s="292">
        <v>0</v>
      </c>
      <c r="E11" s="292">
        <v>0</v>
      </c>
      <c r="F11" s="292">
        <v>0</v>
      </c>
      <c r="G11" s="292">
        <v>0</v>
      </c>
      <c r="H11" s="292">
        <v>0</v>
      </c>
      <c r="I11" s="292">
        <v>0</v>
      </c>
      <c r="J11" s="292">
        <v>0</v>
      </c>
      <c r="K11" s="292">
        <v>0</v>
      </c>
      <c r="L11" s="292">
        <v>0</v>
      </c>
      <c r="M11" s="292">
        <v>0</v>
      </c>
      <c r="N11" s="292">
        <v>0</v>
      </c>
      <c r="O11" s="292">
        <v>0</v>
      </c>
      <c r="P11" s="292">
        <v>0</v>
      </c>
      <c r="Q11" s="292">
        <v>0</v>
      </c>
      <c r="R11" s="294">
        <f t="shared" si="0"/>
        <v>0</v>
      </c>
    </row>
    <row r="12" spans="1:18" ht="20.100000000000001" customHeight="1" x14ac:dyDescent="0.25">
      <c r="A12" s="159" t="s">
        <v>168</v>
      </c>
      <c r="B12" s="292">
        <v>0</v>
      </c>
      <c r="C12" s="292">
        <v>0</v>
      </c>
      <c r="D12" s="292">
        <v>0</v>
      </c>
      <c r="E12" s="292">
        <v>0</v>
      </c>
      <c r="F12" s="292">
        <v>0</v>
      </c>
      <c r="G12" s="292">
        <v>0</v>
      </c>
      <c r="H12" s="292">
        <v>0</v>
      </c>
      <c r="I12" s="292">
        <v>0</v>
      </c>
      <c r="J12" s="292">
        <v>0</v>
      </c>
      <c r="K12" s="292">
        <v>0</v>
      </c>
      <c r="L12" s="292">
        <v>0</v>
      </c>
      <c r="M12" s="292">
        <v>0</v>
      </c>
      <c r="N12" s="292">
        <v>0</v>
      </c>
      <c r="O12" s="292">
        <v>0</v>
      </c>
      <c r="P12" s="292">
        <v>0</v>
      </c>
      <c r="Q12" s="292">
        <v>0</v>
      </c>
      <c r="R12" s="294">
        <f t="shared" si="0"/>
        <v>0</v>
      </c>
    </row>
    <row r="13" spans="1:18" ht="20.100000000000001" customHeight="1" x14ac:dyDescent="0.25">
      <c r="A13" s="159" t="s">
        <v>169</v>
      </c>
      <c r="B13" s="292">
        <v>0</v>
      </c>
      <c r="C13" s="292">
        <v>0</v>
      </c>
      <c r="D13" s="292">
        <v>0</v>
      </c>
      <c r="E13" s="292">
        <v>0</v>
      </c>
      <c r="F13" s="292">
        <v>0</v>
      </c>
      <c r="G13" s="292">
        <v>0</v>
      </c>
      <c r="H13" s="292">
        <v>0</v>
      </c>
      <c r="I13" s="292">
        <v>0</v>
      </c>
      <c r="J13" s="292">
        <v>0</v>
      </c>
      <c r="K13" s="292">
        <v>0</v>
      </c>
      <c r="L13" s="292">
        <v>0</v>
      </c>
      <c r="M13" s="292">
        <v>0</v>
      </c>
      <c r="N13" s="292">
        <v>0</v>
      </c>
      <c r="O13" s="292">
        <v>0</v>
      </c>
      <c r="P13" s="292">
        <v>0</v>
      </c>
      <c r="Q13" s="292">
        <v>0</v>
      </c>
      <c r="R13" s="294">
        <f t="shared" si="0"/>
        <v>0</v>
      </c>
    </row>
    <row r="14" spans="1:18" ht="20.100000000000001" customHeight="1" x14ac:dyDescent="0.25">
      <c r="A14" s="115" t="s">
        <v>170</v>
      </c>
      <c r="B14" s="292">
        <v>0</v>
      </c>
      <c r="C14" s="292">
        <v>0</v>
      </c>
      <c r="D14" s="292">
        <v>0</v>
      </c>
      <c r="E14" s="292">
        <v>0</v>
      </c>
      <c r="F14" s="292">
        <v>0</v>
      </c>
      <c r="G14" s="292">
        <v>0</v>
      </c>
      <c r="H14" s="292">
        <v>0</v>
      </c>
      <c r="I14" s="292">
        <v>0</v>
      </c>
      <c r="J14" s="292">
        <v>0</v>
      </c>
      <c r="K14" s="292">
        <v>0</v>
      </c>
      <c r="L14" s="292">
        <v>0</v>
      </c>
      <c r="M14" s="292">
        <v>0</v>
      </c>
      <c r="N14" s="292">
        <v>0</v>
      </c>
      <c r="O14" s="292">
        <v>0</v>
      </c>
      <c r="P14" s="292">
        <v>0</v>
      </c>
      <c r="Q14" s="292">
        <v>264.44</v>
      </c>
      <c r="R14" s="294">
        <f t="shared" si="0"/>
        <v>264.44</v>
      </c>
    </row>
    <row r="15" spans="1:18" ht="20.100000000000001" customHeight="1" x14ac:dyDescent="0.25">
      <c r="A15" s="115" t="s">
        <v>306</v>
      </c>
      <c r="B15" s="292">
        <v>0</v>
      </c>
      <c r="C15" s="292">
        <v>0</v>
      </c>
      <c r="D15" s="292">
        <v>0</v>
      </c>
      <c r="E15" s="292">
        <v>0</v>
      </c>
      <c r="F15" s="292">
        <v>0</v>
      </c>
      <c r="G15" s="292">
        <v>0</v>
      </c>
      <c r="H15" s="292">
        <v>0</v>
      </c>
      <c r="I15" s="292">
        <v>0</v>
      </c>
      <c r="J15" s="292">
        <v>139</v>
      </c>
      <c r="K15" s="292">
        <v>402.17000000000013</v>
      </c>
      <c r="L15" s="292">
        <v>2147.94</v>
      </c>
      <c r="M15" s="292">
        <v>0</v>
      </c>
      <c r="N15" s="292">
        <v>0</v>
      </c>
      <c r="O15" s="292">
        <v>0</v>
      </c>
      <c r="P15" s="292">
        <v>0</v>
      </c>
      <c r="Q15" s="292">
        <v>0</v>
      </c>
      <c r="R15" s="294">
        <f t="shared" si="0"/>
        <v>2689.11</v>
      </c>
    </row>
    <row r="16" spans="1:18" ht="20.100000000000001" customHeight="1" x14ac:dyDescent="0.25">
      <c r="A16" s="115" t="s">
        <v>307</v>
      </c>
      <c r="B16" s="292">
        <v>0</v>
      </c>
      <c r="C16" s="292">
        <v>0</v>
      </c>
      <c r="D16" s="292">
        <v>0</v>
      </c>
      <c r="E16" s="292">
        <v>0</v>
      </c>
      <c r="F16" s="292">
        <v>0</v>
      </c>
      <c r="G16" s="292">
        <v>0</v>
      </c>
      <c r="H16" s="292">
        <v>0</v>
      </c>
      <c r="I16" s="292">
        <v>0</v>
      </c>
      <c r="J16" s="292">
        <v>0</v>
      </c>
      <c r="K16" s="292">
        <v>0</v>
      </c>
      <c r="L16" s="292">
        <v>0</v>
      </c>
      <c r="M16" s="292">
        <v>0</v>
      </c>
      <c r="N16" s="292">
        <v>0</v>
      </c>
      <c r="O16" s="292">
        <v>0</v>
      </c>
      <c r="P16" s="292">
        <v>0</v>
      </c>
      <c r="Q16" s="292">
        <v>0</v>
      </c>
      <c r="R16" s="294">
        <f t="shared" si="0"/>
        <v>0</v>
      </c>
    </row>
    <row r="17" spans="1:18" ht="20.100000000000001" customHeight="1" x14ac:dyDescent="0.25">
      <c r="A17" s="159" t="s">
        <v>177</v>
      </c>
      <c r="B17" s="292">
        <v>0</v>
      </c>
      <c r="C17" s="292">
        <v>0</v>
      </c>
      <c r="D17" s="292">
        <v>0</v>
      </c>
      <c r="E17" s="292">
        <v>0</v>
      </c>
      <c r="F17" s="292">
        <v>0</v>
      </c>
      <c r="G17" s="292">
        <v>0</v>
      </c>
      <c r="H17" s="292">
        <v>0</v>
      </c>
      <c r="I17" s="292">
        <v>0</v>
      </c>
      <c r="J17" s="292">
        <v>0</v>
      </c>
      <c r="K17" s="292">
        <v>0</v>
      </c>
      <c r="L17" s="292">
        <v>0</v>
      </c>
      <c r="M17" s="292">
        <v>0</v>
      </c>
      <c r="N17" s="292">
        <v>0</v>
      </c>
      <c r="O17" s="292">
        <v>0</v>
      </c>
      <c r="P17" s="292">
        <v>0</v>
      </c>
      <c r="Q17" s="292">
        <v>0</v>
      </c>
      <c r="R17" s="294">
        <f t="shared" si="0"/>
        <v>0</v>
      </c>
    </row>
    <row r="18" spans="1:18" ht="20.100000000000001" customHeight="1" x14ac:dyDescent="0.25">
      <c r="A18" s="176" t="s">
        <v>390</v>
      </c>
      <c r="B18" s="292">
        <v>0</v>
      </c>
      <c r="C18" s="292">
        <v>0</v>
      </c>
      <c r="D18" s="292">
        <v>0</v>
      </c>
      <c r="E18" s="292">
        <v>0</v>
      </c>
      <c r="F18" s="292">
        <v>0</v>
      </c>
      <c r="G18" s="292">
        <v>0</v>
      </c>
      <c r="H18" s="292">
        <v>0</v>
      </c>
      <c r="I18" s="292">
        <v>0</v>
      </c>
      <c r="J18" s="292">
        <v>0</v>
      </c>
      <c r="K18" s="292">
        <v>0</v>
      </c>
      <c r="L18" s="292">
        <v>0</v>
      </c>
      <c r="M18" s="292">
        <v>0</v>
      </c>
      <c r="N18" s="292">
        <v>0</v>
      </c>
      <c r="O18" s="292">
        <v>0</v>
      </c>
      <c r="P18" s="292">
        <v>0</v>
      </c>
      <c r="Q18" s="292">
        <v>0</v>
      </c>
      <c r="R18" s="294">
        <f t="shared" si="0"/>
        <v>0</v>
      </c>
    </row>
    <row r="19" spans="1:18" ht="20.100000000000001" customHeight="1" x14ac:dyDescent="0.25">
      <c r="A19" s="205" t="s">
        <v>22</v>
      </c>
      <c r="B19" s="302">
        <f>SUM(B5:B18)</f>
        <v>0</v>
      </c>
      <c r="C19" s="302">
        <f t="shared" ref="C19:Q19" si="1">SUM(C5:C18)</f>
        <v>0</v>
      </c>
      <c r="D19" s="302">
        <f t="shared" si="1"/>
        <v>0</v>
      </c>
      <c r="E19" s="302">
        <f t="shared" si="1"/>
        <v>0</v>
      </c>
      <c r="F19" s="302">
        <f t="shared" si="1"/>
        <v>0</v>
      </c>
      <c r="G19" s="302">
        <f t="shared" si="1"/>
        <v>0</v>
      </c>
      <c r="H19" s="302">
        <f t="shared" si="1"/>
        <v>0</v>
      </c>
      <c r="I19" s="302">
        <f t="shared" si="1"/>
        <v>0</v>
      </c>
      <c r="J19" s="302">
        <f t="shared" si="1"/>
        <v>139</v>
      </c>
      <c r="K19" s="302">
        <f t="shared" si="1"/>
        <v>402.17000000000013</v>
      </c>
      <c r="L19" s="302">
        <f t="shared" si="1"/>
        <v>2147.94</v>
      </c>
      <c r="M19" s="302">
        <f t="shared" si="1"/>
        <v>0</v>
      </c>
      <c r="N19" s="302">
        <f t="shared" si="1"/>
        <v>0</v>
      </c>
      <c r="O19" s="302">
        <f t="shared" si="1"/>
        <v>0</v>
      </c>
      <c r="P19" s="302">
        <f t="shared" si="1"/>
        <v>0</v>
      </c>
      <c r="Q19" s="302">
        <f t="shared" si="1"/>
        <v>265.94</v>
      </c>
      <c r="R19" s="294">
        <f t="shared" si="0"/>
        <v>2955.05</v>
      </c>
    </row>
    <row r="20" spans="1:18" ht="13.5" customHeight="1" x14ac:dyDescent="0.25">
      <c r="A20" s="20"/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</row>
    <row r="21" spans="1:18" ht="15" customHeight="1" x14ac:dyDescent="0.25">
      <c r="A21" s="20" t="s">
        <v>125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</row>
    <row r="22" spans="1:18" ht="15" customHeight="1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</row>
  </sheetData>
  <pageMargins left="0.7" right="0.7" top="0.75" bottom="0.75" header="0.3" footer="0.3"/>
  <pageSetup paperSize="14" scale="56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8">
    <pageSetUpPr fitToPage="1"/>
  </sheetPr>
  <dimension ref="A1:R29"/>
  <sheetViews>
    <sheetView topLeftCell="C1" zoomScaleNormal="100" workbookViewId="0">
      <selection activeCell="O14" sqref="O14"/>
    </sheetView>
  </sheetViews>
  <sheetFormatPr baseColWidth="10" defaultRowHeight="13.5" x14ac:dyDescent="0.25"/>
  <cols>
    <col min="1" max="1" width="31" style="8" customWidth="1"/>
    <col min="2" max="2" width="14.7109375" style="8" customWidth="1"/>
    <col min="3" max="3" width="15.7109375" style="8" customWidth="1"/>
    <col min="4" max="5" width="15.42578125" style="8" customWidth="1"/>
    <col min="6" max="6" width="14" style="8" customWidth="1"/>
    <col min="7" max="7" width="15.85546875" style="8" customWidth="1"/>
    <col min="8" max="8" width="16.5703125" style="8" customWidth="1"/>
    <col min="9" max="10" width="14.85546875" style="8" customWidth="1"/>
    <col min="11" max="11" width="15.85546875" style="8" customWidth="1"/>
    <col min="12" max="12" width="14.5703125" style="8" customWidth="1"/>
    <col min="13" max="13" width="18.5703125" style="8" customWidth="1"/>
    <col min="14" max="14" width="15" style="8" customWidth="1"/>
    <col min="15" max="15" width="18.28515625" style="8" customWidth="1"/>
    <col min="16" max="16" width="18.140625" style="8" customWidth="1"/>
    <col min="17" max="17" width="17.5703125" style="8" customWidth="1"/>
    <col min="18" max="18" width="20.140625" style="8" customWidth="1"/>
    <col min="19" max="16384" width="11.42578125" style="8"/>
  </cols>
  <sheetData>
    <row r="1" spans="1:18" ht="13.5" customHeight="1" x14ac:dyDescent="0.25">
      <c r="A1" s="65" t="s">
        <v>497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8" ht="13.5" customHeight="1" x14ac:dyDescent="0.25">
      <c r="A2" s="65" t="s">
        <v>117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8" ht="13.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8" ht="53.25" customHeight="1" x14ac:dyDescent="0.25">
      <c r="A4" s="30" t="s">
        <v>101</v>
      </c>
      <c r="B4" s="30" t="s">
        <v>191</v>
      </c>
      <c r="C4" s="30" t="s">
        <v>192</v>
      </c>
      <c r="D4" s="30" t="s">
        <v>193</v>
      </c>
      <c r="E4" s="30" t="s">
        <v>194</v>
      </c>
      <c r="F4" s="30" t="s">
        <v>195</v>
      </c>
      <c r="G4" s="30" t="s">
        <v>196</v>
      </c>
      <c r="H4" s="30" t="s">
        <v>197</v>
      </c>
      <c r="I4" s="30" t="s">
        <v>198</v>
      </c>
      <c r="J4" s="30" t="s">
        <v>397</v>
      </c>
      <c r="K4" s="30" t="s">
        <v>199</v>
      </c>
      <c r="L4" s="30" t="s">
        <v>200</v>
      </c>
      <c r="M4" s="30" t="s">
        <v>201</v>
      </c>
      <c r="N4" s="30" t="s">
        <v>202</v>
      </c>
      <c r="O4" s="30" t="s">
        <v>203</v>
      </c>
      <c r="P4" s="30" t="s">
        <v>204</v>
      </c>
      <c r="Q4" s="30" t="s">
        <v>112</v>
      </c>
      <c r="R4" s="30" t="s">
        <v>22</v>
      </c>
    </row>
    <row r="5" spans="1:18" ht="20.100000000000001" customHeight="1" x14ac:dyDescent="0.3">
      <c r="A5" s="115" t="s">
        <v>162</v>
      </c>
      <c r="B5" s="303">
        <f>'22'!B5+'23'!B5+'24'!B5+'25'!B5+'26'!B5</f>
        <v>27948.44</v>
      </c>
      <c r="C5" s="303">
        <f>'22'!C5+'23'!C5+'24'!C5+'25'!C5+'26'!C5</f>
        <v>40955.569999999992</v>
      </c>
      <c r="D5" s="303">
        <f>'22'!D5+'23'!D5+'24'!D5+'25'!D5+'26'!D5</f>
        <v>94822.61</v>
      </c>
      <c r="E5" s="303">
        <f>'22'!E5+'23'!E5+'24'!E5+'25'!E5+'26'!E5</f>
        <v>64505.69999999999</v>
      </c>
      <c r="F5" s="303">
        <f>'22'!F5+'23'!F5+'24'!F5+'25'!F5+'26'!F5</f>
        <v>170966.17999999993</v>
      </c>
      <c r="G5" s="303">
        <f>'22'!G5+'23'!G5+'24'!G5+'25'!G5+'26'!G5</f>
        <v>366558.6500000002</v>
      </c>
      <c r="H5" s="303">
        <f>'22'!H5+'23'!H5+'24'!H5+'25'!H5+'26'!H5</f>
        <v>196970.00999999992</v>
      </c>
      <c r="I5" s="303">
        <f>'22'!I5+'23'!I5+'24'!I5+'25'!I5+'26'!I5</f>
        <v>211855.22000000012</v>
      </c>
      <c r="J5" s="303">
        <f>'22'!J5+'23'!J5+'24'!J5+'25'!J5+'26'!J5</f>
        <v>90472.17</v>
      </c>
      <c r="K5" s="303">
        <f>'22'!K5+'23'!K5+'24'!K5+'25'!K5+'26'!K5</f>
        <v>317770.93</v>
      </c>
      <c r="L5" s="303">
        <f>'22'!L5+'23'!L5+'24'!L5+'25'!L5+'26'!L5</f>
        <v>197669.9200000001</v>
      </c>
      <c r="M5" s="303">
        <f>'22'!M5+'23'!M5+'24'!M5+'25'!M5+'26'!M5</f>
        <v>70516.28</v>
      </c>
      <c r="N5" s="303">
        <f>'22'!N5+'23'!N5+'24'!N5+'25'!N5+'26'!N5</f>
        <v>183863.52999999994</v>
      </c>
      <c r="O5" s="303">
        <f>'22'!O5+'23'!O5+'24'!O5+'25'!O5+'26'!O5</f>
        <v>23285.549999999996</v>
      </c>
      <c r="P5" s="303">
        <f>'22'!P5+'23'!P5+'24'!P5+'25'!P5+'26'!P5</f>
        <v>36946.200000000026</v>
      </c>
      <c r="Q5" s="303">
        <f>'22'!Q5+'23'!Q5+'24'!Q5+'25'!Q5+'26'!Q5</f>
        <v>1137618.3500000006</v>
      </c>
      <c r="R5" s="299">
        <f>SUM(B5:Q5)</f>
        <v>3232725.3100000005</v>
      </c>
    </row>
    <row r="6" spans="1:18" ht="20.100000000000001" customHeight="1" x14ac:dyDescent="0.3">
      <c r="A6" s="115" t="s">
        <v>163</v>
      </c>
      <c r="B6" s="303">
        <f>'22'!B6+'23'!B6+'24'!B6+'25'!B6+'26'!B6</f>
        <v>9984.9800000000014</v>
      </c>
      <c r="C6" s="303">
        <f>'22'!C6+'23'!C6+'24'!C6+'25'!C6+'26'!C6</f>
        <v>24820.679999999997</v>
      </c>
      <c r="D6" s="303">
        <f>'22'!D6+'23'!D6+'24'!D6+'25'!D6+'26'!D6</f>
        <v>49206.779999999984</v>
      </c>
      <c r="E6" s="303">
        <f>'22'!E6+'23'!E6+'24'!E6+'25'!E6+'26'!E6</f>
        <v>20730.689999999999</v>
      </c>
      <c r="F6" s="303">
        <f>'22'!F6+'23'!F6+'24'!F6+'25'!F6+'26'!F6</f>
        <v>51091.340000000026</v>
      </c>
      <c r="G6" s="303">
        <f>'22'!G6+'23'!G6+'24'!G6+'25'!G6+'26'!G6</f>
        <v>126417.55999999991</v>
      </c>
      <c r="H6" s="303">
        <f>'22'!H6+'23'!H6+'24'!H6+'25'!H6+'26'!H6</f>
        <v>46582.839999999975</v>
      </c>
      <c r="I6" s="303">
        <f>'22'!I6+'23'!I6+'24'!I6+'25'!I6+'26'!I6</f>
        <v>81278.650000000067</v>
      </c>
      <c r="J6" s="303">
        <f>'22'!J6+'23'!J6+'24'!J6+'25'!J6+'26'!J6</f>
        <v>39492.770000000011</v>
      </c>
      <c r="K6" s="303">
        <f>'22'!K6+'23'!K6+'24'!K6+'25'!K6+'26'!K6</f>
        <v>92822.380000000063</v>
      </c>
      <c r="L6" s="303">
        <f>'22'!L6+'23'!L6+'24'!L6+'25'!L6+'26'!L6</f>
        <v>56101.029999999948</v>
      </c>
      <c r="M6" s="303">
        <f>'22'!M6+'23'!M6+'24'!M6+'25'!M6+'26'!M6</f>
        <v>32141.139999999996</v>
      </c>
      <c r="N6" s="303">
        <f>'22'!N6+'23'!N6+'24'!N6+'25'!N6+'26'!N6</f>
        <v>59421.659999999989</v>
      </c>
      <c r="O6" s="303">
        <f>'22'!O6+'23'!O6+'24'!O6+'25'!O6+'26'!O6</f>
        <v>7553.1000000000031</v>
      </c>
      <c r="P6" s="303">
        <f>'22'!P6+'23'!P6+'24'!P6+'25'!P6+'26'!P6</f>
        <v>5499.9</v>
      </c>
      <c r="Q6" s="303">
        <f>'22'!Q6+'23'!Q6+'24'!Q6+'25'!Q6+'26'!Q6</f>
        <v>664369.85000000056</v>
      </c>
      <c r="R6" s="299">
        <f t="shared" ref="R6:R19" si="0">SUM(B6:Q6)</f>
        <v>1367515.3500000006</v>
      </c>
    </row>
    <row r="7" spans="1:18" ht="20.100000000000001" customHeight="1" x14ac:dyDescent="0.3">
      <c r="A7" s="115" t="s">
        <v>164</v>
      </c>
      <c r="B7" s="303">
        <f>'22'!B7+'23'!B7+'24'!B7+'25'!B7+'26'!B7</f>
        <v>10097.039999999999</v>
      </c>
      <c r="C7" s="303">
        <f>'22'!C7+'23'!C7+'24'!C7+'25'!C7+'26'!C7</f>
        <v>15677.819999999996</v>
      </c>
      <c r="D7" s="303">
        <f>'22'!D7+'23'!D7+'24'!D7+'25'!D7+'26'!D7</f>
        <v>27683.51</v>
      </c>
      <c r="E7" s="303">
        <f>'22'!E7+'23'!E7+'24'!E7+'25'!E7+'26'!E7</f>
        <v>17216.689999999991</v>
      </c>
      <c r="F7" s="303">
        <f>'22'!F7+'23'!F7+'24'!F7+'25'!F7+'26'!F7</f>
        <v>46886.06</v>
      </c>
      <c r="G7" s="303">
        <f>'22'!G7+'23'!G7+'24'!G7+'25'!G7+'26'!G7</f>
        <v>61944.46</v>
      </c>
      <c r="H7" s="303">
        <f>'22'!H7+'23'!H7+'24'!H7+'25'!H7+'26'!H7</f>
        <v>44632.160000000033</v>
      </c>
      <c r="I7" s="303">
        <f>'22'!I7+'23'!I7+'24'!I7+'25'!I7+'26'!I7</f>
        <v>41020.449999999975</v>
      </c>
      <c r="J7" s="303">
        <f>'22'!J7+'23'!J7+'24'!J7+'25'!J7+'26'!J7</f>
        <v>16132.810000000009</v>
      </c>
      <c r="K7" s="303">
        <f>'22'!K7+'23'!K7+'24'!K7+'25'!K7+'26'!K7</f>
        <v>55529.930000000029</v>
      </c>
      <c r="L7" s="303">
        <f>'22'!L7+'23'!L7+'24'!L7+'25'!L7+'26'!L7</f>
        <v>49620.610000000044</v>
      </c>
      <c r="M7" s="303">
        <f>'22'!M7+'23'!M7+'24'!M7+'25'!M7+'26'!M7</f>
        <v>17109.909999999989</v>
      </c>
      <c r="N7" s="303">
        <f>'22'!N7+'23'!N7+'24'!N7+'25'!N7+'26'!N7</f>
        <v>53001.970000000038</v>
      </c>
      <c r="O7" s="303">
        <f>'22'!O7+'23'!O7+'24'!O7+'25'!O7+'26'!O7</f>
        <v>5691.6499999999978</v>
      </c>
      <c r="P7" s="303">
        <f>'22'!P7+'23'!P7+'24'!P7+'25'!P7+'26'!P7</f>
        <v>7170.8099999999995</v>
      </c>
      <c r="Q7" s="303">
        <f>'22'!Q7+'23'!Q7+'24'!Q7+'25'!Q7+'26'!Q7</f>
        <v>222387.10999999987</v>
      </c>
      <c r="R7" s="299">
        <f t="shared" si="0"/>
        <v>691802.99</v>
      </c>
    </row>
    <row r="8" spans="1:18" ht="20.100000000000001" customHeight="1" x14ac:dyDescent="0.3">
      <c r="A8" s="115" t="s">
        <v>186</v>
      </c>
      <c r="B8" s="303">
        <f>'22'!B8+'23'!B8+'24'!B8+'25'!B8+'26'!B8</f>
        <v>9.27</v>
      </c>
      <c r="C8" s="303">
        <f>'22'!C8+'23'!C8+'24'!C8+'25'!C8+'26'!C8</f>
        <v>228.69</v>
      </c>
      <c r="D8" s="303">
        <f>'22'!D8+'23'!D8+'24'!D8+'25'!D8+'26'!D8</f>
        <v>63.539999999999985</v>
      </c>
      <c r="E8" s="303">
        <f>'22'!E8+'23'!E8+'24'!E8+'25'!E8+'26'!E8</f>
        <v>22.960000000000004</v>
      </c>
      <c r="F8" s="303">
        <f>'22'!F8+'23'!F8+'24'!F8+'25'!F8+'26'!F8</f>
        <v>78.289999999999992</v>
      </c>
      <c r="G8" s="303">
        <f>'22'!G8+'23'!G8+'24'!G8+'25'!G8+'26'!G8</f>
        <v>410.75</v>
      </c>
      <c r="H8" s="303">
        <f>'22'!H8+'23'!H8+'24'!H8+'25'!H8+'26'!H8</f>
        <v>174.04000000000002</v>
      </c>
      <c r="I8" s="303">
        <f>'22'!I8+'23'!I8+'24'!I8+'25'!I8+'26'!I8</f>
        <v>187.75</v>
      </c>
      <c r="J8" s="303">
        <f>'22'!J8+'23'!J8+'24'!J8+'25'!J8+'26'!J8</f>
        <v>126.36999999999999</v>
      </c>
      <c r="K8" s="303">
        <f>'22'!K8+'23'!K8+'24'!K8+'25'!K8+'26'!K8</f>
        <v>205.2</v>
      </c>
      <c r="L8" s="303">
        <f>'22'!L8+'23'!L8+'24'!L8+'25'!L8+'26'!L8</f>
        <v>272.19000000000005</v>
      </c>
      <c r="M8" s="303">
        <f>'22'!M8+'23'!M8+'24'!M8+'25'!M8+'26'!M8</f>
        <v>83</v>
      </c>
      <c r="N8" s="303">
        <f>'22'!N8+'23'!N8+'24'!N8+'25'!N8+'26'!N8</f>
        <v>1182.95</v>
      </c>
      <c r="O8" s="303">
        <f>'22'!O8+'23'!O8+'24'!O8+'25'!O8+'26'!O8</f>
        <v>197.47</v>
      </c>
      <c r="P8" s="303">
        <f>'22'!P8+'23'!P8+'24'!P8+'25'!P8+'26'!P8</f>
        <v>0</v>
      </c>
      <c r="Q8" s="303">
        <f>'22'!Q8+'23'!Q8+'24'!Q8+'25'!Q8+'26'!Q8</f>
        <v>1504.69</v>
      </c>
      <c r="R8" s="299">
        <f t="shared" si="0"/>
        <v>4747.16</v>
      </c>
    </row>
    <row r="9" spans="1:18" ht="20.100000000000001" customHeight="1" x14ac:dyDescent="0.3">
      <c r="A9" s="115" t="s">
        <v>165</v>
      </c>
      <c r="B9" s="303">
        <f>'22'!B9+'23'!B9+'24'!B9+'25'!B9+'26'!B9</f>
        <v>10440.090000000002</v>
      </c>
      <c r="C9" s="303">
        <f>'22'!C9+'23'!C9+'24'!C9+'25'!C9+'26'!C9</f>
        <v>40925.300000000003</v>
      </c>
      <c r="D9" s="303">
        <f>'22'!D9+'23'!D9+'24'!D9+'25'!D9+'26'!D9</f>
        <v>59430.399999999994</v>
      </c>
      <c r="E9" s="303">
        <f>'22'!E9+'23'!E9+'24'!E9+'25'!E9+'26'!E9</f>
        <v>765.59</v>
      </c>
      <c r="F9" s="303">
        <f>'22'!F9+'23'!F9+'24'!F9+'25'!F9+'26'!F9</f>
        <v>1593.24</v>
      </c>
      <c r="G9" s="303">
        <f>'22'!G9+'23'!G9+'24'!G9+'25'!G9+'26'!G9</f>
        <v>2446.4699999999998</v>
      </c>
      <c r="H9" s="303">
        <f>'22'!H9+'23'!H9+'24'!H9+'25'!H9+'26'!H9</f>
        <v>1463.74</v>
      </c>
      <c r="I9" s="303">
        <f>'22'!I9+'23'!I9+'24'!I9+'25'!I9+'26'!I9</f>
        <v>1330.25</v>
      </c>
      <c r="J9" s="303">
        <f>'22'!J9+'23'!J9+'24'!J9+'25'!J9+'26'!J9</f>
        <v>449.91999999999996</v>
      </c>
      <c r="K9" s="303">
        <f>'22'!K9+'23'!K9+'24'!K9+'25'!K9+'26'!K9</f>
        <v>9234.2999999999993</v>
      </c>
      <c r="L9" s="303">
        <f>'22'!L9+'23'!L9+'24'!L9+'25'!L9+'26'!L9</f>
        <v>4201.1000000000004</v>
      </c>
      <c r="M9" s="303">
        <f>'22'!M9+'23'!M9+'24'!M9+'25'!M9+'26'!M9</f>
        <v>67.289999999999992</v>
      </c>
      <c r="N9" s="303">
        <f>'22'!N9+'23'!N9+'24'!N9+'25'!N9+'26'!N9</f>
        <v>35972.469999999994</v>
      </c>
      <c r="O9" s="303">
        <f>'22'!O9+'23'!O9+'24'!O9+'25'!O9+'26'!O9</f>
        <v>1438.84</v>
      </c>
      <c r="P9" s="303">
        <f>'22'!P9+'23'!P9+'24'!P9+'25'!P9+'26'!P9</f>
        <v>21746.77</v>
      </c>
      <c r="Q9" s="303">
        <f>'22'!Q9+'23'!Q9+'24'!Q9+'25'!Q9+'26'!Q9</f>
        <v>1088879.7800000003</v>
      </c>
      <c r="R9" s="299">
        <f t="shared" si="0"/>
        <v>1280385.5500000003</v>
      </c>
    </row>
    <row r="10" spans="1:18" ht="20.100000000000001" customHeight="1" x14ac:dyDescent="0.3">
      <c r="A10" s="115" t="s">
        <v>166</v>
      </c>
      <c r="B10" s="303">
        <f>'22'!B10+'23'!B10+'24'!B10+'25'!B10+'26'!B10</f>
        <v>16</v>
      </c>
      <c r="C10" s="303">
        <f>'22'!C10+'23'!C10+'24'!C10+'25'!C10+'26'!C10</f>
        <v>76</v>
      </c>
      <c r="D10" s="303">
        <f>'22'!D10+'23'!D10+'24'!D10+'25'!D10+'26'!D10</f>
        <v>202.58999999999997</v>
      </c>
      <c r="E10" s="303">
        <f>'22'!E10+'23'!E10+'24'!E10+'25'!E10+'26'!E10</f>
        <v>199.48000000000002</v>
      </c>
      <c r="F10" s="303">
        <f>'22'!F10+'23'!F10+'24'!F10+'25'!F10+'26'!F10</f>
        <v>1303.1500000000001</v>
      </c>
      <c r="G10" s="303">
        <f>'22'!G10+'23'!G10+'24'!G10+'25'!G10+'26'!G10</f>
        <v>8475.029999999997</v>
      </c>
      <c r="H10" s="303">
        <f>'22'!H10+'23'!H10+'24'!H10+'25'!H10+'26'!H10</f>
        <v>13252.120000000008</v>
      </c>
      <c r="I10" s="303">
        <f>'22'!I10+'23'!I10+'24'!I10+'25'!I10+'26'!I10</f>
        <v>10673.760000000004</v>
      </c>
      <c r="J10" s="303">
        <f>'22'!J10+'23'!J10+'24'!J10+'25'!J10+'26'!J10</f>
        <v>4182.4499999999989</v>
      </c>
      <c r="K10" s="303">
        <f>'22'!K10+'23'!K10+'24'!K10+'25'!K10+'26'!K10</f>
        <v>11660.260000000009</v>
      </c>
      <c r="L10" s="303">
        <f>'22'!L10+'23'!L10+'24'!L10+'25'!L10+'26'!L10</f>
        <v>8307.4100000000017</v>
      </c>
      <c r="M10" s="303">
        <f>'22'!M10+'23'!M10+'24'!M10+'25'!M10+'26'!M10</f>
        <v>3534.2299999999996</v>
      </c>
      <c r="N10" s="303">
        <f>'22'!N10+'23'!N10+'24'!N10+'25'!N10+'26'!N10</f>
        <v>11741.860000000002</v>
      </c>
      <c r="O10" s="303">
        <f>'22'!O10+'23'!O10+'24'!O10+'25'!O10+'26'!O10</f>
        <v>4630.6799999999985</v>
      </c>
      <c r="P10" s="303">
        <f>'22'!P10+'23'!P10+'24'!P10+'25'!P10+'26'!P10</f>
        <v>0</v>
      </c>
      <c r="Q10" s="303">
        <f>'22'!Q10+'23'!Q10+'24'!Q10+'25'!Q10+'26'!Q10</f>
        <v>77201.119999999923</v>
      </c>
      <c r="R10" s="299">
        <f t="shared" si="0"/>
        <v>155456.13999999993</v>
      </c>
    </row>
    <row r="11" spans="1:18" ht="20.100000000000001" customHeight="1" x14ac:dyDescent="0.3">
      <c r="A11" s="115" t="s">
        <v>167</v>
      </c>
      <c r="B11" s="303">
        <f>'22'!B11+'23'!B11+'24'!B11+'25'!B11+'26'!B11</f>
        <v>0</v>
      </c>
      <c r="C11" s="303">
        <f>'22'!C11+'23'!C11+'24'!C11+'25'!C11+'26'!C11</f>
        <v>0</v>
      </c>
      <c r="D11" s="303">
        <f>'22'!D11+'23'!D11+'24'!D11+'25'!D11+'26'!D11</f>
        <v>0</v>
      </c>
      <c r="E11" s="303">
        <f>'22'!E11+'23'!E11+'24'!E11+'25'!E11+'26'!E11</f>
        <v>11875.609999999999</v>
      </c>
      <c r="F11" s="303">
        <f>'22'!F11+'23'!F11+'24'!F11+'25'!F11+'26'!F11</f>
        <v>0</v>
      </c>
      <c r="G11" s="303">
        <f>'22'!G11+'23'!G11+'24'!G11+'25'!G11+'26'!G11</f>
        <v>65655.599999999991</v>
      </c>
      <c r="H11" s="303">
        <f>'22'!H11+'23'!H11+'24'!H11+'25'!H11+'26'!H11</f>
        <v>203.07</v>
      </c>
      <c r="I11" s="303">
        <f>'22'!I11+'23'!I11+'24'!I11+'25'!I11+'26'!I11</f>
        <v>549.58999999999992</v>
      </c>
      <c r="J11" s="303">
        <f>'22'!J11+'23'!J11+'24'!J11+'25'!J11+'26'!J11</f>
        <v>9.93</v>
      </c>
      <c r="K11" s="303">
        <f>'22'!K11+'23'!K11+'24'!K11+'25'!K11+'26'!K11</f>
        <v>20861.12</v>
      </c>
      <c r="L11" s="303">
        <f>'22'!L11+'23'!L11+'24'!L11+'25'!L11+'26'!L11</f>
        <v>0</v>
      </c>
      <c r="M11" s="303">
        <f>'22'!M11+'23'!M11+'24'!M11+'25'!M11+'26'!M11</f>
        <v>3106.87</v>
      </c>
      <c r="N11" s="303">
        <f>'22'!N11+'23'!N11+'24'!N11+'25'!N11+'26'!N11</f>
        <v>2016.58</v>
      </c>
      <c r="O11" s="303">
        <f>'22'!O11+'23'!O11+'24'!O11+'25'!O11+'26'!O11</f>
        <v>0</v>
      </c>
      <c r="P11" s="303">
        <f>'22'!P11+'23'!P11+'24'!P11+'25'!P11+'26'!P11</f>
        <v>27791.73</v>
      </c>
      <c r="Q11" s="303">
        <f>'22'!Q11+'23'!Q11+'24'!Q11+'25'!Q11+'26'!Q11</f>
        <v>1615.4399999999998</v>
      </c>
      <c r="R11" s="299">
        <f t="shared" si="0"/>
        <v>133685.53999999998</v>
      </c>
    </row>
    <row r="12" spans="1:18" ht="20.100000000000001" customHeight="1" x14ac:dyDescent="0.3">
      <c r="A12" s="115" t="s">
        <v>168</v>
      </c>
      <c r="B12" s="303">
        <f>'22'!B12+'23'!B12+'24'!B12+'25'!B12+'26'!B12</f>
        <v>0</v>
      </c>
      <c r="C12" s="303">
        <f>'22'!C12+'23'!C12+'24'!C12+'25'!C12+'26'!C12</f>
        <v>0</v>
      </c>
      <c r="D12" s="303">
        <f>'22'!D12+'23'!D12+'24'!D12+'25'!D12+'26'!D12</f>
        <v>0</v>
      </c>
      <c r="E12" s="303">
        <f>'22'!E12+'23'!E12+'24'!E12+'25'!E12+'26'!E12</f>
        <v>0</v>
      </c>
      <c r="F12" s="303">
        <f>'22'!F12+'23'!F12+'24'!F12+'25'!F12+'26'!F12</f>
        <v>0</v>
      </c>
      <c r="G12" s="303">
        <f>'22'!G12+'23'!G12+'24'!G12+'25'!G12+'26'!G12</f>
        <v>53.03</v>
      </c>
      <c r="H12" s="303">
        <f>'22'!H12+'23'!H12+'24'!H12+'25'!H12+'26'!H12</f>
        <v>0</v>
      </c>
      <c r="I12" s="303">
        <f>'22'!I12+'23'!I12+'24'!I12+'25'!I12+'26'!I12</f>
        <v>0</v>
      </c>
      <c r="J12" s="303">
        <f>'22'!J12+'23'!J12+'24'!J12+'25'!J12+'26'!J12</f>
        <v>0</v>
      </c>
      <c r="K12" s="303">
        <f>'22'!K12+'23'!K12+'24'!K12+'25'!K12+'26'!K12</f>
        <v>0</v>
      </c>
      <c r="L12" s="303">
        <f>'22'!L12+'23'!L12+'24'!L12+'25'!L12+'26'!L12</f>
        <v>0</v>
      </c>
      <c r="M12" s="303">
        <f>'22'!M12+'23'!M12+'24'!M12+'25'!M12+'26'!M12</f>
        <v>2525.77</v>
      </c>
      <c r="N12" s="303">
        <f>'22'!N12+'23'!N12+'24'!N12+'25'!N12+'26'!N12</f>
        <v>0</v>
      </c>
      <c r="O12" s="303">
        <f>'22'!O12+'23'!O12+'24'!O12+'25'!O12+'26'!O12</f>
        <v>0</v>
      </c>
      <c r="P12" s="303">
        <f>'22'!P12+'23'!P12+'24'!P12+'25'!P12+'26'!P12</f>
        <v>0</v>
      </c>
      <c r="Q12" s="303">
        <f>'22'!Q12+'23'!Q12+'24'!Q12+'25'!Q12+'26'!Q12</f>
        <v>0</v>
      </c>
      <c r="R12" s="299">
        <f t="shared" si="0"/>
        <v>2578.8000000000002</v>
      </c>
    </row>
    <row r="13" spans="1:18" ht="20.100000000000001" customHeight="1" x14ac:dyDescent="0.3">
      <c r="A13" s="115" t="s">
        <v>169</v>
      </c>
      <c r="B13" s="303">
        <f>'22'!B13+'23'!B13+'24'!B13+'25'!B13+'26'!B13</f>
        <v>17303.330000000002</v>
      </c>
      <c r="C13" s="303">
        <f>'22'!C13+'23'!C13+'24'!C13+'25'!C13+'26'!C13</f>
        <v>26221.020000000004</v>
      </c>
      <c r="D13" s="303">
        <f>'22'!D13+'23'!D13+'24'!D13+'25'!D13+'26'!D13</f>
        <v>46917.410000000025</v>
      </c>
      <c r="E13" s="303">
        <f>'22'!E13+'23'!E13+'24'!E13+'25'!E13+'26'!E13</f>
        <v>24625.67</v>
      </c>
      <c r="F13" s="303">
        <f>'22'!F13+'23'!F13+'24'!F13+'25'!F13+'26'!F13</f>
        <v>2111.19</v>
      </c>
      <c r="G13" s="303">
        <f>'22'!G13+'23'!G13+'24'!G13+'25'!G13+'26'!G13</f>
        <v>1364.8099999999997</v>
      </c>
      <c r="H13" s="303">
        <f>'22'!H13+'23'!H13+'24'!H13+'25'!H13+'26'!H13</f>
        <v>5346.9500000000007</v>
      </c>
      <c r="I13" s="303">
        <f>'22'!I13+'23'!I13+'24'!I13+'25'!I13+'26'!I13</f>
        <v>40978.659999999996</v>
      </c>
      <c r="J13" s="303">
        <f>'22'!J13+'23'!J13+'24'!J13+'25'!J13+'26'!J13</f>
        <v>44959.760000000009</v>
      </c>
      <c r="K13" s="303">
        <f>'22'!K13+'23'!K13+'24'!K13+'25'!K13+'26'!K13</f>
        <v>129349.12000000001</v>
      </c>
      <c r="L13" s="303">
        <f>'22'!L13+'23'!L13+'24'!L13+'25'!L13+'26'!L13</f>
        <v>20750.61</v>
      </c>
      <c r="M13" s="303">
        <f>'22'!M13+'23'!M13+'24'!M13+'25'!M13+'26'!M13</f>
        <v>38794.39</v>
      </c>
      <c r="N13" s="303">
        <f>'22'!N13+'23'!N13+'24'!N13+'25'!N13+'26'!N13</f>
        <v>14797.079999999996</v>
      </c>
      <c r="O13" s="303">
        <f>'22'!O13+'23'!O13+'24'!O13+'25'!O13+'26'!O13</f>
        <v>0</v>
      </c>
      <c r="P13" s="303">
        <f>'22'!P13+'23'!P13+'24'!P13+'25'!P13+'26'!P13</f>
        <v>0</v>
      </c>
      <c r="Q13" s="303">
        <f>'22'!Q13+'23'!Q13+'24'!Q13+'25'!Q13+'26'!Q13</f>
        <v>1724.1599999999999</v>
      </c>
      <c r="R13" s="299">
        <f t="shared" si="0"/>
        <v>415244.16000000003</v>
      </c>
    </row>
    <row r="14" spans="1:18" ht="20.100000000000001" customHeight="1" x14ac:dyDescent="0.3">
      <c r="A14" s="115" t="s">
        <v>170</v>
      </c>
      <c r="B14" s="303">
        <f>'22'!B14+'23'!B14+'24'!B14+'25'!B14+'26'!B14</f>
        <v>52909.140000000007</v>
      </c>
      <c r="C14" s="303">
        <f>'22'!C14+'23'!C14+'24'!C14+'25'!C14+'26'!C14</f>
        <v>107666.53</v>
      </c>
      <c r="D14" s="303">
        <f>'22'!D14+'23'!D14+'24'!D14+'25'!D14+'26'!D14</f>
        <v>242388.06</v>
      </c>
      <c r="E14" s="303">
        <f>'22'!E14+'23'!E14+'24'!E14+'25'!E14+'26'!E14</f>
        <v>166463.22</v>
      </c>
      <c r="F14" s="303">
        <f>'22'!F14+'23'!F14+'24'!F14+'25'!F14+'26'!F14</f>
        <v>215941.08000000005</v>
      </c>
      <c r="G14" s="303">
        <f>'22'!G14+'23'!G14+'24'!G14+'25'!G14+'26'!G14</f>
        <v>528196.88</v>
      </c>
      <c r="H14" s="303">
        <f>'22'!H14+'23'!H14+'24'!H14+'25'!H14+'26'!H14</f>
        <v>288881.58999999997</v>
      </c>
      <c r="I14" s="303">
        <f>'22'!I14+'23'!I14+'24'!I14+'25'!I14+'26'!I14</f>
        <v>299882.29000000015</v>
      </c>
      <c r="J14" s="303">
        <f>'22'!J14+'23'!J14+'24'!J14+'25'!J14+'26'!J14</f>
        <v>137070.80999999994</v>
      </c>
      <c r="K14" s="303">
        <f>'22'!K14+'23'!K14+'24'!K14+'25'!K14+'26'!K14</f>
        <v>356504.64999999997</v>
      </c>
      <c r="L14" s="303">
        <f>'22'!L14+'23'!L14+'24'!L14+'25'!L14+'26'!L14</f>
        <v>205922.51999999996</v>
      </c>
      <c r="M14" s="303">
        <f>'22'!M14+'23'!M14+'24'!M14+'25'!M14+'26'!M14</f>
        <v>103798.15000000001</v>
      </c>
      <c r="N14" s="303">
        <f>'22'!N14+'23'!N14+'24'!N14+'25'!N14+'26'!N14</f>
        <v>237585.24</v>
      </c>
      <c r="O14" s="303">
        <f>'22'!O14+'23'!O14+'24'!O14+'25'!O14+'26'!O14</f>
        <v>39449.680000000015</v>
      </c>
      <c r="P14" s="303">
        <f>'22'!P14+'23'!P14+'24'!P14+'25'!P14+'26'!P14</f>
        <v>45175.700000000004</v>
      </c>
      <c r="Q14" s="303">
        <f>'22'!Q14+'23'!Q14+'24'!Q14+'25'!Q14+'26'!Q14</f>
        <v>2043387.7399999988</v>
      </c>
      <c r="R14" s="299">
        <f t="shared" si="0"/>
        <v>5071223.2799999993</v>
      </c>
    </row>
    <row r="15" spans="1:18" ht="20.100000000000001" customHeight="1" x14ac:dyDescent="0.3">
      <c r="A15" s="115" t="s">
        <v>306</v>
      </c>
      <c r="B15" s="303">
        <f>'22'!B15+'23'!B15+'24'!B15+'25'!B15+'26'!B15</f>
        <v>61974.380000000005</v>
      </c>
      <c r="C15" s="303">
        <f>'22'!C15+'23'!C15+'24'!C15+'25'!C15+'26'!C15</f>
        <v>397268.36000000016</v>
      </c>
      <c r="D15" s="303">
        <f>'22'!D15+'23'!D15+'24'!D15+'25'!D15+'26'!D15</f>
        <v>2039489.0699999994</v>
      </c>
      <c r="E15" s="303">
        <f>'22'!E15+'23'!E15+'24'!E15+'25'!E15+'26'!E15</f>
        <v>436778.3600000001</v>
      </c>
      <c r="F15" s="303">
        <f>'22'!F15+'23'!F15+'24'!F15+'25'!F15+'26'!F15</f>
        <v>295112.58000000007</v>
      </c>
      <c r="G15" s="303">
        <f>'22'!G15+'23'!G15+'24'!G15+'25'!G15+'26'!G15</f>
        <v>216941.18999999994</v>
      </c>
      <c r="H15" s="303">
        <f>'22'!H15+'23'!H15+'24'!H15+'25'!H15+'26'!H15</f>
        <v>147428.79000000004</v>
      </c>
      <c r="I15" s="303">
        <f>'22'!I15+'23'!I15+'24'!I15+'25'!I15+'26'!I15</f>
        <v>264893.74999999994</v>
      </c>
      <c r="J15" s="303">
        <f>'22'!J15+'23'!J15+'24'!J15+'25'!J15+'26'!J15</f>
        <v>98478.62999999999</v>
      </c>
      <c r="K15" s="303">
        <f>'22'!K15+'23'!K15+'24'!K15+'25'!K15+'26'!K15</f>
        <v>467715.29000000004</v>
      </c>
      <c r="L15" s="303">
        <f>'22'!L15+'23'!L15+'24'!L15+'25'!L15+'26'!L15</f>
        <v>227282.84000000011</v>
      </c>
      <c r="M15" s="303">
        <f>'22'!M15+'23'!M15+'24'!M15+'25'!M15+'26'!M15</f>
        <v>109329.52000000002</v>
      </c>
      <c r="N15" s="303">
        <f>'22'!N15+'23'!N15+'24'!N15+'25'!N15+'26'!N15</f>
        <v>478310.05</v>
      </c>
      <c r="O15" s="303">
        <f>'22'!O15+'23'!O15+'24'!O15+'25'!O15+'26'!O15</f>
        <v>103467.45999999999</v>
      </c>
      <c r="P15" s="303">
        <f>'22'!P15+'23'!P15+'24'!P15+'25'!P15+'26'!P15</f>
        <v>106812.93000000001</v>
      </c>
      <c r="Q15" s="303">
        <f>'22'!Q15+'23'!Q15+'24'!Q15+'25'!Q15+'26'!Q15</f>
        <v>0</v>
      </c>
      <c r="R15" s="299">
        <f t="shared" si="0"/>
        <v>5451283.1999999993</v>
      </c>
    </row>
    <row r="16" spans="1:18" ht="20.100000000000001" customHeight="1" x14ac:dyDescent="0.3">
      <c r="A16" s="115" t="s">
        <v>307</v>
      </c>
      <c r="B16" s="303">
        <f>'22'!B16+'23'!B16+'24'!B16+'25'!B16+'26'!B16</f>
        <v>0</v>
      </c>
      <c r="C16" s="303">
        <f>'22'!C16+'23'!C16+'24'!C16+'25'!C16+'26'!C16</f>
        <v>0</v>
      </c>
      <c r="D16" s="303">
        <f>'22'!D16+'23'!D16+'24'!D16+'25'!D16+'26'!D16</f>
        <v>0</v>
      </c>
      <c r="E16" s="303">
        <f>'22'!E16+'23'!E16+'24'!E16+'25'!E16+'26'!E16</f>
        <v>0</v>
      </c>
      <c r="F16" s="303">
        <f>'22'!F16+'23'!F16+'24'!F16+'25'!F16+'26'!F16</f>
        <v>0</v>
      </c>
      <c r="G16" s="303">
        <f>'22'!G16+'23'!G16+'24'!G16+'25'!G16+'26'!G16</f>
        <v>0</v>
      </c>
      <c r="H16" s="303">
        <f>'22'!H16+'23'!H16+'24'!H16+'25'!H16+'26'!H16</f>
        <v>0</v>
      </c>
      <c r="I16" s="303">
        <f>'22'!I16+'23'!I16+'24'!I16+'25'!I16+'26'!I16</f>
        <v>0</v>
      </c>
      <c r="J16" s="303">
        <f>'22'!J16+'23'!J16+'24'!J16+'25'!J16+'26'!J16</f>
        <v>0</v>
      </c>
      <c r="K16" s="303">
        <f>'22'!K16+'23'!K16+'24'!K16+'25'!K16+'26'!K16</f>
        <v>0</v>
      </c>
      <c r="L16" s="303">
        <f>'22'!L16+'23'!L16+'24'!L16+'25'!L16+'26'!L16</f>
        <v>0</v>
      </c>
      <c r="M16" s="303">
        <f>'22'!M16+'23'!M16+'24'!M16+'25'!M16+'26'!M16</f>
        <v>0</v>
      </c>
      <c r="N16" s="303">
        <f>'22'!N16+'23'!N16+'24'!N16+'25'!N16+'26'!N16</f>
        <v>0</v>
      </c>
      <c r="O16" s="303">
        <f>'22'!O16+'23'!O16+'24'!O16+'25'!O16+'26'!O16</f>
        <v>0</v>
      </c>
      <c r="P16" s="303">
        <f>'22'!P16+'23'!P16+'24'!P16+'25'!P16+'26'!P16</f>
        <v>0</v>
      </c>
      <c r="Q16" s="303">
        <f>'22'!Q16+'23'!Q16+'24'!Q16+'25'!Q16+'26'!Q16</f>
        <v>0</v>
      </c>
      <c r="R16" s="299">
        <f t="shared" si="0"/>
        <v>0</v>
      </c>
    </row>
    <row r="17" spans="1:18" ht="20.100000000000001" customHeight="1" x14ac:dyDescent="0.3">
      <c r="A17" s="115" t="s">
        <v>177</v>
      </c>
      <c r="B17" s="303">
        <f>'22'!B17+'23'!B17+'24'!B17+'25'!B17+'26'!B17</f>
        <v>0</v>
      </c>
      <c r="C17" s="303">
        <f>'22'!C17+'23'!C17+'24'!C17+'25'!C17+'26'!C17</f>
        <v>40960.620000000003</v>
      </c>
      <c r="D17" s="303">
        <f>'22'!D17+'23'!D17+'24'!D17+'25'!D17+'26'!D17</f>
        <v>3991.35</v>
      </c>
      <c r="E17" s="303">
        <f>'22'!E17+'23'!E17+'24'!E17+'25'!E17+'26'!E17</f>
        <v>69697.520000000019</v>
      </c>
      <c r="F17" s="303">
        <f>'22'!F17+'23'!F17+'24'!F17+'25'!F17+'26'!F17</f>
        <v>270</v>
      </c>
      <c r="G17" s="303">
        <f>'22'!G17+'23'!G17+'24'!G17+'25'!G17+'26'!G17</f>
        <v>19802.759999999998</v>
      </c>
      <c r="H17" s="303">
        <f>'22'!H17+'23'!H17+'24'!H17+'25'!H17+'26'!H17</f>
        <v>9418.07</v>
      </c>
      <c r="I17" s="303">
        <f>'22'!I17+'23'!I17+'24'!I17+'25'!I17+'26'!I17</f>
        <v>0</v>
      </c>
      <c r="J17" s="303">
        <f>'22'!J17+'23'!J17+'24'!J17+'25'!J17+'26'!J17</f>
        <v>0</v>
      </c>
      <c r="K17" s="303">
        <f>'22'!K17+'23'!K17+'24'!K17+'25'!K17+'26'!K17</f>
        <v>0</v>
      </c>
      <c r="L17" s="303">
        <f>'22'!L17+'23'!L17+'24'!L17+'25'!L17+'26'!L17</f>
        <v>0</v>
      </c>
      <c r="M17" s="303">
        <f>'22'!M17+'23'!M17+'24'!M17+'25'!M17+'26'!M17</f>
        <v>0</v>
      </c>
      <c r="N17" s="303">
        <f>'22'!N17+'23'!N17+'24'!N17+'25'!N17+'26'!N17</f>
        <v>0</v>
      </c>
      <c r="O17" s="303">
        <f>'22'!O17+'23'!O17+'24'!O17+'25'!O17+'26'!O17</f>
        <v>0</v>
      </c>
      <c r="P17" s="303">
        <f>'22'!P17+'23'!P17+'24'!P17+'25'!P17+'26'!P17</f>
        <v>0</v>
      </c>
      <c r="Q17" s="303">
        <f>'22'!Q17+'23'!Q17+'24'!Q17+'25'!Q17+'26'!Q17</f>
        <v>50281.57</v>
      </c>
      <c r="R17" s="299">
        <f t="shared" si="0"/>
        <v>194421.89000000004</v>
      </c>
    </row>
    <row r="18" spans="1:18" ht="20.100000000000001" customHeight="1" x14ac:dyDescent="0.3">
      <c r="A18" s="176" t="s">
        <v>390</v>
      </c>
      <c r="B18" s="303">
        <f>'22'!B18+'23'!B18+'24'!B18+'25'!B18+'26'!B18</f>
        <v>0</v>
      </c>
      <c r="C18" s="303">
        <f>'22'!C18+'23'!C18+'24'!C18+'25'!C18+'26'!C18</f>
        <v>0</v>
      </c>
      <c r="D18" s="303">
        <f>'22'!D18+'23'!D18+'24'!D18+'25'!D18+'26'!D18</f>
        <v>0</v>
      </c>
      <c r="E18" s="303">
        <f>'22'!E18+'23'!E18+'24'!E18+'25'!E18+'26'!E18</f>
        <v>0</v>
      </c>
      <c r="F18" s="303">
        <f>'22'!F18+'23'!F18+'24'!F18+'25'!F18+'26'!F18</f>
        <v>0</v>
      </c>
      <c r="G18" s="303">
        <f>'22'!G18+'23'!G18+'24'!G18+'25'!G18+'26'!G18</f>
        <v>0</v>
      </c>
      <c r="H18" s="303">
        <f>'22'!H18+'23'!H18+'24'!H18+'25'!H18+'26'!H18</f>
        <v>0</v>
      </c>
      <c r="I18" s="303">
        <f>'22'!I18+'23'!I18+'24'!I18+'25'!I18+'26'!I18</f>
        <v>0</v>
      </c>
      <c r="J18" s="303">
        <f>'22'!J18+'23'!J18+'24'!J18+'25'!J18+'26'!J18</f>
        <v>0</v>
      </c>
      <c r="K18" s="303">
        <f>'22'!K18+'23'!K18+'24'!K18+'25'!K18+'26'!K18</f>
        <v>0</v>
      </c>
      <c r="L18" s="303">
        <f>'22'!L18+'23'!L18+'24'!L18+'25'!L18+'26'!L18</f>
        <v>0</v>
      </c>
      <c r="M18" s="303">
        <f>'22'!M18+'23'!M18+'24'!M18+'25'!M18+'26'!M18</f>
        <v>0</v>
      </c>
      <c r="N18" s="303">
        <f>'22'!N18+'23'!N18+'24'!N18+'25'!N18+'26'!N18</f>
        <v>0</v>
      </c>
      <c r="O18" s="303">
        <f>'22'!O18+'23'!O18+'24'!O18+'25'!O18+'26'!O18</f>
        <v>0</v>
      </c>
      <c r="P18" s="303">
        <f>'22'!P18+'23'!P18+'24'!P18+'25'!P18+'26'!P18</f>
        <v>0</v>
      </c>
      <c r="Q18" s="303">
        <f>'22'!Q18+'23'!Q18+'24'!Q18+'25'!Q18+'26'!Q18</f>
        <v>0</v>
      </c>
      <c r="R18" s="299">
        <f t="shared" si="0"/>
        <v>0</v>
      </c>
    </row>
    <row r="19" spans="1:18" ht="20.100000000000001" customHeight="1" x14ac:dyDescent="0.25">
      <c r="A19" s="206" t="s">
        <v>22</v>
      </c>
      <c r="B19" s="299">
        <f>SUM(B5:B18)</f>
        <v>190682.67</v>
      </c>
      <c r="C19" s="299">
        <f t="shared" ref="C19:Q19" si="1">SUM(C5:C18)</f>
        <v>694800.5900000002</v>
      </c>
      <c r="D19" s="299">
        <f t="shared" si="1"/>
        <v>2564195.3199999994</v>
      </c>
      <c r="E19" s="299">
        <f t="shared" si="1"/>
        <v>812881.49000000011</v>
      </c>
      <c r="F19" s="299">
        <f t="shared" si="1"/>
        <v>785353.1100000001</v>
      </c>
      <c r="G19" s="299">
        <f t="shared" si="1"/>
        <v>1398267.1900000002</v>
      </c>
      <c r="H19" s="299">
        <f t="shared" si="1"/>
        <v>754353.37999999977</v>
      </c>
      <c r="I19" s="299">
        <f t="shared" si="1"/>
        <v>952650.37000000034</v>
      </c>
      <c r="J19" s="299">
        <f t="shared" si="1"/>
        <v>431375.62</v>
      </c>
      <c r="K19" s="299">
        <f t="shared" si="1"/>
        <v>1461653.1800000002</v>
      </c>
      <c r="L19" s="299">
        <f t="shared" si="1"/>
        <v>770128.23</v>
      </c>
      <c r="M19" s="299">
        <f t="shared" si="1"/>
        <v>381006.55</v>
      </c>
      <c r="N19" s="299">
        <f t="shared" si="1"/>
        <v>1077893.3899999999</v>
      </c>
      <c r="O19" s="299">
        <f t="shared" si="1"/>
        <v>185714.43</v>
      </c>
      <c r="P19" s="299">
        <f t="shared" si="1"/>
        <v>251144.04000000004</v>
      </c>
      <c r="Q19" s="299">
        <f t="shared" si="1"/>
        <v>5288969.8100000005</v>
      </c>
      <c r="R19" s="299">
        <f t="shared" si="0"/>
        <v>18001069.370000005</v>
      </c>
    </row>
    <row r="20" spans="1:18" ht="13.5" customHeight="1" x14ac:dyDescent="0.25"/>
    <row r="21" spans="1:18" x14ac:dyDescent="0.25">
      <c r="M21" s="251"/>
    </row>
    <row r="24" spans="1:18" ht="17.25" x14ac:dyDescent="0.3">
      <c r="B24" s="408"/>
      <c r="C24" s="408"/>
      <c r="D24" s="408"/>
      <c r="E24" s="408"/>
      <c r="F24" s="408"/>
      <c r="G24" s="408"/>
      <c r="H24" s="408"/>
      <c r="I24" s="408"/>
      <c r="J24" s="408"/>
      <c r="K24" s="408"/>
      <c r="L24" s="408"/>
      <c r="M24" s="408"/>
      <c r="N24" s="408"/>
      <c r="O24" s="408"/>
      <c r="P24" s="408"/>
      <c r="Q24" s="408"/>
      <c r="R24" s="408"/>
    </row>
    <row r="25" spans="1:18" ht="17.25" x14ac:dyDescent="0.3">
      <c r="B25" s="408"/>
      <c r="C25" s="408"/>
      <c r="D25" s="408"/>
      <c r="E25" s="408"/>
      <c r="F25" s="408"/>
      <c r="G25" s="408"/>
      <c r="H25" s="408"/>
      <c r="I25" s="408"/>
      <c r="J25" s="408"/>
      <c r="K25" s="408"/>
      <c r="L25" s="408"/>
      <c r="M25" s="408"/>
      <c r="N25" s="408"/>
      <c r="O25" s="408"/>
      <c r="P25" s="408"/>
      <c r="Q25" s="408"/>
      <c r="R25" s="408"/>
    </row>
    <row r="26" spans="1:18" ht="17.25" x14ac:dyDescent="0.3">
      <c r="B26" s="408"/>
      <c r="C26" s="408"/>
      <c r="D26" s="408"/>
      <c r="E26" s="408"/>
      <c r="F26" s="408"/>
      <c r="G26" s="408"/>
      <c r="H26" s="408"/>
      <c r="I26" s="408"/>
      <c r="J26" s="408"/>
      <c r="K26" s="408"/>
      <c r="L26" s="408"/>
      <c r="M26" s="408"/>
      <c r="N26" s="408"/>
      <c r="O26" s="408"/>
      <c r="P26" s="408"/>
      <c r="Q26" s="408"/>
      <c r="R26" s="408"/>
    </row>
    <row r="27" spans="1:18" ht="17.25" x14ac:dyDescent="0.3">
      <c r="B27" s="408"/>
      <c r="C27" s="408"/>
      <c r="D27" s="408"/>
      <c r="E27" s="408"/>
      <c r="F27" s="408"/>
      <c r="G27" s="408"/>
      <c r="H27" s="408"/>
      <c r="I27" s="408"/>
      <c r="J27" s="408"/>
      <c r="K27" s="408"/>
      <c r="L27" s="408"/>
      <c r="M27" s="408"/>
      <c r="N27" s="408"/>
      <c r="O27" s="408"/>
      <c r="P27" s="408"/>
      <c r="Q27" s="408"/>
      <c r="R27" s="408"/>
    </row>
    <row r="28" spans="1:18" ht="17.25" x14ac:dyDescent="0.3">
      <c r="B28" s="408"/>
      <c r="C28" s="408"/>
      <c r="D28" s="408"/>
      <c r="E28" s="408"/>
      <c r="F28" s="408"/>
      <c r="G28" s="408"/>
      <c r="H28" s="408"/>
      <c r="I28" s="408"/>
      <c r="J28" s="408"/>
      <c r="K28" s="408"/>
      <c r="L28" s="408"/>
      <c r="M28" s="408"/>
      <c r="N28" s="408"/>
      <c r="O28" s="408"/>
      <c r="P28" s="408"/>
      <c r="Q28" s="408"/>
      <c r="R28" s="408"/>
    </row>
    <row r="29" spans="1:18" ht="17.25" x14ac:dyDescent="0.3">
      <c r="B29" s="408"/>
      <c r="C29" s="408"/>
      <c r="D29" s="408"/>
      <c r="E29" s="408"/>
      <c r="F29" s="408"/>
      <c r="G29" s="408"/>
      <c r="H29" s="408"/>
      <c r="I29" s="408"/>
      <c r="J29" s="408"/>
      <c r="K29" s="408"/>
      <c r="L29" s="408"/>
      <c r="M29" s="408"/>
      <c r="N29" s="408"/>
      <c r="O29" s="408"/>
      <c r="P29" s="408"/>
      <c r="Q29" s="408"/>
      <c r="R29" s="408"/>
    </row>
  </sheetData>
  <pageMargins left="0.7" right="0.7" top="0.75" bottom="0.75" header="0.3" footer="0.3"/>
  <pageSetup paperSize="14" scale="51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9">
    <pageSetUpPr fitToPage="1"/>
  </sheetPr>
  <dimension ref="A1:O264"/>
  <sheetViews>
    <sheetView zoomScale="95" zoomScaleNormal="95" workbookViewId="0">
      <selection activeCell="L28" sqref="L28"/>
    </sheetView>
  </sheetViews>
  <sheetFormatPr baseColWidth="10" defaultRowHeight="13.5" x14ac:dyDescent="0.25"/>
  <cols>
    <col min="1" max="1" width="33.140625" style="8" customWidth="1"/>
    <col min="2" max="2" width="12.42578125" style="8" customWidth="1"/>
    <col min="3" max="3" width="11" style="8" customWidth="1"/>
    <col min="4" max="4" width="12.7109375" style="8" customWidth="1"/>
    <col min="5" max="5" width="11.28515625" style="8" customWidth="1"/>
    <col min="6" max="6" width="11.7109375" style="8" customWidth="1"/>
    <col min="7" max="7" width="12.140625" style="8" customWidth="1"/>
    <col min="8" max="8" width="11.7109375" style="8" customWidth="1"/>
    <col min="9" max="9" width="11.5703125" style="8" customWidth="1"/>
    <col min="10" max="11" width="12.85546875" style="8" customWidth="1"/>
    <col min="12" max="12" width="13" style="8" customWidth="1"/>
    <col min="13" max="13" width="13.140625" style="8" customWidth="1"/>
    <col min="14" max="14" width="15.5703125" style="8" customWidth="1"/>
    <col min="15" max="16384" width="11.42578125" style="8"/>
  </cols>
  <sheetData>
    <row r="1" spans="1:15" x14ac:dyDescent="0.25">
      <c r="A1" s="20" t="s">
        <v>511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5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5" s="111" customFormat="1" ht="20.100000000000001" customHeight="1" x14ac:dyDescent="0.25">
      <c r="A3" s="109" t="s">
        <v>191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2"/>
    </row>
    <row r="4" spans="1:15" s="111" customFormat="1" ht="20.100000000000001" customHeight="1" x14ac:dyDescent="0.25">
      <c r="A4" s="45" t="s">
        <v>101</v>
      </c>
      <c r="B4" s="45" t="s">
        <v>2</v>
      </c>
      <c r="C4" s="45" t="s">
        <v>3</v>
      </c>
      <c r="D4" s="45" t="s">
        <v>4</v>
      </c>
      <c r="E4" s="45" t="s">
        <v>5</v>
      </c>
      <c r="F4" s="45" t="s">
        <v>6</v>
      </c>
      <c r="G4" s="45" t="s">
        <v>7</v>
      </c>
      <c r="H4" s="45" t="s">
        <v>8</v>
      </c>
      <c r="I4" s="45" t="s">
        <v>9</v>
      </c>
      <c r="J4" s="45" t="s">
        <v>10</v>
      </c>
      <c r="K4" s="45" t="s">
        <v>11</v>
      </c>
      <c r="L4" s="45" t="s">
        <v>12</v>
      </c>
      <c r="M4" s="45" t="s">
        <v>13</v>
      </c>
      <c r="N4" s="34" t="s">
        <v>22</v>
      </c>
    </row>
    <row r="5" spans="1:15" s="111" customFormat="1" ht="20.100000000000001" customHeight="1" x14ac:dyDescent="0.25">
      <c r="A5" s="176" t="s">
        <v>162</v>
      </c>
      <c r="B5" s="305">
        <v>2147.81</v>
      </c>
      <c r="C5" s="305">
        <v>1992.4099999999999</v>
      </c>
      <c r="D5" s="305">
        <v>2398.35</v>
      </c>
      <c r="E5" s="305">
        <v>2355.91</v>
      </c>
      <c r="F5" s="305">
        <v>2431.9</v>
      </c>
      <c r="G5" s="305">
        <v>2305.79</v>
      </c>
      <c r="H5" s="305">
        <v>2291.69</v>
      </c>
      <c r="I5" s="305">
        <v>2450.5500000000002</v>
      </c>
      <c r="J5" s="305">
        <v>2358.36</v>
      </c>
      <c r="K5" s="305">
        <v>2404.7600000000002</v>
      </c>
      <c r="L5" s="305">
        <v>2352.61</v>
      </c>
      <c r="M5" s="305">
        <v>2458.3000000000002</v>
      </c>
      <c r="N5" s="306">
        <f t="shared" ref="N5:N19" si="0">SUM(B5:M5)</f>
        <v>27948.44</v>
      </c>
    </row>
    <row r="6" spans="1:15" s="111" customFormat="1" ht="20.100000000000001" customHeight="1" x14ac:dyDescent="0.25">
      <c r="A6" s="176" t="s">
        <v>163</v>
      </c>
      <c r="B6" s="305">
        <v>796.98</v>
      </c>
      <c r="C6" s="305">
        <v>755.13</v>
      </c>
      <c r="D6" s="305">
        <v>910.35</v>
      </c>
      <c r="E6" s="305">
        <v>875.1400000000001</v>
      </c>
      <c r="F6" s="305">
        <v>893.04000000000008</v>
      </c>
      <c r="G6" s="305">
        <v>815.3</v>
      </c>
      <c r="H6" s="305">
        <v>778.6</v>
      </c>
      <c r="I6" s="305">
        <v>840.49000000000012</v>
      </c>
      <c r="J6" s="305">
        <v>811.31999999999994</v>
      </c>
      <c r="K6" s="305">
        <v>850.87</v>
      </c>
      <c r="L6" s="305">
        <v>813.31</v>
      </c>
      <c r="M6" s="305">
        <v>844.44999999999993</v>
      </c>
      <c r="N6" s="306">
        <f t="shared" si="0"/>
        <v>9984.9800000000014</v>
      </c>
    </row>
    <row r="7" spans="1:15" s="111" customFormat="1" ht="20.100000000000001" customHeight="1" x14ac:dyDescent="0.25">
      <c r="A7" s="176" t="s">
        <v>164</v>
      </c>
      <c r="B7" s="305">
        <v>868.01</v>
      </c>
      <c r="C7" s="305">
        <v>782.72</v>
      </c>
      <c r="D7" s="305">
        <v>919.18000000000006</v>
      </c>
      <c r="E7" s="305">
        <v>862.72</v>
      </c>
      <c r="F7" s="305">
        <v>903.25</v>
      </c>
      <c r="G7" s="305">
        <v>839.72</v>
      </c>
      <c r="H7" s="305">
        <v>802.6</v>
      </c>
      <c r="I7" s="305">
        <v>858.39999999999986</v>
      </c>
      <c r="J7" s="305">
        <v>851.19999999999993</v>
      </c>
      <c r="K7" s="305">
        <v>800.5</v>
      </c>
      <c r="L7" s="305">
        <v>779.72</v>
      </c>
      <c r="M7" s="305">
        <v>829.02</v>
      </c>
      <c r="N7" s="306">
        <f t="shared" si="0"/>
        <v>10097.039999999999</v>
      </c>
    </row>
    <row r="8" spans="1:15" s="111" customFormat="1" ht="20.100000000000001" customHeight="1" x14ac:dyDescent="0.25">
      <c r="A8" s="115" t="s">
        <v>186</v>
      </c>
      <c r="B8" s="305">
        <v>0</v>
      </c>
      <c r="C8" s="305">
        <v>0.38</v>
      </c>
      <c r="D8" s="305">
        <v>0.26</v>
      </c>
      <c r="E8" s="305">
        <v>0.12</v>
      </c>
      <c r="F8" s="305">
        <v>0.43</v>
      </c>
      <c r="G8" s="305">
        <v>0.53</v>
      </c>
      <c r="H8" s="305">
        <v>5.16</v>
      </c>
      <c r="I8" s="305">
        <v>0.17</v>
      </c>
      <c r="J8" s="305">
        <v>0.92999999999999994</v>
      </c>
      <c r="K8" s="305">
        <v>0</v>
      </c>
      <c r="L8" s="305">
        <v>0.28000000000000003</v>
      </c>
      <c r="M8" s="305">
        <v>1.01</v>
      </c>
      <c r="N8" s="306">
        <f t="shared" si="0"/>
        <v>9.27</v>
      </c>
    </row>
    <row r="9" spans="1:15" s="111" customFormat="1" ht="20.100000000000001" customHeight="1" x14ac:dyDescent="0.25">
      <c r="A9" s="115" t="s">
        <v>165</v>
      </c>
      <c r="B9" s="305">
        <v>1289.7199999999998</v>
      </c>
      <c r="C9" s="305">
        <v>1084.1099999999999</v>
      </c>
      <c r="D9" s="305">
        <v>930.4</v>
      </c>
      <c r="E9" s="305">
        <v>757.91</v>
      </c>
      <c r="F9" s="305">
        <v>742.82</v>
      </c>
      <c r="G9" s="305">
        <v>745.94</v>
      </c>
      <c r="H9" s="305">
        <v>980.93</v>
      </c>
      <c r="I9" s="305">
        <v>757.74</v>
      </c>
      <c r="J9" s="305">
        <v>839.04000000000008</v>
      </c>
      <c r="K9" s="305">
        <v>758.66</v>
      </c>
      <c r="L9" s="305">
        <v>690.15</v>
      </c>
      <c r="M9" s="305">
        <v>862.67000000000007</v>
      </c>
      <c r="N9" s="306">
        <f t="shared" si="0"/>
        <v>10440.09</v>
      </c>
    </row>
    <row r="10" spans="1:15" s="12" customFormat="1" ht="20.100000000000001" customHeight="1" x14ac:dyDescent="0.25">
      <c r="A10" s="115" t="s">
        <v>166</v>
      </c>
      <c r="B10" s="305">
        <v>0</v>
      </c>
      <c r="C10" s="305">
        <v>0</v>
      </c>
      <c r="D10" s="305">
        <v>0</v>
      </c>
      <c r="E10" s="305">
        <v>4</v>
      </c>
      <c r="F10" s="305">
        <v>0</v>
      </c>
      <c r="G10" s="305">
        <v>4</v>
      </c>
      <c r="H10" s="305">
        <v>0</v>
      </c>
      <c r="I10" s="305">
        <v>4</v>
      </c>
      <c r="J10" s="305">
        <v>4</v>
      </c>
      <c r="K10" s="305">
        <v>0</v>
      </c>
      <c r="L10" s="305">
        <v>0</v>
      </c>
      <c r="M10" s="305">
        <v>0</v>
      </c>
      <c r="N10" s="306">
        <f t="shared" si="0"/>
        <v>16</v>
      </c>
      <c r="O10" s="111"/>
    </row>
    <row r="11" spans="1:15" ht="20.100000000000001" customHeight="1" x14ac:dyDescent="0.25">
      <c r="A11" s="115" t="s">
        <v>167</v>
      </c>
      <c r="B11" s="305">
        <v>0</v>
      </c>
      <c r="C11" s="305">
        <v>0</v>
      </c>
      <c r="D11" s="305">
        <v>0</v>
      </c>
      <c r="E11" s="305">
        <v>0</v>
      </c>
      <c r="F11" s="305">
        <v>0</v>
      </c>
      <c r="G11" s="305">
        <v>0</v>
      </c>
      <c r="H11" s="305">
        <v>0</v>
      </c>
      <c r="I11" s="305">
        <v>0</v>
      </c>
      <c r="J11" s="305">
        <v>0</v>
      </c>
      <c r="K11" s="305">
        <v>0</v>
      </c>
      <c r="L11" s="305">
        <v>0</v>
      </c>
      <c r="M11" s="305">
        <v>0</v>
      </c>
      <c r="N11" s="306">
        <f t="shared" si="0"/>
        <v>0</v>
      </c>
    </row>
    <row r="12" spans="1:15" s="12" customFormat="1" ht="20.100000000000001" customHeight="1" x14ac:dyDescent="0.25">
      <c r="A12" s="115" t="s">
        <v>168</v>
      </c>
      <c r="B12" s="305">
        <v>0</v>
      </c>
      <c r="C12" s="305">
        <v>0</v>
      </c>
      <c r="D12" s="305">
        <v>0</v>
      </c>
      <c r="E12" s="305">
        <v>0</v>
      </c>
      <c r="F12" s="305">
        <v>0</v>
      </c>
      <c r="G12" s="305">
        <v>0</v>
      </c>
      <c r="H12" s="305">
        <v>0</v>
      </c>
      <c r="I12" s="305">
        <v>0</v>
      </c>
      <c r="J12" s="305">
        <v>0</v>
      </c>
      <c r="K12" s="305">
        <v>0</v>
      </c>
      <c r="L12" s="305">
        <v>0</v>
      </c>
      <c r="M12" s="305">
        <v>0</v>
      </c>
      <c r="N12" s="306">
        <f t="shared" si="0"/>
        <v>0</v>
      </c>
      <c r="O12" s="111"/>
    </row>
    <row r="13" spans="1:15" s="12" customFormat="1" ht="20.100000000000001" customHeight="1" x14ac:dyDescent="0.25">
      <c r="A13" s="115" t="s">
        <v>169</v>
      </c>
      <c r="B13" s="305">
        <v>639.78</v>
      </c>
      <c r="C13" s="305">
        <v>1078.43</v>
      </c>
      <c r="D13" s="305">
        <v>1853.31</v>
      </c>
      <c r="E13" s="305">
        <v>1792.44</v>
      </c>
      <c r="F13" s="305">
        <v>1261.8399999999999</v>
      </c>
      <c r="G13" s="305">
        <v>2199.42</v>
      </c>
      <c r="H13" s="305">
        <v>2402.7800000000002</v>
      </c>
      <c r="I13" s="305">
        <v>1577.63</v>
      </c>
      <c r="J13" s="305">
        <v>710.87</v>
      </c>
      <c r="K13" s="305">
        <v>1168.94</v>
      </c>
      <c r="L13" s="305">
        <v>1223.51</v>
      </c>
      <c r="M13" s="305">
        <v>1394.38</v>
      </c>
      <c r="N13" s="306">
        <f t="shared" si="0"/>
        <v>17303.330000000002</v>
      </c>
      <c r="O13" s="111"/>
    </row>
    <row r="14" spans="1:15" s="12" customFormat="1" ht="20.100000000000001" customHeight="1" x14ac:dyDescent="0.25">
      <c r="A14" s="115" t="s">
        <v>170</v>
      </c>
      <c r="B14" s="305">
        <v>4158.3500000000004</v>
      </c>
      <c r="C14" s="305">
        <v>3877.48</v>
      </c>
      <c r="D14" s="305">
        <v>4556.3999999999996</v>
      </c>
      <c r="E14" s="305">
        <v>4366.79</v>
      </c>
      <c r="F14" s="305">
        <v>4861.75</v>
      </c>
      <c r="G14" s="305">
        <v>4559.1399999999994</v>
      </c>
      <c r="H14" s="305">
        <v>4452.1000000000004</v>
      </c>
      <c r="I14" s="305">
        <v>4790.63</v>
      </c>
      <c r="J14" s="305">
        <v>4412.8200000000006</v>
      </c>
      <c r="K14" s="305">
        <v>4435.38</v>
      </c>
      <c r="L14" s="305">
        <v>4269.55</v>
      </c>
      <c r="M14" s="305">
        <v>4168.75</v>
      </c>
      <c r="N14" s="306">
        <f t="shared" si="0"/>
        <v>52909.14</v>
      </c>
      <c r="O14" s="111"/>
    </row>
    <row r="15" spans="1:15" ht="20.100000000000001" customHeight="1" x14ac:dyDescent="0.25">
      <c r="A15" s="115" t="s">
        <v>306</v>
      </c>
      <c r="B15" s="305">
        <v>4840.3799999999992</v>
      </c>
      <c r="C15" s="305">
        <v>4534.9799999999996</v>
      </c>
      <c r="D15" s="305">
        <v>5746.8700000000008</v>
      </c>
      <c r="E15" s="305">
        <v>5431.32</v>
      </c>
      <c r="F15" s="305">
        <v>6022.5500000000011</v>
      </c>
      <c r="G15" s="305">
        <v>5487.1</v>
      </c>
      <c r="H15" s="305">
        <v>5214.6499999999996</v>
      </c>
      <c r="I15" s="305">
        <v>5350.45</v>
      </c>
      <c r="J15" s="305">
        <v>4787.82</v>
      </c>
      <c r="K15" s="305">
        <v>5175.5599999999995</v>
      </c>
      <c r="L15" s="305">
        <v>4769.1499999999996</v>
      </c>
      <c r="M15" s="305">
        <v>4613.55</v>
      </c>
      <c r="N15" s="306">
        <f t="shared" si="0"/>
        <v>61974.38</v>
      </c>
    </row>
    <row r="16" spans="1:15" ht="20.100000000000001" customHeight="1" x14ac:dyDescent="0.25">
      <c r="A16" s="115" t="s">
        <v>307</v>
      </c>
      <c r="B16" s="305">
        <v>0</v>
      </c>
      <c r="C16" s="305">
        <v>0</v>
      </c>
      <c r="D16" s="305">
        <v>0</v>
      </c>
      <c r="E16" s="305">
        <v>0</v>
      </c>
      <c r="F16" s="305">
        <v>0</v>
      </c>
      <c r="G16" s="305">
        <v>0</v>
      </c>
      <c r="H16" s="305">
        <v>0</v>
      </c>
      <c r="I16" s="305">
        <v>0</v>
      </c>
      <c r="J16" s="305">
        <v>0</v>
      </c>
      <c r="K16" s="305">
        <v>0</v>
      </c>
      <c r="L16" s="305">
        <v>0</v>
      </c>
      <c r="M16" s="305">
        <v>0</v>
      </c>
      <c r="N16" s="306">
        <f t="shared" si="0"/>
        <v>0</v>
      </c>
    </row>
    <row r="17" spans="1:14" ht="20.100000000000001" customHeight="1" x14ac:dyDescent="0.25">
      <c r="A17" s="115" t="s">
        <v>177</v>
      </c>
      <c r="B17" s="305">
        <v>0</v>
      </c>
      <c r="C17" s="305">
        <v>0</v>
      </c>
      <c r="D17" s="305">
        <v>0</v>
      </c>
      <c r="E17" s="305">
        <v>0</v>
      </c>
      <c r="F17" s="305">
        <v>0</v>
      </c>
      <c r="G17" s="305">
        <v>0</v>
      </c>
      <c r="H17" s="305">
        <v>0</v>
      </c>
      <c r="I17" s="305">
        <v>0</v>
      </c>
      <c r="J17" s="305">
        <v>0</v>
      </c>
      <c r="K17" s="305">
        <v>0</v>
      </c>
      <c r="L17" s="305">
        <v>0</v>
      </c>
      <c r="M17" s="305">
        <v>0</v>
      </c>
      <c r="N17" s="306">
        <f t="shared" si="0"/>
        <v>0</v>
      </c>
    </row>
    <row r="18" spans="1:14" ht="20.100000000000001" customHeight="1" x14ac:dyDescent="0.25">
      <c r="A18" s="115" t="s">
        <v>390</v>
      </c>
      <c r="B18" s="305">
        <v>0</v>
      </c>
      <c r="C18" s="305">
        <v>0</v>
      </c>
      <c r="D18" s="305">
        <v>0</v>
      </c>
      <c r="E18" s="305">
        <v>0</v>
      </c>
      <c r="F18" s="305">
        <v>0</v>
      </c>
      <c r="G18" s="305">
        <v>0</v>
      </c>
      <c r="H18" s="305">
        <v>0</v>
      </c>
      <c r="I18" s="305">
        <v>0</v>
      </c>
      <c r="J18" s="305">
        <v>0</v>
      </c>
      <c r="K18" s="305">
        <v>0</v>
      </c>
      <c r="L18" s="305">
        <v>0</v>
      </c>
      <c r="M18" s="305">
        <v>0</v>
      </c>
      <c r="N18" s="306">
        <f t="shared" si="0"/>
        <v>0</v>
      </c>
    </row>
    <row r="19" spans="1:14" ht="20.100000000000001" customHeight="1" x14ac:dyDescent="0.25">
      <c r="A19" s="205" t="s">
        <v>15</v>
      </c>
      <c r="B19" s="304">
        <f t="shared" ref="B19:M19" si="1">SUM(B5:B18)</f>
        <v>14741.03</v>
      </c>
      <c r="C19" s="304">
        <f t="shared" si="1"/>
        <v>14105.64</v>
      </c>
      <c r="D19" s="304">
        <f t="shared" si="1"/>
        <v>17315.120000000003</v>
      </c>
      <c r="E19" s="304">
        <f t="shared" si="1"/>
        <v>16446.349999999999</v>
      </c>
      <c r="F19" s="304">
        <f t="shared" si="1"/>
        <v>17117.580000000002</v>
      </c>
      <c r="G19" s="304">
        <f t="shared" si="1"/>
        <v>16956.940000000002</v>
      </c>
      <c r="H19" s="304">
        <f t="shared" si="1"/>
        <v>16928.510000000002</v>
      </c>
      <c r="I19" s="304">
        <f t="shared" si="1"/>
        <v>16630.060000000001</v>
      </c>
      <c r="J19" s="304">
        <f t="shared" si="1"/>
        <v>14776.36</v>
      </c>
      <c r="K19" s="304">
        <f t="shared" si="1"/>
        <v>15594.67</v>
      </c>
      <c r="L19" s="304">
        <f t="shared" si="1"/>
        <v>14898.28</v>
      </c>
      <c r="M19" s="304">
        <f t="shared" si="1"/>
        <v>15172.130000000001</v>
      </c>
      <c r="N19" s="306">
        <f t="shared" si="0"/>
        <v>190682.67000000004</v>
      </c>
    </row>
    <row r="20" spans="1:14" ht="20.100000000000001" customHeight="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</row>
    <row r="21" spans="1:14" ht="20.100000000000001" customHeight="1" x14ac:dyDescent="0.25">
      <c r="A21" s="117" t="s">
        <v>192</v>
      </c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</row>
    <row r="22" spans="1:14" ht="20.100000000000001" customHeight="1" x14ac:dyDescent="0.25">
      <c r="A22" s="45" t="s">
        <v>101</v>
      </c>
      <c r="B22" s="45" t="s">
        <v>2</v>
      </c>
      <c r="C22" s="45" t="s">
        <v>3</v>
      </c>
      <c r="D22" s="45" t="s">
        <v>4</v>
      </c>
      <c r="E22" s="45" t="s">
        <v>5</v>
      </c>
      <c r="F22" s="45" t="s">
        <v>6</v>
      </c>
      <c r="G22" s="45" t="s">
        <v>7</v>
      </c>
      <c r="H22" s="45" t="s">
        <v>8</v>
      </c>
      <c r="I22" s="45" t="s">
        <v>9</v>
      </c>
      <c r="J22" s="45" t="s">
        <v>10</v>
      </c>
      <c r="K22" s="45" t="s">
        <v>11</v>
      </c>
      <c r="L22" s="45" t="s">
        <v>12</v>
      </c>
      <c r="M22" s="45" t="s">
        <v>13</v>
      </c>
      <c r="N22" s="34" t="s">
        <v>22</v>
      </c>
    </row>
    <row r="23" spans="1:14" ht="20.100000000000001" customHeight="1" x14ac:dyDescent="0.25">
      <c r="A23" s="176" t="s">
        <v>162</v>
      </c>
      <c r="B23" s="305">
        <v>3260.3500000000004</v>
      </c>
      <c r="C23" s="305">
        <v>3010.43</v>
      </c>
      <c r="D23" s="305">
        <v>3648.13</v>
      </c>
      <c r="E23" s="305">
        <v>3507</v>
      </c>
      <c r="F23" s="305">
        <v>3524.5800000000004</v>
      </c>
      <c r="G23" s="305">
        <v>3385.91</v>
      </c>
      <c r="H23" s="305">
        <v>3463.05</v>
      </c>
      <c r="I23" s="305">
        <v>3488.24</v>
      </c>
      <c r="J23" s="305">
        <v>3329.26</v>
      </c>
      <c r="K23" s="305">
        <v>3459.53</v>
      </c>
      <c r="L23" s="305">
        <v>3279.5099999999993</v>
      </c>
      <c r="M23" s="305">
        <v>3599.58</v>
      </c>
      <c r="N23" s="306">
        <f t="shared" ref="N23:N37" si="2">SUM(B23:M23)</f>
        <v>40955.570000000007</v>
      </c>
    </row>
    <row r="24" spans="1:14" ht="20.100000000000001" customHeight="1" x14ac:dyDescent="0.25">
      <c r="A24" s="176" t="s">
        <v>163</v>
      </c>
      <c r="B24" s="305">
        <v>2222.9699999999998</v>
      </c>
      <c r="C24" s="305">
        <v>1987.32</v>
      </c>
      <c r="D24" s="305">
        <v>2270.88</v>
      </c>
      <c r="E24" s="305">
        <v>2171.16</v>
      </c>
      <c r="F24" s="305">
        <v>2190.65</v>
      </c>
      <c r="G24" s="305">
        <v>2042.7599999999998</v>
      </c>
      <c r="H24" s="305">
        <v>1968.0500000000002</v>
      </c>
      <c r="I24" s="305">
        <v>2004.1000000000001</v>
      </c>
      <c r="J24" s="305">
        <v>1957.15</v>
      </c>
      <c r="K24" s="305">
        <v>2040.6799999999998</v>
      </c>
      <c r="L24" s="305">
        <v>1912.4299999999998</v>
      </c>
      <c r="M24" s="305">
        <v>2052.5299999999997</v>
      </c>
      <c r="N24" s="306">
        <f t="shared" si="2"/>
        <v>24820.68</v>
      </c>
    </row>
    <row r="25" spans="1:14" ht="20.100000000000001" customHeight="1" x14ac:dyDescent="0.25">
      <c r="A25" s="176" t="s">
        <v>164</v>
      </c>
      <c r="B25" s="305">
        <v>1290.3499999999999</v>
      </c>
      <c r="C25" s="305">
        <v>1339.69</v>
      </c>
      <c r="D25" s="305">
        <v>1501.0499999999997</v>
      </c>
      <c r="E25" s="305">
        <v>1387.28</v>
      </c>
      <c r="F25" s="305">
        <v>1364.01</v>
      </c>
      <c r="G25" s="305">
        <v>1287.49</v>
      </c>
      <c r="H25" s="305">
        <v>1272.3399999999999</v>
      </c>
      <c r="I25" s="305">
        <v>1269.0899999999999</v>
      </c>
      <c r="J25" s="305">
        <v>1262.18</v>
      </c>
      <c r="K25" s="305">
        <v>1268.33</v>
      </c>
      <c r="L25" s="305">
        <v>2689.85</v>
      </c>
      <c r="M25" s="305">
        <v>1246.1599999999999</v>
      </c>
      <c r="N25" s="306">
        <f t="shared" si="2"/>
        <v>17177.82</v>
      </c>
    </row>
    <row r="26" spans="1:14" ht="20.100000000000001" customHeight="1" x14ac:dyDescent="0.25">
      <c r="A26" s="176" t="s">
        <v>186</v>
      </c>
      <c r="B26" s="305">
        <v>18.149999999999999</v>
      </c>
      <c r="C26" s="305">
        <v>12.58</v>
      </c>
      <c r="D26" s="305">
        <v>59.18</v>
      </c>
      <c r="E26" s="305">
        <v>14.829999999999998</v>
      </c>
      <c r="F26" s="305">
        <v>20.149999999999999</v>
      </c>
      <c r="G26" s="305">
        <v>14.459999999999999</v>
      </c>
      <c r="H26" s="305">
        <v>18.73</v>
      </c>
      <c r="I26" s="305">
        <v>11.73</v>
      </c>
      <c r="J26" s="305">
        <v>9.0500000000000007</v>
      </c>
      <c r="K26" s="305">
        <v>10.119999999999999</v>
      </c>
      <c r="L26" s="305">
        <v>23.38</v>
      </c>
      <c r="M26" s="305">
        <v>16.330000000000002</v>
      </c>
      <c r="N26" s="306">
        <f t="shared" si="2"/>
        <v>228.69</v>
      </c>
    </row>
    <row r="27" spans="1:14" ht="20.100000000000001" customHeight="1" x14ac:dyDescent="0.25">
      <c r="A27" s="176" t="s">
        <v>165</v>
      </c>
      <c r="B27" s="305">
        <v>3707.6699999999996</v>
      </c>
      <c r="C27" s="305">
        <v>3139.71</v>
      </c>
      <c r="D27" s="305">
        <v>3956.99</v>
      </c>
      <c r="E27" s="305">
        <v>3395.6800000000003</v>
      </c>
      <c r="F27" s="305">
        <v>3450.62</v>
      </c>
      <c r="G27" s="305">
        <v>3396.91</v>
      </c>
      <c r="H27" s="305">
        <v>3485.28</v>
      </c>
      <c r="I27" s="305">
        <v>3483.48</v>
      </c>
      <c r="J27" s="305">
        <v>3504.68</v>
      </c>
      <c r="K27" s="305">
        <v>3403.37</v>
      </c>
      <c r="L27" s="305">
        <v>2613.75</v>
      </c>
      <c r="M27" s="305">
        <v>3387.1600000000003</v>
      </c>
      <c r="N27" s="306">
        <f t="shared" si="2"/>
        <v>40925.300000000003</v>
      </c>
    </row>
    <row r="28" spans="1:14" ht="20.100000000000001" customHeight="1" x14ac:dyDescent="0.25">
      <c r="A28" s="176" t="s">
        <v>166</v>
      </c>
      <c r="B28" s="305">
        <v>0</v>
      </c>
      <c r="C28" s="305">
        <v>0</v>
      </c>
      <c r="D28" s="305">
        <v>6</v>
      </c>
      <c r="E28" s="305">
        <v>4</v>
      </c>
      <c r="F28" s="305">
        <v>4</v>
      </c>
      <c r="G28" s="305">
        <v>13</v>
      </c>
      <c r="H28" s="305">
        <v>16</v>
      </c>
      <c r="I28" s="305">
        <v>14</v>
      </c>
      <c r="J28" s="305">
        <v>15</v>
      </c>
      <c r="K28" s="305">
        <v>4</v>
      </c>
      <c r="L28" s="305">
        <v>0</v>
      </c>
      <c r="M28" s="305">
        <v>0</v>
      </c>
      <c r="N28" s="306">
        <f t="shared" si="2"/>
        <v>76</v>
      </c>
    </row>
    <row r="29" spans="1:14" ht="20.100000000000001" customHeight="1" x14ac:dyDescent="0.25">
      <c r="A29" s="176" t="s">
        <v>167</v>
      </c>
      <c r="B29" s="305">
        <v>0</v>
      </c>
      <c r="C29" s="305">
        <v>0</v>
      </c>
      <c r="D29" s="305">
        <v>0</v>
      </c>
      <c r="E29" s="305">
        <v>0</v>
      </c>
      <c r="F29" s="305">
        <v>0</v>
      </c>
      <c r="G29" s="305">
        <v>0</v>
      </c>
      <c r="H29" s="305">
        <v>0</v>
      </c>
      <c r="I29" s="305">
        <v>0</v>
      </c>
      <c r="J29" s="305">
        <v>0</v>
      </c>
      <c r="K29" s="305">
        <v>0</v>
      </c>
      <c r="L29" s="305">
        <v>0</v>
      </c>
      <c r="M29" s="305">
        <v>0</v>
      </c>
      <c r="N29" s="306">
        <f t="shared" si="2"/>
        <v>0</v>
      </c>
    </row>
    <row r="30" spans="1:14" ht="20.100000000000001" customHeight="1" x14ac:dyDescent="0.25">
      <c r="A30" s="176" t="s">
        <v>168</v>
      </c>
      <c r="B30" s="305">
        <v>0</v>
      </c>
      <c r="C30" s="305">
        <v>0</v>
      </c>
      <c r="D30" s="305">
        <v>0</v>
      </c>
      <c r="E30" s="305">
        <v>0</v>
      </c>
      <c r="F30" s="305">
        <v>0</v>
      </c>
      <c r="G30" s="305">
        <v>0</v>
      </c>
      <c r="H30" s="305">
        <v>0</v>
      </c>
      <c r="I30" s="305">
        <v>0</v>
      </c>
      <c r="J30" s="305">
        <v>0</v>
      </c>
      <c r="K30" s="305">
        <v>0</v>
      </c>
      <c r="L30" s="305">
        <v>0</v>
      </c>
      <c r="M30" s="305">
        <v>0</v>
      </c>
      <c r="N30" s="306">
        <f t="shared" si="2"/>
        <v>0</v>
      </c>
    </row>
    <row r="31" spans="1:14" ht="20.100000000000001" customHeight="1" x14ac:dyDescent="0.25">
      <c r="A31" s="176" t="s">
        <v>169</v>
      </c>
      <c r="B31" s="305">
        <v>1410.36</v>
      </c>
      <c r="C31" s="305">
        <v>1054.49</v>
      </c>
      <c r="D31" s="305">
        <v>3364.64</v>
      </c>
      <c r="E31" s="305">
        <v>2569.9700000000003</v>
      </c>
      <c r="F31" s="305">
        <v>2744.13</v>
      </c>
      <c r="G31" s="305">
        <v>2411.94</v>
      </c>
      <c r="H31" s="305">
        <v>2472.08</v>
      </c>
      <c r="I31" s="305">
        <v>2231.73</v>
      </c>
      <c r="J31" s="305">
        <v>1504.19</v>
      </c>
      <c r="K31" s="305">
        <v>1731.18</v>
      </c>
      <c r="L31" s="305">
        <v>2388.37</v>
      </c>
      <c r="M31" s="305">
        <v>2337.94</v>
      </c>
      <c r="N31" s="306">
        <f t="shared" si="2"/>
        <v>26221.019999999997</v>
      </c>
    </row>
    <row r="32" spans="1:14" ht="20.100000000000001" customHeight="1" x14ac:dyDescent="0.25">
      <c r="A32" s="115" t="s">
        <v>170</v>
      </c>
      <c r="B32" s="305">
        <v>9328.17</v>
      </c>
      <c r="C32" s="305">
        <v>8332.69</v>
      </c>
      <c r="D32" s="305">
        <v>9664.1099999999988</v>
      </c>
      <c r="E32" s="305">
        <v>8904.93</v>
      </c>
      <c r="F32" s="305">
        <v>9445.7099999999991</v>
      </c>
      <c r="G32" s="305">
        <v>8763.35</v>
      </c>
      <c r="H32" s="305">
        <v>8793.44</v>
      </c>
      <c r="I32" s="305">
        <v>9073.6200000000026</v>
      </c>
      <c r="J32" s="305">
        <v>8695.77</v>
      </c>
      <c r="K32" s="305">
        <v>8924.43</v>
      </c>
      <c r="L32" s="305">
        <v>10499.655000000001</v>
      </c>
      <c r="M32" s="305">
        <v>9244.7799999999988</v>
      </c>
      <c r="N32" s="306">
        <f t="shared" si="2"/>
        <v>109670.655</v>
      </c>
    </row>
    <row r="33" spans="1:14" ht="20.100000000000001" customHeight="1" x14ac:dyDescent="0.25">
      <c r="A33" s="115" t="s">
        <v>306</v>
      </c>
      <c r="B33" s="305">
        <v>30252.049999999996</v>
      </c>
      <c r="C33" s="305">
        <v>28470.9</v>
      </c>
      <c r="D33" s="305">
        <v>35522.43</v>
      </c>
      <c r="E33" s="305">
        <v>34472.58</v>
      </c>
      <c r="F33" s="305">
        <v>35952.299999999996</v>
      </c>
      <c r="G33" s="305">
        <v>18540.689999999999</v>
      </c>
      <c r="H33" s="305">
        <v>36547.159999999996</v>
      </c>
      <c r="I33" s="305">
        <v>35479.56</v>
      </c>
      <c r="J33" s="305">
        <v>34477.840000000004</v>
      </c>
      <c r="K33" s="305">
        <v>36448.869999999995</v>
      </c>
      <c r="L33" s="305">
        <v>34097.460000000006</v>
      </c>
      <c r="M33" s="305">
        <v>37006.519999999997</v>
      </c>
      <c r="N33" s="306">
        <f t="shared" si="2"/>
        <v>397268.36000000004</v>
      </c>
    </row>
    <row r="34" spans="1:14" ht="20.100000000000001" customHeight="1" x14ac:dyDescent="0.25">
      <c r="A34" s="115" t="s">
        <v>307</v>
      </c>
      <c r="B34" s="305">
        <v>0</v>
      </c>
      <c r="C34" s="305">
        <v>0</v>
      </c>
      <c r="D34" s="305">
        <v>0</v>
      </c>
      <c r="E34" s="305">
        <v>0</v>
      </c>
      <c r="F34" s="305">
        <v>0</v>
      </c>
      <c r="G34" s="305">
        <v>0</v>
      </c>
      <c r="H34" s="305">
        <v>0</v>
      </c>
      <c r="I34" s="305">
        <v>0</v>
      </c>
      <c r="J34" s="305">
        <v>0</v>
      </c>
      <c r="K34" s="305">
        <v>0</v>
      </c>
      <c r="L34" s="305">
        <v>0</v>
      </c>
      <c r="M34" s="305">
        <v>0</v>
      </c>
      <c r="N34" s="306">
        <f t="shared" si="2"/>
        <v>0</v>
      </c>
    </row>
    <row r="35" spans="1:14" ht="20.100000000000001" customHeight="1" x14ac:dyDescent="0.25">
      <c r="A35" s="176" t="s">
        <v>177</v>
      </c>
      <c r="B35" s="305">
        <v>3101.77</v>
      </c>
      <c r="C35" s="305">
        <v>2995.42</v>
      </c>
      <c r="D35" s="305">
        <v>3292.71</v>
      </c>
      <c r="E35" s="305">
        <v>3451.46</v>
      </c>
      <c r="F35" s="305">
        <v>3329.9</v>
      </c>
      <c r="G35" s="305">
        <v>3376.7799999999997</v>
      </c>
      <c r="H35" s="305">
        <v>3530.4399999999996</v>
      </c>
      <c r="I35" s="305">
        <v>3671.3300000000004</v>
      </c>
      <c r="J35" s="305">
        <v>3389.8999999999996</v>
      </c>
      <c r="K35" s="305">
        <v>3707.05</v>
      </c>
      <c r="L35" s="305">
        <v>3614.46</v>
      </c>
      <c r="M35" s="305">
        <v>3499.3999999999996</v>
      </c>
      <c r="N35" s="306">
        <f t="shared" si="2"/>
        <v>40960.620000000003</v>
      </c>
    </row>
    <row r="36" spans="1:14" ht="20.100000000000001" customHeight="1" x14ac:dyDescent="0.25">
      <c r="A36" s="115" t="s">
        <v>390</v>
      </c>
      <c r="B36" s="305">
        <v>0</v>
      </c>
      <c r="C36" s="305">
        <v>0</v>
      </c>
      <c r="D36" s="305">
        <v>0</v>
      </c>
      <c r="E36" s="305">
        <v>0</v>
      </c>
      <c r="F36" s="305">
        <v>0</v>
      </c>
      <c r="G36" s="305">
        <v>0</v>
      </c>
      <c r="H36" s="305">
        <v>0</v>
      </c>
      <c r="I36" s="305">
        <v>0</v>
      </c>
      <c r="J36" s="305">
        <v>0</v>
      </c>
      <c r="K36" s="305">
        <v>0</v>
      </c>
      <c r="L36" s="305">
        <v>0</v>
      </c>
      <c r="M36" s="305">
        <v>0</v>
      </c>
      <c r="N36" s="306">
        <f t="shared" si="2"/>
        <v>0</v>
      </c>
    </row>
    <row r="37" spans="1:14" ht="20.100000000000001" customHeight="1" x14ac:dyDescent="0.25">
      <c r="A37" s="205" t="s">
        <v>15</v>
      </c>
      <c r="B37" s="304">
        <f t="shared" ref="B37:M37" si="3">SUM(B23:B36)</f>
        <v>54591.839999999989</v>
      </c>
      <c r="C37" s="304">
        <f t="shared" si="3"/>
        <v>50343.229999999996</v>
      </c>
      <c r="D37" s="304">
        <f t="shared" si="3"/>
        <v>63286.119999999995</v>
      </c>
      <c r="E37" s="304">
        <f t="shared" si="3"/>
        <v>59878.890000000007</v>
      </c>
      <c r="F37" s="304">
        <f t="shared" si="3"/>
        <v>62026.049999999996</v>
      </c>
      <c r="G37" s="304">
        <f t="shared" si="3"/>
        <v>43233.289999999994</v>
      </c>
      <c r="H37" s="304">
        <f t="shared" si="3"/>
        <v>61566.57</v>
      </c>
      <c r="I37" s="304">
        <f t="shared" si="3"/>
        <v>60726.880000000005</v>
      </c>
      <c r="J37" s="304">
        <f t="shared" si="3"/>
        <v>58145.020000000004</v>
      </c>
      <c r="K37" s="304">
        <f t="shared" si="3"/>
        <v>60997.56</v>
      </c>
      <c r="L37" s="304">
        <f t="shared" si="3"/>
        <v>61118.865000000005</v>
      </c>
      <c r="M37" s="304">
        <f t="shared" si="3"/>
        <v>62390.400000000001</v>
      </c>
      <c r="N37" s="304">
        <f t="shared" si="2"/>
        <v>698304.71499999997</v>
      </c>
    </row>
    <row r="38" spans="1:14" ht="12.75" customHeight="1" x14ac:dyDescent="0.25">
      <c r="A38" s="110"/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L38" s="179"/>
      <c r="M38" s="179"/>
      <c r="N38" s="170"/>
    </row>
    <row r="39" spans="1:14" ht="12.75" customHeight="1" x14ac:dyDescent="0.25"/>
    <row r="40" spans="1:14" ht="16.5" customHeight="1" x14ac:dyDescent="0.25"/>
    <row r="41" spans="1:14" ht="16.5" customHeight="1" x14ac:dyDescent="0.25"/>
    <row r="42" spans="1:14" ht="16.5" customHeight="1" x14ac:dyDescent="0.25"/>
    <row r="43" spans="1:14" ht="16.5" customHeight="1" x14ac:dyDescent="0.25"/>
    <row r="44" spans="1:14" ht="16.5" customHeight="1" x14ac:dyDescent="0.25"/>
    <row r="45" spans="1:14" ht="16.5" customHeight="1" x14ac:dyDescent="0.25"/>
    <row r="46" spans="1:14" ht="16.5" customHeight="1" x14ac:dyDescent="0.25"/>
    <row r="47" spans="1:14" ht="16.5" customHeight="1" x14ac:dyDescent="0.25"/>
    <row r="48" spans="1:14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  <row r="58" ht="16.5" customHeight="1" x14ac:dyDescent="0.25"/>
    <row r="59" ht="16.5" customHeight="1" x14ac:dyDescent="0.25"/>
    <row r="60" ht="16.5" customHeight="1" x14ac:dyDescent="0.25"/>
    <row r="61" ht="16.5" customHeight="1" x14ac:dyDescent="0.25"/>
    <row r="62" ht="16.5" customHeight="1" x14ac:dyDescent="0.25"/>
    <row r="63" ht="16.5" customHeight="1" x14ac:dyDescent="0.25"/>
    <row r="64" ht="16.5" customHeight="1" x14ac:dyDescent="0.25"/>
    <row r="65" ht="16.5" customHeight="1" x14ac:dyDescent="0.25"/>
    <row r="66" ht="16.5" customHeight="1" x14ac:dyDescent="0.25"/>
    <row r="67" ht="16.5" customHeight="1" x14ac:dyDescent="0.25"/>
    <row r="68" ht="16.5" customHeight="1" x14ac:dyDescent="0.25"/>
    <row r="69" ht="16.5" customHeight="1" x14ac:dyDescent="0.25"/>
    <row r="70" ht="16.5" customHeight="1" x14ac:dyDescent="0.25"/>
    <row r="71" ht="16.5" customHeight="1" x14ac:dyDescent="0.25"/>
    <row r="72" ht="16.5" customHeight="1" x14ac:dyDescent="0.25"/>
    <row r="73" ht="16.5" customHeight="1" x14ac:dyDescent="0.25"/>
    <row r="74" ht="16.5" customHeight="1" x14ac:dyDescent="0.25"/>
    <row r="75" ht="16.5" customHeight="1" x14ac:dyDescent="0.25"/>
    <row r="76" ht="16.5" customHeight="1" x14ac:dyDescent="0.25"/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  <row r="93" ht="16.5" customHeight="1" x14ac:dyDescent="0.25"/>
    <row r="94" ht="16.5" customHeight="1" x14ac:dyDescent="0.25"/>
    <row r="95" ht="16.5" customHeight="1" x14ac:dyDescent="0.25"/>
    <row r="96" ht="16.5" customHeight="1" x14ac:dyDescent="0.25"/>
    <row r="97" ht="16.5" customHeight="1" x14ac:dyDescent="0.25"/>
    <row r="98" ht="16.5" customHeight="1" x14ac:dyDescent="0.25"/>
    <row r="99" ht="16.5" customHeight="1" x14ac:dyDescent="0.25"/>
    <row r="100" ht="16.5" customHeight="1" x14ac:dyDescent="0.25"/>
    <row r="101" ht="16.5" customHeight="1" x14ac:dyDescent="0.25"/>
    <row r="102" ht="16.5" customHeight="1" x14ac:dyDescent="0.25"/>
    <row r="103" ht="16.5" customHeight="1" x14ac:dyDescent="0.25"/>
    <row r="104" ht="16.5" customHeight="1" x14ac:dyDescent="0.25"/>
    <row r="105" ht="16.5" customHeight="1" x14ac:dyDescent="0.25"/>
    <row r="106" ht="16.5" customHeight="1" x14ac:dyDescent="0.25"/>
    <row r="107" ht="16.5" customHeight="1" x14ac:dyDescent="0.25"/>
    <row r="108" ht="16.5" customHeight="1" x14ac:dyDescent="0.25"/>
    <row r="109" ht="16.5" customHeight="1" x14ac:dyDescent="0.25"/>
    <row r="110" ht="16.5" customHeight="1" x14ac:dyDescent="0.25"/>
    <row r="111" ht="16.5" customHeight="1" x14ac:dyDescent="0.25"/>
    <row r="112" ht="16.5" customHeight="1" x14ac:dyDescent="0.25"/>
    <row r="113" ht="16.5" customHeight="1" x14ac:dyDescent="0.25"/>
    <row r="114" ht="16.5" customHeight="1" x14ac:dyDescent="0.25"/>
    <row r="115" ht="16.5" customHeight="1" x14ac:dyDescent="0.25"/>
    <row r="116" ht="16.5" customHeight="1" x14ac:dyDescent="0.25"/>
    <row r="117" ht="16.5" customHeight="1" x14ac:dyDescent="0.25"/>
    <row r="118" ht="16.5" customHeight="1" x14ac:dyDescent="0.25"/>
    <row r="119" ht="16.5" customHeight="1" x14ac:dyDescent="0.25"/>
    <row r="120" ht="16.5" customHeight="1" x14ac:dyDescent="0.25"/>
    <row r="121" ht="16.5" customHeight="1" x14ac:dyDescent="0.25"/>
    <row r="122" ht="16.5" customHeight="1" x14ac:dyDescent="0.25"/>
    <row r="123" ht="16.5" customHeight="1" x14ac:dyDescent="0.25"/>
    <row r="124" ht="16.5" customHeight="1" x14ac:dyDescent="0.25"/>
    <row r="125" ht="16.5" customHeight="1" x14ac:dyDescent="0.25"/>
    <row r="126" ht="16.5" customHeight="1" x14ac:dyDescent="0.25"/>
    <row r="127" ht="16.5" customHeight="1" x14ac:dyDescent="0.25"/>
    <row r="128" ht="16.5" customHeight="1" x14ac:dyDescent="0.25"/>
    <row r="129" ht="16.5" customHeight="1" x14ac:dyDescent="0.25"/>
    <row r="130" ht="16.5" customHeight="1" x14ac:dyDescent="0.25"/>
    <row r="131" ht="16.5" customHeight="1" x14ac:dyDescent="0.25"/>
    <row r="132" ht="16.5" customHeight="1" x14ac:dyDescent="0.25"/>
    <row r="133" ht="16.5" customHeight="1" x14ac:dyDescent="0.25"/>
    <row r="134" ht="16.5" customHeight="1" x14ac:dyDescent="0.25"/>
    <row r="135" ht="16.5" customHeight="1" x14ac:dyDescent="0.25"/>
    <row r="136" ht="16.5" customHeight="1" x14ac:dyDescent="0.25"/>
    <row r="137" ht="16.5" customHeight="1" x14ac:dyDescent="0.25"/>
    <row r="138" ht="16.5" customHeight="1" x14ac:dyDescent="0.25"/>
    <row r="139" ht="16.5" customHeight="1" x14ac:dyDescent="0.25"/>
    <row r="140" ht="16.5" customHeight="1" x14ac:dyDescent="0.25"/>
    <row r="141" ht="16.5" customHeight="1" x14ac:dyDescent="0.25"/>
    <row r="142" ht="16.5" customHeight="1" x14ac:dyDescent="0.25"/>
    <row r="143" ht="16.5" customHeight="1" x14ac:dyDescent="0.25"/>
    <row r="144" ht="16.5" customHeight="1" x14ac:dyDescent="0.25"/>
    <row r="145" ht="16.5" customHeight="1" x14ac:dyDescent="0.25"/>
    <row r="146" ht="16.5" customHeight="1" x14ac:dyDescent="0.25"/>
    <row r="147" ht="16.5" customHeight="1" x14ac:dyDescent="0.25"/>
    <row r="148" ht="16.5" customHeight="1" x14ac:dyDescent="0.25"/>
    <row r="149" ht="16.5" customHeight="1" x14ac:dyDescent="0.25"/>
    <row r="150" ht="16.5" customHeight="1" x14ac:dyDescent="0.25"/>
    <row r="151" ht="16.5" customHeight="1" x14ac:dyDescent="0.25"/>
    <row r="152" ht="16.5" customHeight="1" x14ac:dyDescent="0.25"/>
    <row r="153" ht="16.5" customHeight="1" x14ac:dyDescent="0.25"/>
    <row r="154" ht="16.5" customHeight="1" x14ac:dyDescent="0.25"/>
    <row r="155" ht="16.5" customHeight="1" x14ac:dyDescent="0.25"/>
    <row r="156" ht="16.5" customHeight="1" x14ac:dyDescent="0.25"/>
    <row r="157" ht="16.5" customHeight="1" x14ac:dyDescent="0.25"/>
    <row r="158" ht="16.5" customHeight="1" x14ac:dyDescent="0.25"/>
    <row r="159" ht="16.5" customHeight="1" x14ac:dyDescent="0.25"/>
    <row r="160" ht="16.5" customHeight="1" x14ac:dyDescent="0.25"/>
    <row r="161" ht="16.5" customHeight="1" x14ac:dyDescent="0.25"/>
    <row r="162" ht="16.5" customHeight="1" x14ac:dyDescent="0.25"/>
    <row r="163" ht="16.5" customHeight="1" x14ac:dyDescent="0.25"/>
    <row r="164" ht="16.5" customHeight="1" x14ac:dyDescent="0.25"/>
    <row r="165" ht="16.5" customHeight="1" x14ac:dyDescent="0.25"/>
    <row r="166" ht="16.5" customHeight="1" x14ac:dyDescent="0.25"/>
    <row r="167" ht="16.5" customHeight="1" x14ac:dyDescent="0.25"/>
    <row r="168" ht="16.5" customHeight="1" x14ac:dyDescent="0.25"/>
    <row r="169" ht="16.5" customHeight="1" x14ac:dyDescent="0.25"/>
    <row r="170" ht="16.5" customHeight="1" x14ac:dyDescent="0.25"/>
    <row r="171" ht="16.5" customHeight="1" x14ac:dyDescent="0.25"/>
    <row r="172" ht="16.5" customHeight="1" x14ac:dyDescent="0.25"/>
    <row r="173" ht="16.5" customHeight="1" x14ac:dyDescent="0.25"/>
    <row r="174" ht="16.5" customHeight="1" x14ac:dyDescent="0.25"/>
    <row r="175" ht="16.5" customHeight="1" x14ac:dyDescent="0.25"/>
    <row r="176" ht="16.5" customHeight="1" x14ac:dyDescent="0.25"/>
    <row r="177" ht="16.5" customHeight="1" x14ac:dyDescent="0.25"/>
    <row r="178" ht="16.5" customHeight="1" x14ac:dyDescent="0.25"/>
    <row r="179" ht="16.5" customHeight="1" x14ac:dyDescent="0.25"/>
    <row r="180" ht="16.5" customHeight="1" x14ac:dyDescent="0.25"/>
    <row r="181" ht="16.5" customHeight="1" x14ac:dyDescent="0.25"/>
    <row r="182" ht="16.5" customHeight="1" x14ac:dyDescent="0.25"/>
    <row r="183" ht="16.5" customHeight="1" x14ac:dyDescent="0.25"/>
    <row r="184" ht="16.5" customHeight="1" x14ac:dyDescent="0.25"/>
    <row r="185" ht="16.5" customHeight="1" x14ac:dyDescent="0.25"/>
    <row r="186" ht="16.5" customHeight="1" x14ac:dyDescent="0.25"/>
    <row r="187" ht="16.5" customHeight="1" x14ac:dyDescent="0.25"/>
    <row r="188" ht="16.5" customHeight="1" x14ac:dyDescent="0.25"/>
    <row r="189" ht="16.5" customHeight="1" x14ac:dyDescent="0.25"/>
    <row r="190" ht="16.5" customHeight="1" x14ac:dyDescent="0.25"/>
    <row r="191" ht="16.5" customHeight="1" x14ac:dyDescent="0.25"/>
    <row r="192" ht="16.5" customHeight="1" x14ac:dyDescent="0.25"/>
    <row r="193" ht="16.5" customHeight="1" x14ac:dyDescent="0.25"/>
    <row r="194" ht="16.5" customHeight="1" x14ac:dyDescent="0.25"/>
    <row r="195" ht="16.5" customHeight="1" x14ac:dyDescent="0.25"/>
    <row r="196" ht="16.5" customHeight="1" x14ac:dyDescent="0.25"/>
    <row r="197" ht="16.5" customHeight="1" x14ac:dyDescent="0.25"/>
    <row r="198" ht="16.5" customHeight="1" x14ac:dyDescent="0.25"/>
    <row r="199" ht="16.5" customHeight="1" x14ac:dyDescent="0.25"/>
    <row r="200" ht="16.5" customHeight="1" x14ac:dyDescent="0.25"/>
    <row r="201" ht="16.5" customHeight="1" x14ac:dyDescent="0.25"/>
    <row r="202" ht="16.5" customHeight="1" x14ac:dyDescent="0.25"/>
    <row r="203" ht="16.5" customHeight="1" x14ac:dyDescent="0.25"/>
    <row r="204" ht="16.5" customHeight="1" x14ac:dyDescent="0.25"/>
    <row r="205" ht="16.5" customHeight="1" x14ac:dyDescent="0.25"/>
    <row r="206" ht="16.5" customHeight="1" x14ac:dyDescent="0.25"/>
    <row r="207" ht="16.5" customHeight="1" x14ac:dyDescent="0.25"/>
    <row r="208" ht="16.5" customHeight="1" x14ac:dyDescent="0.25"/>
    <row r="209" ht="16.5" customHeight="1" x14ac:dyDescent="0.25"/>
    <row r="210" ht="16.5" customHeight="1" x14ac:dyDescent="0.25"/>
    <row r="211" ht="16.5" customHeight="1" x14ac:dyDescent="0.25"/>
    <row r="212" ht="16.5" customHeight="1" x14ac:dyDescent="0.25"/>
    <row r="213" ht="16.5" customHeight="1" x14ac:dyDescent="0.25"/>
    <row r="214" ht="16.5" customHeight="1" x14ac:dyDescent="0.25"/>
    <row r="215" ht="16.5" customHeight="1" x14ac:dyDescent="0.25"/>
    <row r="216" ht="16.5" customHeight="1" x14ac:dyDescent="0.25"/>
    <row r="217" ht="16.5" customHeight="1" x14ac:dyDescent="0.25"/>
    <row r="218" ht="16.5" customHeight="1" x14ac:dyDescent="0.25"/>
    <row r="219" ht="16.5" customHeight="1" x14ac:dyDescent="0.25"/>
    <row r="220" ht="16.5" customHeight="1" x14ac:dyDescent="0.25"/>
    <row r="221" ht="16.5" customHeight="1" x14ac:dyDescent="0.25"/>
    <row r="222" ht="16.5" customHeight="1" x14ac:dyDescent="0.25"/>
    <row r="223" ht="16.5" customHeight="1" x14ac:dyDescent="0.25"/>
    <row r="224" ht="16.5" customHeight="1" x14ac:dyDescent="0.25"/>
    <row r="225" ht="16.5" customHeight="1" x14ac:dyDescent="0.25"/>
    <row r="226" ht="16.5" customHeight="1" x14ac:dyDescent="0.25"/>
    <row r="227" ht="16.5" customHeight="1" x14ac:dyDescent="0.25"/>
    <row r="228" ht="16.5" customHeight="1" x14ac:dyDescent="0.25"/>
    <row r="229" ht="16.5" customHeight="1" x14ac:dyDescent="0.25"/>
    <row r="230" ht="16.5" customHeight="1" x14ac:dyDescent="0.25"/>
    <row r="231" ht="16.5" customHeight="1" x14ac:dyDescent="0.25"/>
    <row r="232" ht="16.5" customHeight="1" x14ac:dyDescent="0.25"/>
    <row r="233" ht="16.5" customHeight="1" x14ac:dyDescent="0.25"/>
    <row r="234" ht="16.5" customHeight="1" x14ac:dyDescent="0.25"/>
    <row r="235" ht="16.5" customHeight="1" x14ac:dyDescent="0.25"/>
    <row r="236" ht="16.5" customHeight="1" x14ac:dyDescent="0.25"/>
    <row r="237" ht="16.5" customHeight="1" x14ac:dyDescent="0.25"/>
    <row r="238" ht="16.5" customHeight="1" x14ac:dyDescent="0.25"/>
    <row r="239" ht="16.5" customHeight="1" x14ac:dyDescent="0.25"/>
    <row r="240" ht="16.5" customHeight="1" x14ac:dyDescent="0.25"/>
    <row r="241" ht="16.5" customHeight="1" x14ac:dyDescent="0.25"/>
    <row r="242" ht="16.5" customHeight="1" x14ac:dyDescent="0.25"/>
    <row r="243" ht="16.5" customHeight="1" x14ac:dyDescent="0.25"/>
    <row r="244" ht="16.5" customHeight="1" x14ac:dyDescent="0.25"/>
    <row r="245" ht="16.5" customHeight="1" x14ac:dyDescent="0.25"/>
    <row r="246" ht="16.5" customHeight="1" x14ac:dyDescent="0.25"/>
    <row r="247" ht="16.5" customHeight="1" x14ac:dyDescent="0.25"/>
    <row r="248" ht="16.5" customHeight="1" x14ac:dyDescent="0.25"/>
    <row r="249" ht="16.5" customHeight="1" x14ac:dyDescent="0.25"/>
    <row r="250" ht="16.5" customHeight="1" x14ac:dyDescent="0.25"/>
    <row r="251" ht="16.5" customHeight="1" x14ac:dyDescent="0.25"/>
    <row r="252" ht="16.5" customHeight="1" x14ac:dyDescent="0.25"/>
    <row r="253" ht="16.5" customHeight="1" x14ac:dyDescent="0.25"/>
    <row r="254" ht="16.5" customHeight="1" x14ac:dyDescent="0.25"/>
    <row r="255" ht="16.5" customHeight="1" x14ac:dyDescent="0.25"/>
    <row r="256" ht="16.5" customHeight="1" x14ac:dyDescent="0.25"/>
    <row r="257" ht="16.5" customHeight="1" x14ac:dyDescent="0.25"/>
    <row r="258" ht="16.5" customHeight="1" x14ac:dyDescent="0.25"/>
    <row r="259" ht="16.5" customHeight="1" x14ac:dyDescent="0.25"/>
    <row r="260" ht="16.5" customHeight="1" x14ac:dyDescent="0.25"/>
    <row r="261" ht="16.5" customHeight="1" x14ac:dyDescent="0.25"/>
    <row r="262" ht="16.5" customHeight="1" x14ac:dyDescent="0.25"/>
    <row r="263" ht="16.5" customHeight="1" x14ac:dyDescent="0.25"/>
    <row r="264" ht="16.5" customHeight="1" x14ac:dyDescent="0.25"/>
  </sheetData>
  <pageMargins left="0.7" right="0.7" top="0.75" bottom="0.75" header="0.3" footer="0.3"/>
  <pageSetup paperSize="14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G51"/>
  <sheetViews>
    <sheetView topLeftCell="A12" zoomScale="115" zoomScaleNormal="115" workbookViewId="0">
      <selection activeCell="L28" sqref="L28"/>
    </sheetView>
  </sheetViews>
  <sheetFormatPr baseColWidth="10" defaultRowHeight="13.5" x14ac:dyDescent="0.25"/>
  <cols>
    <col min="1" max="1" width="2.7109375" style="8" customWidth="1"/>
    <col min="2" max="4" width="26.7109375" style="8" customWidth="1"/>
    <col min="5" max="5" width="11.42578125" style="8"/>
    <col min="6" max="6" width="13.28515625" style="8" bestFit="1" customWidth="1"/>
    <col min="7" max="7" width="11.42578125" style="8"/>
    <col min="8" max="8" width="35.85546875" style="8" customWidth="1"/>
    <col min="9" max="16384" width="11.42578125" style="8"/>
  </cols>
  <sheetData>
    <row r="1" spans="1:5" x14ac:dyDescent="0.25">
      <c r="A1" s="4"/>
      <c r="B1" s="4"/>
      <c r="C1" s="4"/>
      <c r="D1" s="4"/>
      <c r="E1" s="4"/>
    </row>
    <row r="2" spans="1:5" x14ac:dyDescent="0.25">
      <c r="A2" s="4"/>
      <c r="B2" s="4"/>
      <c r="C2" s="4"/>
      <c r="D2" s="4"/>
      <c r="E2" s="4"/>
    </row>
    <row r="3" spans="1:5" x14ac:dyDescent="0.25">
      <c r="A3" s="4"/>
      <c r="B3" s="4"/>
      <c r="C3" s="4"/>
      <c r="D3" s="4"/>
      <c r="E3" s="4"/>
    </row>
    <row r="4" spans="1:5" x14ac:dyDescent="0.25">
      <c r="A4" s="4"/>
      <c r="B4" s="4"/>
      <c r="C4" s="4"/>
      <c r="D4" s="4"/>
      <c r="E4" s="4"/>
    </row>
    <row r="5" spans="1:5" x14ac:dyDescent="0.25">
      <c r="A5" s="4"/>
      <c r="B5" s="4"/>
      <c r="C5" s="4"/>
      <c r="D5" s="4"/>
      <c r="E5" s="4"/>
    </row>
    <row r="6" spans="1:5" x14ac:dyDescent="0.25">
      <c r="A6" s="4"/>
      <c r="B6" s="4"/>
      <c r="C6" s="4"/>
      <c r="D6" s="4"/>
      <c r="E6" s="4"/>
    </row>
    <row r="7" spans="1:5" x14ac:dyDescent="0.25">
      <c r="A7" s="4"/>
      <c r="B7" s="4"/>
      <c r="C7" s="4"/>
      <c r="D7" s="4"/>
      <c r="E7" s="4"/>
    </row>
    <row r="8" spans="1:5" s="75" customFormat="1" ht="12.75" x14ac:dyDescent="0.2">
      <c r="A8" s="265" t="s">
        <v>81</v>
      </c>
      <c r="B8" s="61"/>
      <c r="C8" s="61"/>
      <c r="D8" s="61"/>
      <c r="E8" s="61"/>
    </row>
    <row r="9" spans="1:5" x14ac:dyDescent="0.25">
      <c r="A9" s="4"/>
      <c r="B9" s="4"/>
      <c r="C9" s="4"/>
      <c r="D9" s="4"/>
      <c r="E9" s="4"/>
    </row>
    <row r="10" spans="1:5" x14ac:dyDescent="0.25">
      <c r="A10" s="4"/>
      <c r="B10" s="3" t="s">
        <v>82</v>
      </c>
      <c r="C10" s="4"/>
      <c r="D10" s="4"/>
      <c r="E10" s="4"/>
    </row>
    <row r="11" spans="1:5" ht="14.25" thickBot="1" x14ac:dyDescent="0.3">
      <c r="A11" s="4"/>
      <c r="B11" s="4"/>
      <c r="C11" s="4"/>
      <c r="D11" s="4"/>
      <c r="E11" s="4"/>
    </row>
    <row r="12" spans="1:5" x14ac:dyDescent="0.25">
      <c r="A12" s="4"/>
      <c r="B12" s="259" t="s">
        <v>83</v>
      </c>
      <c r="C12" s="266" t="s">
        <v>84</v>
      </c>
      <c r="D12" s="255" t="s">
        <v>15</v>
      </c>
      <c r="E12" s="4"/>
    </row>
    <row r="13" spans="1:5" x14ac:dyDescent="0.25">
      <c r="A13" s="4"/>
      <c r="B13" s="260" t="s">
        <v>85</v>
      </c>
      <c r="C13" s="267" t="s">
        <v>86</v>
      </c>
      <c r="D13" s="268"/>
      <c r="E13" s="4"/>
    </row>
    <row r="14" spans="1:5" x14ac:dyDescent="0.25">
      <c r="A14" s="4"/>
      <c r="B14" s="563">
        <f>+'11'!D24</f>
        <v>154340.01699999999</v>
      </c>
      <c r="C14" s="566">
        <f>+'11'!H47</f>
        <v>18001069.370000001</v>
      </c>
      <c r="D14" s="569">
        <f>SUM(B14:C16)</f>
        <v>18155409.387000002</v>
      </c>
      <c r="E14" s="4"/>
    </row>
    <row r="15" spans="1:5" x14ac:dyDescent="0.25">
      <c r="A15" s="4"/>
      <c r="B15" s="564"/>
      <c r="C15" s="567"/>
      <c r="D15" s="570"/>
      <c r="E15" s="438"/>
    </row>
    <row r="16" spans="1:5" ht="14.25" thickBot="1" x14ac:dyDescent="0.3">
      <c r="A16" s="4"/>
      <c r="B16" s="565"/>
      <c r="C16" s="568"/>
      <c r="D16" s="571"/>
      <c r="E16" s="4"/>
    </row>
    <row r="17" spans="1:7" x14ac:dyDescent="0.25">
      <c r="A17" s="4"/>
      <c r="B17" s="4"/>
      <c r="C17" s="4"/>
      <c r="D17" s="4"/>
      <c r="E17" s="4"/>
    </row>
    <row r="18" spans="1:7" x14ac:dyDescent="0.25">
      <c r="A18" s="4"/>
      <c r="B18" s="4"/>
      <c r="C18" s="4"/>
      <c r="D18" s="4"/>
      <c r="E18" s="4"/>
    </row>
    <row r="19" spans="1:7" s="75" customFormat="1" ht="12.75" x14ac:dyDescent="0.2">
      <c r="A19" s="61"/>
      <c r="B19" s="265" t="s">
        <v>319</v>
      </c>
      <c r="C19" s="61"/>
      <c r="D19" s="61"/>
      <c r="E19" s="61"/>
    </row>
    <row r="20" spans="1:7" ht="14.25" thickBot="1" x14ac:dyDescent="0.3">
      <c r="A20" s="4"/>
      <c r="B20" s="4"/>
      <c r="C20" s="4"/>
      <c r="D20" s="4"/>
      <c r="E20" s="4"/>
    </row>
    <row r="21" spans="1:7" x14ac:dyDescent="0.25">
      <c r="A21" s="4"/>
      <c r="B21" s="270" t="s">
        <v>83</v>
      </c>
      <c r="C21" s="271" t="s">
        <v>87</v>
      </c>
      <c r="D21" s="272" t="s">
        <v>15</v>
      </c>
      <c r="E21" s="4"/>
    </row>
    <row r="22" spans="1:7" x14ac:dyDescent="0.25">
      <c r="A22" s="4"/>
      <c r="B22" s="273"/>
      <c r="C22" s="274"/>
      <c r="D22" s="275"/>
      <c r="E22" s="4"/>
    </row>
    <row r="23" spans="1:7" x14ac:dyDescent="0.25">
      <c r="A23" s="4"/>
      <c r="B23" s="515">
        <f>+'35'!E24</f>
        <v>1415481.5049999999</v>
      </c>
      <c r="C23" s="269"/>
      <c r="D23" s="516">
        <f>+B23+C23</f>
        <v>1415481.5049999999</v>
      </c>
      <c r="E23" s="4"/>
    </row>
    <row r="24" spans="1:7" x14ac:dyDescent="0.25">
      <c r="A24" s="4"/>
      <c r="B24" s="276"/>
      <c r="C24" s="277"/>
      <c r="D24" s="278"/>
      <c r="E24" s="4"/>
      <c r="G24" s="111"/>
    </row>
    <row r="25" spans="1:7" ht="14.25" thickBot="1" x14ac:dyDescent="0.3">
      <c r="A25" s="4"/>
      <c r="B25" s="279"/>
      <c r="C25" s="280"/>
      <c r="D25" s="281"/>
      <c r="E25" s="4"/>
    </row>
    <row r="26" spans="1:7" x14ac:dyDescent="0.25">
      <c r="A26" s="4"/>
      <c r="B26" s="4"/>
      <c r="C26" s="4"/>
      <c r="D26" s="4"/>
      <c r="E26" s="4"/>
    </row>
    <row r="27" spans="1:7" x14ac:dyDescent="0.25">
      <c r="A27" s="4"/>
      <c r="B27" s="4" t="s">
        <v>320</v>
      </c>
      <c r="C27" s="4"/>
      <c r="D27" s="4"/>
      <c r="E27" s="4"/>
    </row>
    <row r="28" spans="1:7" x14ac:dyDescent="0.25">
      <c r="A28" s="4"/>
      <c r="B28" s="4"/>
      <c r="C28" s="4"/>
      <c r="D28" s="4"/>
      <c r="E28" s="4"/>
    </row>
    <row r="29" spans="1:7" s="75" customFormat="1" ht="12.75" x14ac:dyDescent="0.2">
      <c r="A29" s="61"/>
      <c r="B29" s="265" t="s">
        <v>88</v>
      </c>
      <c r="C29" s="61"/>
      <c r="D29" s="61"/>
      <c r="E29" s="61"/>
    </row>
    <row r="30" spans="1:7" ht="14.25" thickBot="1" x14ac:dyDescent="0.3">
      <c r="A30" s="4"/>
      <c r="B30" s="4"/>
      <c r="C30" s="4"/>
      <c r="D30" s="4"/>
      <c r="E30" s="4"/>
    </row>
    <row r="31" spans="1:7" x14ac:dyDescent="0.25">
      <c r="A31" s="4"/>
      <c r="B31" s="282" t="s">
        <v>89</v>
      </c>
      <c r="C31" s="271" t="s">
        <v>326</v>
      </c>
      <c r="D31" s="283" t="s">
        <v>90</v>
      </c>
      <c r="E31" s="4"/>
    </row>
    <row r="32" spans="1:7" x14ac:dyDescent="0.25">
      <c r="A32" s="4"/>
      <c r="B32" s="273"/>
      <c r="C32" s="284"/>
      <c r="D32" s="275"/>
      <c r="E32" s="4"/>
    </row>
    <row r="33" spans="1:6" x14ac:dyDescent="0.25">
      <c r="A33" s="4"/>
      <c r="B33" s="517">
        <f>'34_2'!N19</f>
        <v>18155409.386999998</v>
      </c>
      <c r="C33" s="269">
        <f>+SUM('42_3'!E6:E12)/0.55+SUM('42_3'!E13:E17)/0.508</f>
        <v>2660210.5641660704</v>
      </c>
      <c r="D33" s="518">
        <f>+B33+C33</f>
        <v>20815619.951166067</v>
      </c>
      <c r="E33" s="438"/>
    </row>
    <row r="34" spans="1:6" ht="14.25" thickBot="1" x14ac:dyDescent="0.3">
      <c r="A34" s="4"/>
      <c r="B34" s="279"/>
      <c r="C34" s="285"/>
      <c r="D34" s="281"/>
      <c r="E34" s="4"/>
    </row>
    <row r="35" spans="1:6" x14ac:dyDescent="0.25">
      <c r="A35" s="4"/>
      <c r="B35" s="4"/>
      <c r="C35" s="4"/>
      <c r="D35" s="4"/>
      <c r="E35" s="4"/>
    </row>
    <row r="36" spans="1:6" x14ac:dyDescent="0.25">
      <c r="A36" s="4"/>
      <c r="B36" s="3" t="s">
        <v>327</v>
      </c>
      <c r="C36" s="4"/>
      <c r="D36" s="4"/>
      <c r="E36" s="4"/>
      <c r="F36" s="20"/>
    </row>
    <row r="37" spans="1:6" x14ac:dyDescent="0.25">
      <c r="A37" s="4"/>
      <c r="B37" s="3" t="s">
        <v>321</v>
      </c>
      <c r="C37" s="4"/>
      <c r="D37" s="4"/>
      <c r="E37" s="4"/>
    </row>
    <row r="38" spans="1:6" x14ac:dyDescent="0.25">
      <c r="A38" s="4"/>
      <c r="B38" s="4"/>
      <c r="C38" s="4"/>
      <c r="D38" s="4"/>
      <c r="E38" s="4"/>
    </row>
    <row r="39" spans="1:6" s="75" customFormat="1" ht="12.75" x14ac:dyDescent="0.2">
      <c r="A39" s="265" t="s">
        <v>153</v>
      </c>
      <c r="B39" s="61"/>
      <c r="C39" s="61"/>
      <c r="D39" s="61"/>
      <c r="E39" s="61"/>
    </row>
    <row r="40" spans="1:6" ht="14.25" thickBot="1" x14ac:dyDescent="0.3"/>
    <row r="41" spans="1:6" x14ac:dyDescent="0.25">
      <c r="B41" s="282" t="s">
        <v>154</v>
      </c>
      <c r="C41" s="272" t="s">
        <v>66</v>
      </c>
    </row>
    <row r="42" spans="1:6" x14ac:dyDescent="0.25">
      <c r="B42" s="273"/>
      <c r="C42" s="286"/>
    </row>
    <row r="43" spans="1:6" x14ac:dyDescent="0.25">
      <c r="B43" s="517">
        <f>+'43'!C19</f>
        <v>0</v>
      </c>
      <c r="C43" s="520">
        <f>'48'!J19</f>
        <v>1628926.8558208398</v>
      </c>
      <c r="D43" s="170"/>
    </row>
    <row r="44" spans="1:6" ht="14.25" thickBot="1" x14ac:dyDescent="0.3">
      <c r="B44" s="279"/>
      <c r="C44" s="287"/>
    </row>
    <row r="46" spans="1:6" x14ac:dyDescent="0.25">
      <c r="B46" s="12"/>
    </row>
    <row r="51" spans="3:3" x14ac:dyDescent="0.25">
      <c r="C51" s="152"/>
    </row>
  </sheetData>
  <mergeCells count="3">
    <mergeCell ref="B14:B16"/>
    <mergeCell ref="C14:C16"/>
    <mergeCell ref="D14:D16"/>
  </mergeCells>
  <phoneticPr fontId="0" type="noConversion"/>
  <pageMargins left="0.98" right="0.98" top="0.25" bottom="1" header="0" footer="0"/>
  <pageSetup paperSize="14" orientation="portrait" r:id="rId1"/>
  <headerFooter alignWithMargins="0">
    <oddFooter>&amp;C2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30">
    <pageSetUpPr fitToPage="1"/>
  </sheetPr>
  <dimension ref="A1:O111"/>
  <sheetViews>
    <sheetView zoomScaleNormal="100" workbookViewId="0">
      <selection activeCell="L28" sqref="L28"/>
    </sheetView>
  </sheetViews>
  <sheetFormatPr baseColWidth="10" defaultRowHeight="13.5" x14ac:dyDescent="0.25"/>
  <cols>
    <col min="1" max="1" width="30.140625" style="8" customWidth="1"/>
    <col min="2" max="2" width="13.85546875" style="8" bestFit="1" customWidth="1"/>
    <col min="3" max="3" width="13.42578125" style="8" bestFit="1" customWidth="1"/>
    <col min="4" max="4" width="13.85546875" style="8" bestFit="1" customWidth="1"/>
    <col min="5" max="5" width="13.42578125" style="8" bestFit="1" customWidth="1"/>
    <col min="6" max="7" width="13.85546875" style="8" bestFit="1" customWidth="1"/>
    <col min="8" max="8" width="12.5703125" style="8" bestFit="1" customWidth="1"/>
    <col min="9" max="9" width="13.85546875" style="8" bestFit="1" customWidth="1"/>
    <col min="10" max="11" width="13.42578125" style="8" bestFit="1" customWidth="1"/>
    <col min="12" max="13" width="13.85546875" style="8" bestFit="1" customWidth="1"/>
    <col min="14" max="14" width="14.28515625" style="8" customWidth="1"/>
    <col min="15" max="16384" width="11.42578125" style="8"/>
  </cols>
  <sheetData>
    <row r="1" spans="1:15" x14ac:dyDescent="0.25">
      <c r="A1" s="20" t="s">
        <v>512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5" x14ac:dyDescent="0.25">
      <c r="A2" s="108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5" ht="20.100000000000001" customHeight="1" x14ac:dyDescent="0.25">
      <c r="A3" s="109" t="s">
        <v>193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4" spans="1:15" ht="20.100000000000001" customHeight="1" x14ac:dyDescent="0.25">
      <c r="A4" s="45" t="s">
        <v>101</v>
      </c>
      <c r="B4" s="45" t="s">
        <v>2</v>
      </c>
      <c r="C4" s="45" t="s">
        <v>3</v>
      </c>
      <c r="D4" s="45" t="s">
        <v>4</v>
      </c>
      <c r="E4" s="45" t="s">
        <v>5</v>
      </c>
      <c r="F4" s="45" t="s">
        <v>6</v>
      </c>
      <c r="G4" s="45" t="s">
        <v>7</v>
      </c>
      <c r="H4" s="45" t="s">
        <v>8</v>
      </c>
      <c r="I4" s="45" t="s">
        <v>9</v>
      </c>
      <c r="J4" s="45" t="s">
        <v>10</v>
      </c>
      <c r="K4" s="45" t="s">
        <v>11</v>
      </c>
      <c r="L4" s="45" t="s">
        <v>12</v>
      </c>
      <c r="M4" s="34" t="s">
        <v>13</v>
      </c>
      <c r="N4" s="34" t="s">
        <v>22</v>
      </c>
    </row>
    <row r="5" spans="1:15" ht="20.100000000000001" customHeight="1" x14ac:dyDescent="0.25">
      <c r="A5" s="115" t="s">
        <v>162</v>
      </c>
      <c r="B5" s="292">
        <v>7889.91</v>
      </c>
      <c r="C5" s="292">
        <v>6994.23</v>
      </c>
      <c r="D5" s="292">
        <v>8067.71</v>
      </c>
      <c r="E5" s="292">
        <v>8030.5599999999995</v>
      </c>
      <c r="F5" s="292">
        <v>7940.0999999999995</v>
      </c>
      <c r="G5" s="292">
        <v>7632.7899999999991</v>
      </c>
      <c r="H5" s="292">
        <v>7824.95</v>
      </c>
      <c r="I5" s="292">
        <v>8087.8400000000011</v>
      </c>
      <c r="J5" s="292">
        <v>7863.3399999999983</v>
      </c>
      <c r="K5" s="292">
        <v>8144.74</v>
      </c>
      <c r="L5" s="292">
        <v>7832.0399999999991</v>
      </c>
      <c r="M5" s="292">
        <v>8514.3999999999978</v>
      </c>
      <c r="N5" s="307">
        <f t="shared" ref="N5:N19" si="0">SUM(B5:M5)</f>
        <v>94822.609999999986</v>
      </c>
      <c r="O5" s="169"/>
    </row>
    <row r="6" spans="1:15" ht="20.100000000000001" customHeight="1" x14ac:dyDescent="0.25">
      <c r="A6" s="115" t="s">
        <v>163</v>
      </c>
      <c r="B6" s="292">
        <v>4094.4500000000007</v>
      </c>
      <c r="C6" s="292">
        <v>3941.7799999999997</v>
      </c>
      <c r="D6" s="292">
        <v>4440.63</v>
      </c>
      <c r="E6" s="292">
        <v>4323.84</v>
      </c>
      <c r="F6" s="292">
        <v>4259.9400000000005</v>
      </c>
      <c r="G6" s="292">
        <v>4043.08</v>
      </c>
      <c r="H6" s="292">
        <v>3951.1900000000005</v>
      </c>
      <c r="I6" s="292">
        <v>4018.3299999999995</v>
      </c>
      <c r="J6" s="292">
        <v>3941.9700000000003</v>
      </c>
      <c r="K6" s="292">
        <v>4103.54</v>
      </c>
      <c r="L6" s="292">
        <v>3969.43</v>
      </c>
      <c r="M6" s="292">
        <v>4118.5999999999995</v>
      </c>
      <c r="N6" s="307">
        <f t="shared" si="0"/>
        <v>49206.780000000006</v>
      </c>
      <c r="O6" s="169"/>
    </row>
    <row r="7" spans="1:15" ht="20.100000000000001" customHeight="1" x14ac:dyDescent="0.25">
      <c r="A7" s="115" t="s">
        <v>164</v>
      </c>
      <c r="B7" s="292">
        <v>2492.52</v>
      </c>
      <c r="C7" s="292">
        <v>2492.4700000000003</v>
      </c>
      <c r="D7" s="292">
        <v>2443.7099999999996</v>
      </c>
      <c r="E7" s="292">
        <v>2427.96</v>
      </c>
      <c r="F7" s="292">
        <v>2366.3399999999997</v>
      </c>
      <c r="G7" s="292">
        <v>2210.0499999999997</v>
      </c>
      <c r="H7" s="292">
        <v>2153.23</v>
      </c>
      <c r="I7" s="292">
        <v>2187.5500000000002</v>
      </c>
      <c r="J7" s="292">
        <v>2169.86</v>
      </c>
      <c r="K7" s="292">
        <v>2256.7600000000002</v>
      </c>
      <c r="L7" s="292">
        <v>2219.6499999999996</v>
      </c>
      <c r="M7" s="292">
        <v>2263.4100000000003</v>
      </c>
      <c r="N7" s="307">
        <f t="shared" si="0"/>
        <v>27683.51</v>
      </c>
      <c r="O7" s="169"/>
    </row>
    <row r="8" spans="1:15" ht="20.100000000000001" customHeight="1" x14ac:dyDescent="0.25">
      <c r="A8" s="115" t="s">
        <v>186</v>
      </c>
      <c r="B8" s="292">
        <v>2.9200000000000004</v>
      </c>
      <c r="C8" s="292">
        <v>7.8100000000000005</v>
      </c>
      <c r="D8" s="292">
        <v>13.05</v>
      </c>
      <c r="E8" s="292">
        <v>7.48</v>
      </c>
      <c r="F8" s="292">
        <v>4.1399999999999997</v>
      </c>
      <c r="G8" s="292">
        <v>1.48</v>
      </c>
      <c r="H8" s="292">
        <v>9.44</v>
      </c>
      <c r="I8" s="292">
        <v>3.3600000000000003</v>
      </c>
      <c r="J8" s="292">
        <v>4.8100000000000005</v>
      </c>
      <c r="K8" s="292">
        <v>3.2100000000000004</v>
      </c>
      <c r="L8" s="292">
        <v>2.34</v>
      </c>
      <c r="M8" s="292">
        <v>3.5</v>
      </c>
      <c r="N8" s="307">
        <f t="shared" si="0"/>
        <v>63.539999999999992</v>
      </c>
      <c r="O8" s="169"/>
    </row>
    <row r="9" spans="1:15" ht="20.100000000000001" customHeight="1" x14ac:dyDescent="0.25">
      <c r="A9" s="115" t="s">
        <v>165</v>
      </c>
      <c r="B9" s="292">
        <v>5505.33</v>
      </c>
      <c r="C9" s="292">
        <v>4115.6899999999996</v>
      </c>
      <c r="D9" s="292">
        <v>5064.6000000000004</v>
      </c>
      <c r="E9" s="292">
        <v>4830.93</v>
      </c>
      <c r="F9" s="292">
        <v>4876.33</v>
      </c>
      <c r="G9" s="292">
        <v>4725.79</v>
      </c>
      <c r="H9" s="292">
        <v>5089.9199999999992</v>
      </c>
      <c r="I9" s="292">
        <v>4719.6099999999997</v>
      </c>
      <c r="J9" s="292">
        <v>4650.0899999999992</v>
      </c>
      <c r="K9" s="292">
        <v>6294.54</v>
      </c>
      <c r="L9" s="292">
        <v>4311.6799999999994</v>
      </c>
      <c r="M9" s="292">
        <v>5245.89</v>
      </c>
      <c r="N9" s="307">
        <f t="shared" si="0"/>
        <v>59430.400000000001</v>
      </c>
      <c r="O9" s="169"/>
    </row>
    <row r="10" spans="1:15" ht="20.100000000000001" customHeight="1" x14ac:dyDescent="0.25">
      <c r="A10" s="115" t="s">
        <v>166</v>
      </c>
      <c r="B10" s="292">
        <v>1.1200000000000001</v>
      </c>
      <c r="C10" s="292">
        <v>17.760000000000002</v>
      </c>
      <c r="D10" s="292">
        <v>13.85</v>
      </c>
      <c r="E10" s="8">
        <v>4.6999999999999993</v>
      </c>
      <c r="F10" s="292">
        <v>29.279999999999998</v>
      </c>
      <c r="G10" s="292">
        <v>48.56</v>
      </c>
      <c r="H10" s="292">
        <v>29.08</v>
      </c>
      <c r="I10" s="292">
        <v>24.599999999999998</v>
      </c>
      <c r="J10" s="292">
        <v>13.81</v>
      </c>
      <c r="K10" s="292">
        <v>6.25</v>
      </c>
      <c r="L10" s="292">
        <v>11.92</v>
      </c>
      <c r="M10" s="292">
        <v>1.66</v>
      </c>
      <c r="N10" s="307">
        <f t="shared" si="0"/>
        <v>202.59</v>
      </c>
      <c r="O10" s="169"/>
    </row>
    <row r="11" spans="1:15" ht="20.100000000000001" customHeight="1" x14ac:dyDescent="0.25">
      <c r="A11" s="115" t="s">
        <v>167</v>
      </c>
      <c r="B11" s="292">
        <v>0</v>
      </c>
      <c r="C11" s="292">
        <v>0</v>
      </c>
      <c r="D11" s="292">
        <v>0</v>
      </c>
      <c r="E11" s="292">
        <v>0</v>
      </c>
      <c r="F11" s="292">
        <v>0</v>
      </c>
      <c r="G11" s="292">
        <v>0</v>
      </c>
      <c r="H11" s="292">
        <v>0</v>
      </c>
      <c r="I11" s="292">
        <v>0</v>
      </c>
      <c r="J11" s="292">
        <v>0</v>
      </c>
      <c r="K11" s="292">
        <v>0</v>
      </c>
      <c r="L11" s="292">
        <v>0</v>
      </c>
      <c r="M11" s="292">
        <v>0</v>
      </c>
      <c r="N11" s="307">
        <f t="shared" si="0"/>
        <v>0</v>
      </c>
      <c r="O11" s="169"/>
    </row>
    <row r="12" spans="1:15" ht="20.100000000000001" customHeight="1" x14ac:dyDescent="0.25">
      <c r="A12" s="115" t="s">
        <v>168</v>
      </c>
      <c r="B12" s="292">
        <v>0</v>
      </c>
      <c r="C12" s="292">
        <v>0</v>
      </c>
      <c r="D12" s="292">
        <v>0</v>
      </c>
      <c r="E12" s="292">
        <v>0</v>
      </c>
      <c r="F12" s="292">
        <v>0</v>
      </c>
      <c r="G12" s="292">
        <v>0</v>
      </c>
      <c r="H12" s="292">
        <v>0</v>
      </c>
      <c r="I12" s="292">
        <v>0</v>
      </c>
      <c r="J12" s="292">
        <v>0</v>
      </c>
      <c r="K12" s="292">
        <v>0</v>
      </c>
      <c r="L12" s="292">
        <v>0</v>
      </c>
      <c r="M12" s="292">
        <v>0</v>
      </c>
      <c r="N12" s="307">
        <f t="shared" si="0"/>
        <v>0</v>
      </c>
      <c r="O12" s="169"/>
    </row>
    <row r="13" spans="1:15" ht="20.100000000000001" customHeight="1" x14ac:dyDescent="0.25">
      <c r="A13" s="115" t="s">
        <v>169</v>
      </c>
      <c r="B13" s="292">
        <v>3063.34</v>
      </c>
      <c r="C13" s="292">
        <v>2706.1299999999997</v>
      </c>
      <c r="D13" s="292">
        <v>4611.88</v>
      </c>
      <c r="E13" s="292">
        <v>5011.93</v>
      </c>
      <c r="F13" s="292">
        <v>3997.6600000000003</v>
      </c>
      <c r="G13" s="292">
        <v>4347.41</v>
      </c>
      <c r="H13" s="292">
        <v>4320.96</v>
      </c>
      <c r="I13" s="292">
        <v>4606.82</v>
      </c>
      <c r="J13" s="292">
        <v>3518.74</v>
      </c>
      <c r="K13" s="292">
        <v>3882.75</v>
      </c>
      <c r="L13" s="292">
        <v>3574.92</v>
      </c>
      <c r="M13" s="292">
        <v>3274.87</v>
      </c>
      <c r="N13" s="307">
        <f t="shared" si="0"/>
        <v>46917.409999999996</v>
      </c>
      <c r="O13" s="169"/>
    </row>
    <row r="14" spans="1:15" ht="20.100000000000001" customHeight="1" x14ac:dyDescent="0.25">
      <c r="A14" s="115" t="s">
        <v>170</v>
      </c>
      <c r="B14" s="292">
        <v>19800.75</v>
      </c>
      <c r="C14" s="292">
        <v>17412.669999999998</v>
      </c>
      <c r="D14" s="292">
        <v>21467.040000000001</v>
      </c>
      <c r="E14" s="292">
        <v>19623.490000000002</v>
      </c>
      <c r="F14" s="292">
        <v>20855.14</v>
      </c>
      <c r="G14" s="292">
        <v>20193.120000000003</v>
      </c>
      <c r="H14" s="292">
        <v>20558.000000000004</v>
      </c>
      <c r="I14" s="292">
        <v>21191.52</v>
      </c>
      <c r="J14" s="292">
        <v>19708.149999999998</v>
      </c>
      <c r="K14" s="292">
        <v>20915.73</v>
      </c>
      <c r="L14" s="292">
        <v>20099.95</v>
      </c>
      <c r="M14" s="292">
        <v>20562.5</v>
      </c>
      <c r="N14" s="307">
        <f t="shared" si="0"/>
        <v>242388.06</v>
      </c>
      <c r="O14" s="169"/>
    </row>
    <row r="15" spans="1:15" ht="20.100000000000001" customHeight="1" x14ac:dyDescent="0.25">
      <c r="A15" s="115" t="s">
        <v>306</v>
      </c>
      <c r="B15" s="292">
        <v>162651.31999999998</v>
      </c>
      <c r="C15" s="292">
        <v>138826.87</v>
      </c>
      <c r="D15" s="292">
        <v>167938.55999999997</v>
      </c>
      <c r="E15" s="292">
        <v>165096.18</v>
      </c>
      <c r="F15" s="292">
        <v>181226.02000000005</v>
      </c>
      <c r="G15" s="292">
        <v>186490.79</v>
      </c>
      <c r="H15" s="292">
        <v>183180.87</v>
      </c>
      <c r="I15" s="292">
        <v>172153.55999999994</v>
      </c>
      <c r="J15" s="292">
        <v>163948.93</v>
      </c>
      <c r="K15" s="292">
        <v>174222.68000000002</v>
      </c>
      <c r="L15" s="292">
        <v>170272.38</v>
      </c>
      <c r="M15" s="292">
        <v>173480.91</v>
      </c>
      <c r="N15" s="307">
        <f t="shared" si="0"/>
        <v>2039489.0699999996</v>
      </c>
      <c r="O15" s="169"/>
    </row>
    <row r="16" spans="1:15" ht="20.100000000000001" customHeight="1" x14ac:dyDescent="0.25">
      <c r="A16" s="115" t="s">
        <v>307</v>
      </c>
      <c r="B16" s="292">
        <v>0</v>
      </c>
      <c r="C16" s="292">
        <v>0</v>
      </c>
      <c r="D16" s="292">
        <v>0</v>
      </c>
      <c r="E16" s="292">
        <v>0</v>
      </c>
      <c r="F16" s="292">
        <v>0</v>
      </c>
      <c r="G16" s="292">
        <v>0</v>
      </c>
      <c r="H16" s="292">
        <v>0</v>
      </c>
      <c r="I16" s="292">
        <v>0</v>
      </c>
      <c r="J16" s="292">
        <v>0</v>
      </c>
      <c r="K16" s="292">
        <v>0</v>
      </c>
      <c r="L16" s="292">
        <v>0</v>
      </c>
      <c r="M16" s="292">
        <v>0</v>
      </c>
      <c r="N16" s="307">
        <f t="shared" si="0"/>
        <v>0</v>
      </c>
      <c r="O16" s="169"/>
    </row>
    <row r="17" spans="1:15" ht="20.100000000000001" customHeight="1" x14ac:dyDescent="0.25">
      <c r="A17" s="115" t="s">
        <v>177</v>
      </c>
      <c r="B17" s="292">
        <v>327.39999999999998</v>
      </c>
      <c r="C17" s="292">
        <v>292.22999999999996</v>
      </c>
      <c r="D17" s="292">
        <v>330.52</v>
      </c>
      <c r="E17" s="292">
        <v>300.37</v>
      </c>
      <c r="F17" s="292">
        <v>366.56</v>
      </c>
      <c r="G17" s="292">
        <v>312.44</v>
      </c>
      <c r="H17" s="292">
        <v>282.45</v>
      </c>
      <c r="I17" s="292">
        <v>340.48</v>
      </c>
      <c r="J17" s="292">
        <v>299.58</v>
      </c>
      <c r="K17" s="292">
        <v>335.45</v>
      </c>
      <c r="L17" s="292">
        <v>409.5</v>
      </c>
      <c r="M17" s="292">
        <v>394.37</v>
      </c>
      <c r="N17" s="307">
        <f t="shared" si="0"/>
        <v>3991.3499999999995</v>
      </c>
      <c r="O17" s="169"/>
    </row>
    <row r="18" spans="1:15" ht="20.100000000000001" customHeight="1" x14ac:dyDescent="0.25">
      <c r="A18" s="115" t="s">
        <v>390</v>
      </c>
      <c r="B18" s="305">
        <v>0</v>
      </c>
      <c r="C18" s="305">
        <v>0</v>
      </c>
      <c r="D18" s="305">
        <v>0</v>
      </c>
      <c r="E18" s="305">
        <v>0</v>
      </c>
      <c r="F18" s="305">
        <v>0</v>
      </c>
      <c r="G18" s="305">
        <v>0</v>
      </c>
      <c r="H18" s="305">
        <v>0</v>
      </c>
      <c r="I18" s="305">
        <v>0</v>
      </c>
      <c r="J18" s="305">
        <v>0</v>
      </c>
      <c r="K18" s="305">
        <v>0</v>
      </c>
      <c r="L18" s="305">
        <v>0</v>
      </c>
      <c r="M18" s="305">
        <v>0</v>
      </c>
      <c r="N18" s="307">
        <f t="shared" si="0"/>
        <v>0</v>
      </c>
      <c r="O18" s="169"/>
    </row>
    <row r="19" spans="1:15" ht="20.100000000000001" customHeight="1" x14ac:dyDescent="0.25">
      <c r="A19" s="208" t="s">
        <v>15</v>
      </c>
      <c r="B19" s="291">
        <f t="shared" ref="B19:M19" si="1">SUM(B5:B18)</f>
        <v>205829.05999999997</v>
      </c>
      <c r="C19" s="291">
        <f t="shared" si="1"/>
        <v>176807.63999999998</v>
      </c>
      <c r="D19" s="291">
        <f t="shared" si="1"/>
        <v>214391.54999999996</v>
      </c>
      <c r="E19" s="291">
        <f t="shared" si="1"/>
        <v>209657.44</v>
      </c>
      <c r="F19" s="291">
        <f t="shared" si="1"/>
        <v>225921.51000000004</v>
      </c>
      <c r="G19" s="291">
        <f t="shared" si="1"/>
        <v>230005.51</v>
      </c>
      <c r="H19" s="291">
        <f t="shared" si="1"/>
        <v>227400.09000000003</v>
      </c>
      <c r="I19" s="291">
        <f t="shared" si="1"/>
        <v>217333.66999999995</v>
      </c>
      <c r="J19" s="291">
        <f t="shared" si="1"/>
        <v>206119.27999999997</v>
      </c>
      <c r="K19" s="291">
        <f t="shared" si="1"/>
        <v>220165.65000000002</v>
      </c>
      <c r="L19" s="291">
        <f t="shared" si="1"/>
        <v>212703.81</v>
      </c>
      <c r="M19" s="291">
        <f t="shared" si="1"/>
        <v>217860.11</v>
      </c>
      <c r="N19" s="307">
        <f t="shared" si="0"/>
        <v>2564195.3199999998</v>
      </c>
      <c r="O19" s="169"/>
    </row>
    <row r="20" spans="1:15" ht="20.100000000000001" customHeight="1" x14ac:dyDescent="0.25">
      <c r="A20" s="110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55"/>
      <c r="O20" s="169"/>
    </row>
    <row r="21" spans="1:15" ht="20.100000000000001" customHeight="1" x14ac:dyDescent="0.25">
      <c r="A21" s="110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55"/>
      <c r="O21" s="169"/>
    </row>
    <row r="22" spans="1:15" ht="20.100000000000001" customHeight="1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69"/>
    </row>
    <row r="23" spans="1:15" ht="20.100000000000001" customHeight="1" x14ac:dyDescent="0.25">
      <c r="A23" s="109" t="s">
        <v>194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69"/>
    </row>
    <row r="24" spans="1:15" ht="20.100000000000001" customHeight="1" x14ac:dyDescent="0.25">
      <c r="A24" s="34" t="s">
        <v>101</v>
      </c>
      <c r="B24" s="34" t="s">
        <v>2</v>
      </c>
      <c r="C24" s="34" t="s">
        <v>3</v>
      </c>
      <c r="D24" s="34" t="s">
        <v>4</v>
      </c>
      <c r="E24" s="34" t="s">
        <v>5</v>
      </c>
      <c r="F24" s="34" t="s">
        <v>6</v>
      </c>
      <c r="G24" s="34" t="s">
        <v>7</v>
      </c>
      <c r="H24" s="34" t="s">
        <v>8</v>
      </c>
      <c r="I24" s="34" t="s">
        <v>9</v>
      </c>
      <c r="J24" s="34" t="s">
        <v>10</v>
      </c>
      <c r="K24" s="34" t="s">
        <v>11</v>
      </c>
      <c r="L24" s="34" t="s">
        <v>12</v>
      </c>
      <c r="M24" s="34" t="s">
        <v>13</v>
      </c>
      <c r="N24" s="34" t="s">
        <v>22</v>
      </c>
      <c r="O24" s="169"/>
    </row>
    <row r="25" spans="1:15" ht="20.100000000000001" customHeight="1" x14ac:dyDescent="0.25">
      <c r="A25" s="115" t="s">
        <v>162</v>
      </c>
      <c r="B25" s="292">
        <v>6122.4000000000005</v>
      </c>
      <c r="C25" s="292">
        <v>5893.9299999999994</v>
      </c>
      <c r="D25" s="292">
        <v>5422.2099999999991</v>
      </c>
      <c r="E25" s="292">
        <v>5168.91</v>
      </c>
      <c r="F25" s="292">
        <v>5087.22</v>
      </c>
      <c r="G25" s="292">
        <v>4794.82</v>
      </c>
      <c r="H25" s="292">
        <v>5164.2699999999995</v>
      </c>
      <c r="I25" s="292">
        <v>5168.26</v>
      </c>
      <c r="J25" s="292">
        <v>5447.5200000000013</v>
      </c>
      <c r="K25" s="292">
        <v>5549.14</v>
      </c>
      <c r="L25" s="292">
        <v>5143.8499999999985</v>
      </c>
      <c r="M25" s="292">
        <v>5543.1699999999992</v>
      </c>
      <c r="N25" s="307">
        <f t="shared" ref="N25:N39" si="2">SUM(B25:M25)</f>
        <v>64505.700000000004</v>
      </c>
    </row>
    <row r="26" spans="1:15" ht="20.100000000000001" customHeight="1" x14ac:dyDescent="0.25">
      <c r="A26" s="115" t="s">
        <v>163</v>
      </c>
      <c r="B26" s="292">
        <v>2173.5700000000002</v>
      </c>
      <c r="C26" s="292">
        <v>1880.0800000000002</v>
      </c>
      <c r="D26" s="292">
        <v>1820.7399999999998</v>
      </c>
      <c r="E26" s="292">
        <v>1702.5800000000002</v>
      </c>
      <c r="F26" s="292">
        <v>1706.08</v>
      </c>
      <c r="G26" s="292">
        <v>1555.9600000000003</v>
      </c>
      <c r="H26" s="292">
        <v>1616.23</v>
      </c>
      <c r="I26" s="292">
        <v>1571.9200000000003</v>
      </c>
      <c r="J26" s="292">
        <v>1744.33</v>
      </c>
      <c r="K26" s="292">
        <v>1747.1000000000001</v>
      </c>
      <c r="L26" s="292">
        <v>1541.52</v>
      </c>
      <c r="M26" s="292">
        <v>1670.58</v>
      </c>
      <c r="N26" s="307">
        <f t="shared" si="2"/>
        <v>20730.690000000002</v>
      </c>
      <c r="O26" s="169"/>
    </row>
    <row r="27" spans="1:15" ht="20.100000000000001" customHeight="1" x14ac:dyDescent="0.25">
      <c r="A27" s="115" t="s">
        <v>164</v>
      </c>
      <c r="B27" s="292">
        <v>1799.8000000000002</v>
      </c>
      <c r="C27" s="292">
        <v>1839.3900000000003</v>
      </c>
      <c r="D27" s="292">
        <v>1564.43</v>
      </c>
      <c r="E27" s="292">
        <v>1417.7500000000002</v>
      </c>
      <c r="F27" s="292">
        <v>1341.63</v>
      </c>
      <c r="G27" s="292">
        <v>1328.32</v>
      </c>
      <c r="H27" s="292">
        <v>1263.3600000000001</v>
      </c>
      <c r="I27" s="292">
        <v>1233.81</v>
      </c>
      <c r="J27" s="292">
        <v>1358.8200000000002</v>
      </c>
      <c r="K27" s="292">
        <v>1363.1100000000001</v>
      </c>
      <c r="L27" s="292">
        <v>1367.55</v>
      </c>
      <c r="M27" s="292">
        <v>1338.72</v>
      </c>
      <c r="N27" s="307">
        <f t="shared" si="2"/>
        <v>17216.690000000002</v>
      </c>
      <c r="O27" s="169"/>
    </row>
    <row r="28" spans="1:15" ht="20.100000000000001" customHeight="1" x14ac:dyDescent="0.25">
      <c r="A28" s="115" t="s">
        <v>186</v>
      </c>
      <c r="B28" s="292">
        <v>2.6900000000000004</v>
      </c>
      <c r="C28" s="292">
        <v>0</v>
      </c>
      <c r="D28" s="292">
        <v>1.3900000000000001</v>
      </c>
      <c r="E28" s="292">
        <v>1.72</v>
      </c>
      <c r="F28" s="292">
        <v>4.79</v>
      </c>
      <c r="G28" s="292">
        <v>2.67</v>
      </c>
      <c r="H28" s="292">
        <v>1.5499999999999998</v>
      </c>
      <c r="I28" s="292">
        <v>4.95</v>
      </c>
      <c r="J28" s="292">
        <v>0</v>
      </c>
      <c r="K28" s="292">
        <v>0.75</v>
      </c>
      <c r="L28" s="292">
        <v>1.56</v>
      </c>
      <c r="M28" s="292">
        <v>0.89</v>
      </c>
      <c r="N28" s="307">
        <f t="shared" si="2"/>
        <v>22.959999999999997</v>
      </c>
      <c r="O28" s="169"/>
    </row>
    <row r="29" spans="1:15" ht="20.100000000000001" customHeight="1" x14ac:dyDescent="0.25">
      <c r="A29" s="115" t="s">
        <v>165</v>
      </c>
      <c r="B29" s="292">
        <v>31.48</v>
      </c>
      <c r="C29" s="292">
        <v>33.660000000000004</v>
      </c>
      <c r="D29" s="292">
        <v>43.78</v>
      </c>
      <c r="E29" s="292">
        <v>61.79</v>
      </c>
      <c r="F29" s="292">
        <v>42.78</v>
      </c>
      <c r="G29" s="292">
        <v>58.17</v>
      </c>
      <c r="H29" s="292">
        <v>78.320000000000007</v>
      </c>
      <c r="I29" s="292">
        <v>62.879999999999995</v>
      </c>
      <c r="J29" s="292">
        <v>91.92</v>
      </c>
      <c r="K29" s="292">
        <v>64.700000000000017</v>
      </c>
      <c r="L29" s="292">
        <v>80.08</v>
      </c>
      <c r="M29" s="292">
        <v>116.03</v>
      </c>
      <c r="N29" s="307">
        <f t="shared" si="2"/>
        <v>765.59</v>
      </c>
    </row>
    <row r="30" spans="1:15" ht="20.100000000000001" customHeight="1" x14ac:dyDescent="0.25">
      <c r="A30" s="115" t="s">
        <v>166</v>
      </c>
      <c r="B30" s="292">
        <v>4.59</v>
      </c>
      <c r="C30" s="292">
        <v>0.51</v>
      </c>
      <c r="D30" s="292">
        <v>19.64</v>
      </c>
      <c r="E30" s="292">
        <v>5.37</v>
      </c>
      <c r="F30" s="292">
        <v>21.380000000000003</v>
      </c>
      <c r="G30" s="292">
        <v>70.05</v>
      </c>
      <c r="H30" s="292">
        <v>37.17</v>
      </c>
      <c r="I30" s="292">
        <v>20.3</v>
      </c>
      <c r="J30" s="292">
        <v>5.7</v>
      </c>
      <c r="K30" s="292">
        <v>0.86</v>
      </c>
      <c r="L30" s="292">
        <v>4.51</v>
      </c>
      <c r="M30" s="292">
        <v>9.4</v>
      </c>
      <c r="N30" s="307">
        <f t="shared" si="2"/>
        <v>199.48000000000002</v>
      </c>
    </row>
    <row r="31" spans="1:15" ht="20.100000000000001" customHeight="1" x14ac:dyDescent="0.25">
      <c r="A31" s="115" t="s">
        <v>167</v>
      </c>
      <c r="B31" s="292">
        <v>1830.94</v>
      </c>
      <c r="C31" s="292">
        <v>1320.93</v>
      </c>
      <c r="D31" s="292">
        <v>1171.19</v>
      </c>
      <c r="E31" s="292">
        <v>1928.52</v>
      </c>
      <c r="F31" s="292">
        <v>817.95</v>
      </c>
      <c r="G31" s="292">
        <v>920.67</v>
      </c>
      <c r="H31" s="292">
        <v>667.94</v>
      </c>
      <c r="I31" s="292">
        <v>36.17</v>
      </c>
      <c r="J31" s="292">
        <v>176.01</v>
      </c>
      <c r="K31" s="292">
        <v>1743.64</v>
      </c>
      <c r="L31" s="292">
        <v>669.08</v>
      </c>
      <c r="M31" s="292">
        <v>592.57000000000005</v>
      </c>
      <c r="N31" s="307">
        <f t="shared" si="2"/>
        <v>11875.609999999999</v>
      </c>
    </row>
    <row r="32" spans="1:15" ht="20.100000000000001" customHeight="1" x14ac:dyDescent="0.25">
      <c r="A32" s="115" t="s">
        <v>168</v>
      </c>
      <c r="B32" s="292">
        <v>0</v>
      </c>
      <c r="C32" s="292">
        <v>0</v>
      </c>
      <c r="D32" s="292">
        <v>0</v>
      </c>
      <c r="E32" s="292">
        <v>0</v>
      </c>
      <c r="F32" s="292">
        <v>0</v>
      </c>
      <c r="G32" s="292">
        <v>0</v>
      </c>
      <c r="H32" s="292">
        <v>0</v>
      </c>
      <c r="I32" s="292">
        <v>0</v>
      </c>
      <c r="J32" s="292">
        <v>0</v>
      </c>
      <c r="K32" s="292">
        <v>0</v>
      </c>
      <c r="L32" s="292">
        <v>0</v>
      </c>
      <c r="M32" s="292">
        <v>0</v>
      </c>
      <c r="N32" s="307">
        <f t="shared" si="2"/>
        <v>0</v>
      </c>
    </row>
    <row r="33" spans="1:14" ht="20.100000000000001" customHeight="1" x14ac:dyDescent="0.25">
      <c r="A33" s="115" t="s">
        <v>169</v>
      </c>
      <c r="B33" s="292">
        <v>2602.94</v>
      </c>
      <c r="C33" s="292">
        <v>2132.3000000000002</v>
      </c>
      <c r="D33" s="292">
        <v>2517.2599999999998</v>
      </c>
      <c r="E33" s="292">
        <v>2751.8100000000004</v>
      </c>
      <c r="F33" s="292">
        <v>1446.6699999999998</v>
      </c>
      <c r="G33" s="292">
        <v>1007.8199999999999</v>
      </c>
      <c r="H33" s="292">
        <v>1229.2399999999998</v>
      </c>
      <c r="I33" s="292">
        <v>2577.46</v>
      </c>
      <c r="J33" s="292">
        <v>1851.08</v>
      </c>
      <c r="K33" s="292">
        <v>2014</v>
      </c>
      <c r="L33" s="292">
        <v>1761.64</v>
      </c>
      <c r="M33" s="292">
        <v>2733.45</v>
      </c>
      <c r="N33" s="307">
        <f t="shared" si="2"/>
        <v>24625.670000000002</v>
      </c>
    </row>
    <row r="34" spans="1:14" ht="20.100000000000001" customHeight="1" x14ac:dyDescent="0.25">
      <c r="A34" s="115" t="s">
        <v>170</v>
      </c>
      <c r="B34" s="292">
        <v>14516.42</v>
      </c>
      <c r="C34" s="292">
        <v>13764.2</v>
      </c>
      <c r="D34" s="292">
        <v>15417.130000000001</v>
      </c>
      <c r="E34" s="292">
        <v>13877.2</v>
      </c>
      <c r="F34" s="292">
        <v>14302.11</v>
      </c>
      <c r="G34" s="292">
        <v>13585.119999999999</v>
      </c>
      <c r="H34" s="292">
        <v>13296.04</v>
      </c>
      <c r="I34" s="292">
        <v>13852.58</v>
      </c>
      <c r="J34" s="292">
        <v>12917.420000000002</v>
      </c>
      <c r="K34" s="292">
        <v>13471.119999999999</v>
      </c>
      <c r="L34" s="292">
        <v>12961.62</v>
      </c>
      <c r="M34" s="292">
        <v>14502.26</v>
      </c>
      <c r="N34" s="307">
        <f t="shared" si="2"/>
        <v>166463.22</v>
      </c>
    </row>
    <row r="35" spans="1:14" ht="20.100000000000001" customHeight="1" x14ac:dyDescent="0.25">
      <c r="A35" s="115" t="s">
        <v>306</v>
      </c>
      <c r="B35" s="292">
        <v>39618.11</v>
      </c>
      <c r="C35" s="292">
        <v>33398.359999999993</v>
      </c>
      <c r="D35" s="292">
        <v>40913.279999999999</v>
      </c>
      <c r="E35" s="292">
        <v>36899.96</v>
      </c>
      <c r="F35" s="292">
        <v>35924.509999999995</v>
      </c>
      <c r="G35" s="292">
        <v>32175.859999999997</v>
      </c>
      <c r="H35" s="292">
        <v>32333.360000000001</v>
      </c>
      <c r="I35" s="292">
        <v>34114.239999999998</v>
      </c>
      <c r="J35" s="292">
        <v>34250.700000000004</v>
      </c>
      <c r="K35" s="292">
        <v>37035.390000000014</v>
      </c>
      <c r="L35" s="292">
        <v>39043.049999999996</v>
      </c>
      <c r="M35" s="292">
        <v>41071.539999999994</v>
      </c>
      <c r="N35" s="307">
        <f t="shared" si="2"/>
        <v>436778.35999999993</v>
      </c>
    </row>
    <row r="36" spans="1:14" ht="20.100000000000001" customHeight="1" x14ac:dyDescent="0.25">
      <c r="A36" s="115" t="s">
        <v>307</v>
      </c>
      <c r="B36" s="292">
        <v>0</v>
      </c>
      <c r="C36" s="292">
        <v>0</v>
      </c>
      <c r="D36" s="292">
        <v>0</v>
      </c>
      <c r="E36" s="292">
        <v>0</v>
      </c>
      <c r="F36" s="292">
        <v>0</v>
      </c>
      <c r="G36" s="292">
        <v>0</v>
      </c>
      <c r="H36" s="292">
        <v>0</v>
      </c>
      <c r="I36" s="292">
        <v>0</v>
      </c>
      <c r="J36" s="292">
        <v>0</v>
      </c>
      <c r="K36" s="292">
        <v>0</v>
      </c>
      <c r="L36" s="292">
        <v>0</v>
      </c>
      <c r="M36" s="292">
        <v>0</v>
      </c>
      <c r="N36" s="307">
        <f t="shared" si="2"/>
        <v>0</v>
      </c>
    </row>
    <row r="37" spans="1:14" ht="20.100000000000001" customHeight="1" x14ac:dyDescent="0.25">
      <c r="A37" s="115" t="s">
        <v>177</v>
      </c>
      <c r="B37" s="292">
        <v>2892.7599999999998</v>
      </c>
      <c r="C37" s="292">
        <v>2876.5299999999997</v>
      </c>
      <c r="D37" s="292">
        <v>3576.9900000000002</v>
      </c>
      <c r="E37" s="292">
        <v>8036.1900000000005</v>
      </c>
      <c r="F37" s="292">
        <v>9192.1299999999992</v>
      </c>
      <c r="G37" s="292">
        <v>6911.84</v>
      </c>
      <c r="H37" s="292">
        <v>5917.0599999999995</v>
      </c>
      <c r="I37" s="292">
        <v>8208.81</v>
      </c>
      <c r="J37" s="292">
        <v>8655.6400000000012</v>
      </c>
      <c r="K37" s="292">
        <v>5039.45</v>
      </c>
      <c r="L37" s="292">
        <v>4064.8999999999996</v>
      </c>
      <c r="M37" s="292">
        <v>4325.2199999999993</v>
      </c>
      <c r="N37" s="307">
        <f t="shared" si="2"/>
        <v>69697.51999999999</v>
      </c>
    </row>
    <row r="38" spans="1:14" ht="15" x14ac:dyDescent="0.25">
      <c r="A38" s="115" t="s">
        <v>390</v>
      </c>
      <c r="B38" s="305">
        <v>0</v>
      </c>
      <c r="C38" s="305">
        <v>0</v>
      </c>
      <c r="D38" s="305">
        <v>0</v>
      </c>
      <c r="E38" s="305">
        <v>0</v>
      </c>
      <c r="F38" s="305">
        <v>0</v>
      </c>
      <c r="G38" s="305">
        <v>0</v>
      </c>
      <c r="H38" s="305">
        <v>0</v>
      </c>
      <c r="I38" s="305">
        <v>0</v>
      </c>
      <c r="J38" s="305">
        <v>0</v>
      </c>
      <c r="K38" s="305">
        <v>0</v>
      </c>
      <c r="L38" s="305">
        <v>0</v>
      </c>
      <c r="M38" s="305">
        <v>0</v>
      </c>
      <c r="N38" s="307">
        <f t="shared" si="2"/>
        <v>0</v>
      </c>
    </row>
    <row r="39" spans="1:14" ht="15" x14ac:dyDescent="0.25">
      <c r="A39" s="208" t="s">
        <v>15</v>
      </c>
      <c r="B39" s="289">
        <f t="shared" ref="B39:M39" si="3">SUM(B25:B38)</f>
        <v>71595.7</v>
      </c>
      <c r="C39" s="289">
        <f t="shared" si="3"/>
        <v>63139.889999999992</v>
      </c>
      <c r="D39" s="289">
        <f t="shared" si="3"/>
        <v>72468.040000000008</v>
      </c>
      <c r="E39" s="289">
        <f t="shared" si="3"/>
        <v>71851.8</v>
      </c>
      <c r="F39" s="289">
        <f t="shared" si="3"/>
        <v>69887.25</v>
      </c>
      <c r="G39" s="289">
        <f t="shared" si="3"/>
        <v>62411.299999999988</v>
      </c>
      <c r="H39" s="289">
        <f t="shared" si="3"/>
        <v>61604.54</v>
      </c>
      <c r="I39" s="289">
        <f t="shared" si="3"/>
        <v>66851.38</v>
      </c>
      <c r="J39" s="289">
        <f t="shared" si="3"/>
        <v>66499.140000000014</v>
      </c>
      <c r="K39" s="289">
        <f t="shared" si="3"/>
        <v>68029.260000000009</v>
      </c>
      <c r="L39" s="289">
        <f t="shared" si="3"/>
        <v>66639.359999999986</v>
      </c>
      <c r="M39" s="289">
        <f t="shared" si="3"/>
        <v>71903.829999999987</v>
      </c>
      <c r="N39" s="307">
        <f t="shared" si="2"/>
        <v>812881.48999999987</v>
      </c>
    </row>
    <row r="40" spans="1:14" x14ac:dyDescent="0.25">
      <c r="A40" s="110"/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</row>
    <row r="41" spans="1:14" x14ac:dyDescent="0.25">
      <c r="A41" s="110"/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</row>
    <row r="42" spans="1:14" x14ac:dyDescent="0.25">
      <c r="A42" s="110"/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</row>
    <row r="46" spans="1:14" ht="16.5" customHeight="1" x14ac:dyDescent="0.25"/>
    <row r="47" spans="1:14" ht="16.5" customHeight="1" x14ac:dyDescent="0.25"/>
    <row r="48" spans="1:14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  <row r="58" ht="16.5" customHeight="1" x14ac:dyDescent="0.25"/>
    <row r="59" ht="16.5" customHeight="1" x14ac:dyDescent="0.25"/>
    <row r="60" ht="16.5" customHeight="1" x14ac:dyDescent="0.25"/>
    <row r="61" ht="16.5" customHeight="1" x14ac:dyDescent="0.25"/>
    <row r="62" ht="16.5" customHeight="1" x14ac:dyDescent="0.25"/>
    <row r="63" ht="16.5" customHeight="1" x14ac:dyDescent="0.25"/>
    <row r="64" ht="16.5" customHeight="1" x14ac:dyDescent="0.25"/>
    <row r="65" ht="16.5" customHeight="1" x14ac:dyDescent="0.25"/>
    <row r="66" ht="16.5" customHeight="1" x14ac:dyDescent="0.25"/>
    <row r="67" ht="16.5" customHeight="1" x14ac:dyDescent="0.25"/>
    <row r="68" ht="16.5" customHeight="1" x14ac:dyDescent="0.25"/>
    <row r="69" ht="16.5" customHeight="1" x14ac:dyDescent="0.25"/>
    <row r="70" ht="16.5" customHeight="1" x14ac:dyDescent="0.25"/>
    <row r="71" ht="16.5" customHeight="1" x14ac:dyDescent="0.25"/>
    <row r="72" ht="16.5" customHeight="1" x14ac:dyDescent="0.25"/>
    <row r="73" ht="16.5" customHeight="1" x14ac:dyDescent="0.25"/>
    <row r="74" ht="16.5" customHeight="1" x14ac:dyDescent="0.25"/>
    <row r="75" ht="16.5" customHeight="1" x14ac:dyDescent="0.25"/>
    <row r="76" ht="16.5" customHeight="1" x14ac:dyDescent="0.25"/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  <row r="93" ht="16.5" customHeight="1" x14ac:dyDescent="0.25"/>
    <row r="94" ht="16.5" customHeight="1" x14ac:dyDescent="0.25"/>
    <row r="95" ht="16.5" customHeight="1" x14ac:dyDescent="0.25"/>
    <row r="96" ht="16.5" customHeight="1" x14ac:dyDescent="0.25"/>
    <row r="97" ht="16.5" customHeight="1" x14ac:dyDescent="0.25"/>
    <row r="98" ht="16.5" customHeight="1" x14ac:dyDescent="0.25"/>
    <row r="99" ht="16.5" customHeight="1" x14ac:dyDescent="0.25"/>
    <row r="100" ht="16.5" customHeight="1" x14ac:dyDescent="0.25"/>
    <row r="101" ht="16.5" customHeight="1" x14ac:dyDescent="0.25"/>
    <row r="102" ht="16.5" customHeight="1" x14ac:dyDescent="0.25"/>
    <row r="103" ht="16.5" customHeight="1" x14ac:dyDescent="0.25"/>
    <row r="104" ht="16.5" customHeight="1" x14ac:dyDescent="0.25"/>
    <row r="105" ht="16.5" customHeight="1" x14ac:dyDescent="0.25"/>
    <row r="106" ht="16.5" customHeight="1" x14ac:dyDescent="0.25"/>
    <row r="107" ht="16.5" customHeight="1" x14ac:dyDescent="0.25"/>
    <row r="108" ht="16.5" customHeight="1" x14ac:dyDescent="0.25"/>
    <row r="109" ht="16.5" customHeight="1" x14ac:dyDescent="0.25"/>
    <row r="110" ht="16.5" customHeight="1" x14ac:dyDescent="0.25"/>
    <row r="111" ht="16.5" customHeight="1" x14ac:dyDescent="0.25"/>
  </sheetData>
  <pageMargins left="0.7" right="0.7" top="0.75" bottom="0.75" header="0.3" footer="0.3"/>
  <pageSetup paperSize="14" scale="68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31">
    <pageSetUpPr fitToPage="1"/>
  </sheetPr>
  <dimension ref="A1:O39"/>
  <sheetViews>
    <sheetView topLeftCell="A3" zoomScaleNormal="100" workbookViewId="0">
      <selection activeCell="L28" sqref="L28"/>
    </sheetView>
  </sheetViews>
  <sheetFormatPr baseColWidth="10" defaultRowHeight="13.5" x14ac:dyDescent="0.25"/>
  <cols>
    <col min="1" max="1" width="32.42578125" style="8" customWidth="1"/>
    <col min="2" max="2" width="12.140625" style="8" customWidth="1"/>
    <col min="3" max="3" width="13.28515625" style="8" customWidth="1"/>
    <col min="4" max="5" width="12.7109375" style="8" customWidth="1"/>
    <col min="6" max="6" width="12.28515625" style="8" customWidth="1"/>
    <col min="7" max="7" width="12.140625" style="8" customWidth="1"/>
    <col min="8" max="8" width="11.7109375" style="8" customWidth="1"/>
    <col min="9" max="9" width="13" style="8" customWidth="1"/>
    <col min="10" max="10" width="14" style="8" customWidth="1"/>
    <col min="11" max="11" width="12.85546875" style="8" customWidth="1"/>
    <col min="12" max="12" width="13" style="8" customWidth="1"/>
    <col min="13" max="13" width="13.140625" style="8" customWidth="1"/>
    <col min="14" max="14" width="14.5703125" style="8" customWidth="1"/>
    <col min="15" max="16384" width="11.42578125" style="8"/>
  </cols>
  <sheetData>
    <row r="1" spans="1:14" x14ac:dyDescent="0.25">
      <c r="A1" s="20" t="s">
        <v>512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108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ht="20.100000000000001" customHeight="1" x14ac:dyDescent="0.25">
      <c r="A3" s="109" t="s">
        <v>195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68"/>
    </row>
    <row r="4" spans="1:14" ht="20.100000000000001" customHeight="1" x14ac:dyDescent="0.25">
      <c r="A4" s="34" t="s">
        <v>101</v>
      </c>
      <c r="B4" s="34" t="s">
        <v>2</v>
      </c>
      <c r="C4" s="34" t="s">
        <v>3</v>
      </c>
      <c r="D4" s="34" t="s">
        <v>4</v>
      </c>
      <c r="E4" s="34" t="s">
        <v>5</v>
      </c>
      <c r="F4" s="34" t="s">
        <v>6</v>
      </c>
      <c r="G4" s="34" t="s">
        <v>7</v>
      </c>
      <c r="H4" s="34" t="s">
        <v>8</v>
      </c>
      <c r="I4" s="34" t="s">
        <v>9</v>
      </c>
      <c r="J4" s="34" t="s">
        <v>10</v>
      </c>
      <c r="K4" s="34" t="s">
        <v>11</v>
      </c>
      <c r="L4" s="34" t="s">
        <v>12</v>
      </c>
      <c r="M4" s="34" t="s">
        <v>13</v>
      </c>
      <c r="N4" s="34" t="s">
        <v>22</v>
      </c>
    </row>
    <row r="5" spans="1:14" ht="20.100000000000001" customHeight="1" x14ac:dyDescent="0.25">
      <c r="A5" s="115" t="s">
        <v>162</v>
      </c>
      <c r="B5" s="292">
        <v>16792.47</v>
      </c>
      <c r="C5" s="292">
        <v>16730.270000000004</v>
      </c>
      <c r="D5" s="292">
        <v>14612.359999999997</v>
      </c>
      <c r="E5" s="292">
        <v>13906.840000000002</v>
      </c>
      <c r="F5" s="292">
        <v>13701.519999999999</v>
      </c>
      <c r="G5" s="292">
        <v>12848.699999999999</v>
      </c>
      <c r="H5" s="292">
        <v>13536.72</v>
      </c>
      <c r="I5" s="292">
        <v>13484.2</v>
      </c>
      <c r="J5" s="292">
        <v>13826.27</v>
      </c>
      <c r="K5" s="292">
        <v>13715.060000000003</v>
      </c>
      <c r="L5" s="308">
        <v>13069.730000000001</v>
      </c>
      <c r="M5" s="308">
        <v>14742.039999999999</v>
      </c>
      <c r="N5" s="309">
        <f t="shared" ref="N5:N19" si="0">SUM(B5:M5)</f>
        <v>170966.18000000002</v>
      </c>
    </row>
    <row r="6" spans="1:14" ht="20.100000000000001" customHeight="1" x14ac:dyDescent="0.25">
      <c r="A6" s="115" t="s">
        <v>163</v>
      </c>
      <c r="B6" s="292">
        <v>5031.7</v>
      </c>
      <c r="C6" s="292">
        <v>5278.37</v>
      </c>
      <c r="D6" s="292">
        <v>4584.2299999999996</v>
      </c>
      <c r="E6" s="292">
        <v>4327.22</v>
      </c>
      <c r="F6" s="292">
        <v>4133.8999999999996</v>
      </c>
      <c r="G6" s="292">
        <v>3727.74</v>
      </c>
      <c r="H6" s="292">
        <v>3880.0899999999997</v>
      </c>
      <c r="I6" s="292">
        <v>3918.6899999999996</v>
      </c>
      <c r="J6" s="292">
        <v>4083.6200000000003</v>
      </c>
      <c r="K6" s="292">
        <v>4164.75</v>
      </c>
      <c r="L6" s="308">
        <v>3912.34</v>
      </c>
      <c r="M6" s="308">
        <v>4048.6900000000005</v>
      </c>
      <c r="N6" s="309">
        <f t="shared" si="0"/>
        <v>51091.34</v>
      </c>
    </row>
    <row r="7" spans="1:14" ht="20.100000000000001" customHeight="1" x14ac:dyDescent="0.25">
      <c r="A7" s="115" t="s">
        <v>164</v>
      </c>
      <c r="B7" s="292">
        <v>5145.78</v>
      </c>
      <c r="C7" s="292">
        <v>5179.79</v>
      </c>
      <c r="D7" s="292">
        <v>4160.55</v>
      </c>
      <c r="E7" s="292">
        <v>3843.43</v>
      </c>
      <c r="F7" s="292">
        <v>3771.2900000000004</v>
      </c>
      <c r="G7" s="292">
        <v>3602.2400000000002</v>
      </c>
      <c r="H7" s="292">
        <v>3568.39</v>
      </c>
      <c r="I7" s="292">
        <v>3477.5400000000004</v>
      </c>
      <c r="J7" s="292">
        <v>3716.7099999999996</v>
      </c>
      <c r="K7" s="292">
        <v>3460.3600000000006</v>
      </c>
      <c r="L7" s="308">
        <v>3215.7999999999997</v>
      </c>
      <c r="M7" s="308">
        <v>3744.18</v>
      </c>
      <c r="N7" s="309">
        <f t="shared" si="0"/>
        <v>46886.060000000005</v>
      </c>
    </row>
    <row r="8" spans="1:14" ht="20.100000000000001" customHeight="1" x14ac:dyDescent="0.25">
      <c r="A8" s="115" t="s">
        <v>186</v>
      </c>
      <c r="B8" s="292">
        <v>10</v>
      </c>
      <c r="C8" s="292">
        <v>10</v>
      </c>
      <c r="D8" s="292">
        <v>22.090000000000003</v>
      </c>
      <c r="E8" s="292">
        <v>0</v>
      </c>
      <c r="F8" s="292">
        <v>20</v>
      </c>
      <c r="G8" s="292">
        <v>0</v>
      </c>
      <c r="H8" s="292">
        <v>0</v>
      </c>
      <c r="I8" s="292">
        <v>16</v>
      </c>
      <c r="J8" s="292">
        <v>0</v>
      </c>
      <c r="K8" s="292">
        <v>0.14000000000000001</v>
      </c>
      <c r="L8" s="308">
        <v>0</v>
      </c>
      <c r="M8" s="308">
        <v>0.06</v>
      </c>
      <c r="N8" s="309">
        <f t="shared" si="0"/>
        <v>78.290000000000006</v>
      </c>
    </row>
    <row r="9" spans="1:14" ht="20.100000000000001" customHeight="1" x14ac:dyDescent="0.25">
      <c r="A9" s="115" t="s">
        <v>165</v>
      </c>
      <c r="B9" s="292">
        <v>101.8</v>
      </c>
      <c r="C9" s="292">
        <v>75.48</v>
      </c>
      <c r="D9" s="292">
        <v>99.91</v>
      </c>
      <c r="E9" s="292">
        <v>85.45</v>
      </c>
      <c r="F9" s="292">
        <v>108.86</v>
      </c>
      <c r="G9" s="292">
        <v>231.19</v>
      </c>
      <c r="H9" s="292">
        <v>303.12</v>
      </c>
      <c r="I9" s="292">
        <v>212.85000000000002</v>
      </c>
      <c r="J9" s="292">
        <v>98.05</v>
      </c>
      <c r="K9" s="292">
        <v>83.19</v>
      </c>
      <c r="L9" s="308">
        <v>110.53999999999999</v>
      </c>
      <c r="M9" s="308">
        <v>82.8</v>
      </c>
      <c r="N9" s="309">
        <f t="shared" si="0"/>
        <v>1593.24</v>
      </c>
    </row>
    <row r="10" spans="1:14" ht="20.100000000000001" customHeight="1" x14ac:dyDescent="0.25">
      <c r="A10" s="115" t="s">
        <v>166</v>
      </c>
      <c r="B10" s="292">
        <v>14.24</v>
      </c>
      <c r="C10" s="292">
        <v>45.410000000000004</v>
      </c>
      <c r="D10" s="292">
        <v>69.239999999999995</v>
      </c>
      <c r="E10" s="292">
        <v>119.89</v>
      </c>
      <c r="F10" s="292">
        <v>122.33</v>
      </c>
      <c r="G10" s="292">
        <v>285.52000000000004</v>
      </c>
      <c r="H10" s="292">
        <v>282.74</v>
      </c>
      <c r="I10" s="292">
        <v>179.1</v>
      </c>
      <c r="J10" s="292">
        <v>100.30000000000001</v>
      </c>
      <c r="K10" s="292">
        <v>30.299999999999997</v>
      </c>
      <c r="L10" s="308">
        <v>20.8</v>
      </c>
      <c r="M10" s="308">
        <v>33.28</v>
      </c>
      <c r="N10" s="309">
        <f t="shared" si="0"/>
        <v>1303.1499999999999</v>
      </c>
    </row>
    <row r="11" spans="1:14" ht="20.100000000000001" customHeight="1" x14ac:dyDescent="0.25">
      <c r="A11" s="115" t="s">
        <v>167</v>
      </c>
      <c r="B11" s="292">
        <v>0</v>
      </c>
      <c r="C11" s="292">
        <v>0</v>
      </c>
      <c r="D11" s="292">
        <v>0</v>
      </c>
      <c r="E11" s="292">
        <v>0</v>
      </c>
      <c r="F11" s="292">
        <v>0</v>
      </c>
      <c r="G11" s="292">
        <v>0</v>
      </c>
      <c r="H11" s="292">
        <v>0</v>
      </c>
      <c r="I11" s="292">
        <v>0</v>
      </c>
      <c r="J11" s="292">
        <v>0</v>
      </c>
      <c r="K11" s="292">
        <v>0</v>
      </c>
      <c r="L11" s="308">
        <v>0</v>
      </c>
      <c r="M11" s="308">
        <v>0</v>
      </c>
      <c r="N11" s="309">
        <f t="shared" si="0"/>
        <v>0</v>
      </c>
    </row>
    <row r="12" spans="1:14" ht="20.100000000000001" customHeight="1" x14ac:dyDescent="0.25">
      <c r="A12" s="115" t="s">
        <v>168</v>
      </c>
      <c r="B12" s="292">
        <v>0</v>
      </c>
      <c r="C12" s="292">
        <v>0</v>
      </c>
      <c r="D12" s="292">
        <v>0</v>
      </c>
      <c r="E12" s="292">
        <v>0</v>
      </c>
      <c r="F12" s="292">
        <v>0</v>
      </c>
      <c r="G12" s="292">
        <v>0</v>
      </c>
      <c r="H12" s="292">
        <v>0</v>
      </c>
      <c r="I12" s="292">
        <v>0</v>
      </c>
      <c r="J12" s="292">
        <v>0</v>
      </c>
      <c r="K12" s="292">
        <v>0</v>
      </c>
      <c r="L12" s="308">
        <v>0</v>
      </c>
      <c r="M12" s="308">
        <v>0</v>
      </c>
      <c r="N12" s="309">
        <f t="shared" si="0"/>
        <v>0</v>
      </c>
    </row>
    <row r="13" spans="1:14" ht="20.100000000000001" customHeight="1" x14ac:dyDescent="0.25">
      <c r="A13" s="115" t="s">
        <v>169</v>
      </c>
      <c r="B13" s="292">
        <v>164.81</v>
      </c>
      <c r="C13" s="292">
        <v>220.01</v>
      </c>
      <c r="D13" s="292">
        <v>219.64</v>
      </c>
      <c r="E13" s="292">
        <v>297.20999999999998</v>
      </c>
      <c r="F13" s="292">
        <v>276.17</v>
      </c>
      <c r="G13" s="292">
        <v>273.12</v>
      </c>
      <c r="H13" s="292">
        <v>330.06</v>
      </c>
      <c r="I13" s="292">
        <v>0</v>
      </c>
      <c r="J13" s="292">
        <v>0</v>
      </c>
      <c r="K13" s="292">
        <v>0</v>
      </c>
      <c r="L13" s="308">
        <v>109.31</v>
      </c>
      <c r="M13" s="308">
        <v>220.86</v>
      </c>
      <c r="N13" s="309">
        <f t="shared" si="0"/>
        <v>2111.19</v>
      </c>
    </row>
    <row r="14" spans="1:14" ht="20.100000000000001" customHeight="1" x14ac:dyDescent="0.25">
      <c r="A14" s="115" t="s">
        <v>170</v>
      </c>
      <c r="B14" s="292">
        <v>19539.48</v>
      </c>
      <c r="C14" s="292">
        <v>18906.04</v>
      </c>
      <c r="D14" s="292">
        <v>20190.330000000002</v>
      </c>
      <c r="E14" s="292">
        <v>19125.459999999995</v>
      </c>
      <c r="F14" s="292">
        <v>19208.829999999998</v>
      </c>
      <c r="G14" s="292">
        <v>16863.63</v>
      </c>
      <c r="H14" s="292">
        <v>16584.269999999997</v>
      </c>
      <c r="I14" s="292">
        <v>17830.04</v>
      </c>
      <c r="J14" s="292">
        <v>16875.520000000004</v>
      </c>
      <c r="K14" s="292">
        <v>17093.990000000002</v>
      </c>
      <c r="L14" s="308">
        <v>16335.02</v>
      </c>
      <c r="M14" s="308">
        <v>17388.47</v>
      </c>
      <c r="N14" s="309">
        <f t="shared" si="0"/>
        <v>215941.08000000002</v>
      </c>
    </row>
    <row r="15" spans="1:14" ht="20.100000000000001" customHeight="1" x14ac:dyDescent="0.25">
      <c r="A15" s="115" t="s">
        <v>306</v>
      </c>
      <c r="B15" s="292">
        <v>26268.620000000003</v>
      </c>
      <c r="C15" s="292">
        <v>23876.929999999997</v>
      </c>
      <c r="D15" s="292">
        <v>28250.350000000002</v>
      </c>
      <c r="E15" s="292">
        <v>31166.39</v>
      </c>
      <c r="F15" s="292">
        <v>29916.730000000003</v>
      </c>
      <c r="G15" s="292">
        <v>19307.13</v>
      </c>
      <c r="H15" s="292">
        <v>15441.569999999998</v>
      </c>
      <c r="I15" s="292">
        <v>24350.270000000004</v>
      </c>
      <c r="J15" s="292">
        <v>24132.040000000005</v>
      </c>
      <c r="K15" s="292">
        <v>25187.87</v>
      </c>
      <c r="L15" s="308">
        <v>24666.610000000004</v>
      </c>
      <c r="M15" s="308">
        <v>22548.069999999992</v>
      </c>
      <c r="N15" s="309">
        <f t="shared" si="0"/>
        <v>295112.58000000007</v>
      </c>
    </row>
    <row r="16" spans="1:14" ht="20.100000000000001" customHeight="1" x14ac:dyDescent="0.25">
      <c r="A16" s="115" t="s">
        <v>307</v>
      </c>
      <c r="B16" s="292">
        <v>0</v>
      </c>
      <c r="C16" s="292">
        <v>0</v>
      </c>
      <c r="D16" s="292">
        <v>0</v>
      </c>
      <c r="E16" s="292">
        <v>0</v>
      </c>
      <c r="F16" s="292">
        <v>0</v>
      </c>
      <c r="G16" s="292">
        <v>0</v>
      </c>
      <c r="H16" s="292">
        <v>0</v>
      </c>
      <c r="I16" s="292">
        <v>0</v>
      </c>
      <c r="J16" s="292">
        <v>0</v>
      </c>
      <c r="K16" s="292">
        <v>0</v>
      </c>
      <c r="L16" s="308">
        <v>0</v>
      </c>
      <c r="M16" s="308">
        <v>0</v>
      </c>
      <c r="N16" s="309">
        <f t="shared" si="0"/>
        <v>0</v>
      </c>
    </row>
    <row r="17" spans="1:15" ht="20.100000000000001" customHeight="1" x14ac:dyDescent="0.25">
      <c r="A17" s="115" t="s">
        <v>177</v>
      </c>
      <c r="B17" s="292">
        <v>15</v>
      </c>
      <c r="C17" s="292">
        <v>30</v>
      </c>
      <c r="D17" s="292">
        <v>90</v>
      </c>
      <c r="E17" s="292">
        <v>60</v>
      </c>
      <c r="F17" s="292">
        <v>30</v>
      </c>
      <c r="G17" s="292">
        <v>0</v>
      </c>
      <c r="H17" s="292">
        <v>0</v>
      </c>
      <c r="I17" s="292">
        <v>0</v>
      </c>
      <c r="J17" s="292">
        <v>0</v>
      </c>
      <c r="K17" s="292">
        <v>0</v>
      </c>
      <c r="L17" s="308">
        <v>15</v>
      </c>
      <c r="M17" s="308">
        <v>30</v>
      </c>
      <c r="N17" s="309">
        <f t="shared" si="0"/>
        <v>270</v>
      </c>
    </row>
    <row r="18" spans="1:15" ht="20.100000000000001" customHeight="1" x14ac:dyDescent="0.25">
      <c r="A18" s="115" t="s">
        <v>390</v>
      </c>
      <c r="B18" s="305">
        <v>0</v>
      </c>
      <c r="C18" s="305">
        <v>0</v>
      </c>
      <c r="D18" s="305">
        <v>0</v>
      </c>
      <c r="E18" s="305">
        <v>0</v>
      </c>
      <c r="F18" s="305">
        <v>0</v>
      </c>
      <c r="G18" s="305">
        <v>0</v>
      </c>
      <c r="H18" s="305">
        <v>0</v>
      </c>
      <c r="I18" s="305">
        <v>0</v>
      </c>
      <c r="J18" s="305">
        <v>0</v>
      </c>
      <c r="K18" s="305">
        <v>0</v>
      </c>
      <c r="L18" s="305">
        <v>0</v>
      </c>
      <c r="M18" s="305">
        <v>0</v>
      </c>
      <c r="N18" s="309">
        <f t="shared" si="0"/>
        <v>0</v>
      </c>
    </row>
    <row r="19" spans="1:15" ht="20.100000000000001" customHeight="1" x14ac:dyDescent="0.25">
      <c r="A19" s="208" t="s">
        <v>15</v>
      </c>
      <c r="B19" s="310">
        <f t="shared" ref="B19:M19" si="1">SUM(B5:B18)</f>
        <v>73083.899999999994</v>
      </c>
      <c r="C19" s="310">
        <f t="shared" si="1"/>
        <v>70352.3</v>
      </c>
      <c r="D19" s="310">
        <f t="shared" si="1"/>
        <v>72298.7</v>
      </c>
      <c r="E19" s="310">
        <f t="shared" si="1"/>
        <v>72931.89</v>
      </c>
      <c r="F19" s="310">
        <f t="shared" si="1"/>
        <v>71289.63</v>
      </c>
      <c r="G19" s="310">
        <f t="shared" si="1"/>
        <v>57139.270000000004</v>
      </c>
      <c r="H19" s="310">
        <f t="shared" si="1"/>
        <v>53926.96</v>
      </c>
      <c r="I19" s="310">
        <f t="shared" si="1"/>
        <v>63468.69</v>
      </c>
      <c r="J19" s="310">
        <f t="shared" si="1"/>
        <v>62832.510000000009</v>
      </c>
      <c r="K19" s="310">
        <f t="shared" si="1"/>
        <v>63735.66</v>
      </c>
      <c r="L19" s="310">
        <f t="shared" si="1"/>
        <v>61455.150000000009</v>
      </c>
      <c r="M19" s="310">
        <f t="shared" si="1"/>
        <v>62838.45</v>
      </c>
      <c r="N19" s="309">
        <f t="shared" si="0"/>
        <v>785353.1100000001</v>
      </c>
    </row>
    <row r="20" spans="1:15" ht="20.100000000000001" customHeight="1" x14ac:dyDescent="0.25">
      <c r="A20" s="110"/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55"/>
    </row>
    <row r="21" spans="1:15" ht="20.100000000000001" customHeight="1" x14ac:dyDescent="0.25">
      <c r="A21" s="110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55"/>
    </row>
    <row r="22" spans="1:15" ht="20.100000000000001" customHeight="1" x14ac:dyDescent="0.25">
      <c r="A22" s="109" t="s">
        <v>196</v>
      </c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</row>
    <row r="23" spans="1:15" ht="20.100000000000001" customHeight="1" x14ac:dyDescent="0.25">
      <c r="A23" s="34" t="s">
        <v>101</v>
      </c>
      <c r="B23" s="34" t="s">
        <v>2</v>
      </c>
      <c r="C23" s="34" t="s">
        <v>3</v>
      </c>
      <c r="D23" s="34" t="s">
        <v>4</v>
      </c>
      <c r="E23" s="34" t="s">
        <v>5</v>
      </c>
      <c r="F23" s="34" t="s">
        <v>6</v>
      </c>
      <c r="G23" s="34" t="s">
        <v>7</v>
      </c>
      <c r="H23" s="34" t="s">
        <v>8</v>
      </c>
      <c r="I23" s="34" t="s">
        <v>9</v>
      </c>
      <c r="J23" s="34" t="s">
        <v>10</v>
      </c>
      <c r="K23" s="34" t="s">
        <v>11</v>
      </c>
      <c r="L23" s="34" t="s">
        <v>12</v>
      </c>
      <c r="M23" s="34" t="s">
        <v>13</v>
      </c>
      <c r="N23" s="34" t="s">
        <v>22</v>
      </c>
    </row>
    <row r="24" spans="1:15" ht="20.100000000000001" customHeight="1" x14ac:dyDescent="0.25">
      <c r="A24" s="115" t="s">
        <v>162</v>
      </c>
      <c r="B24" s="519">
        <v>32667.9</v>
      </c>
      <c r="C24" s="519">
        <v>29789.820000000007</v>
      </c>
      <c r="D24" s="519">
        <v>32041.060000000005</v>
      </c>
      <c r="E24" s="519">
        <v>31253.239999999998</v>
      </c>
      <c r="F24" s="519">
        <v>30147.91</v>
      </c>
      <c r="G24" s="519">
        <v>28194.829999999994</v>
      </c>
      <c r="H24" s="519">
        <v>29283.370000000003</v>
      </c>
      <c r="I24" s="519">
        <v>30229.329999999994</v>
      </c>
      <c r="J24" s="519">
        <v>29771.829999999994</v>
      </c>
      <c r="K24" s="519">
        <v>30892.880000000005</v>
      </c>
      <c r="L24" s="519">
        <v>29511.430000000004</v>
      </c>
      <c r="M24" s="519">
        <v>32775.049999999996</v>
      </c>
      <c r="N24" s="311">
        <f>SUM(B24:M24)</f>
        <v>366558.64999999997</v>
      </c>
    </row>
    <row r="25" spans="1:15" ht="20.100000000000001" customHeight="1" x14ac:dyDescent="0.25">
      <c r="A25" s="115" t="s">
        <v>163</v>
      </c>
      <c r="B25" s="519">
        <v>11898.35</v>
      </c>
      <c r="C25" s="519">
        <v>10915.779999999997</v>
      </c>
      <c r="D25" s="519">
        <v>11471.180000000002</v>
      </c>
      <c r="E25" s="519">
        <v>10814.550000000003</v>
      </c>
      <c r="F25" s="519">
        <v>10669.910000000002</v>
      </c>
      <c r="G25" s="519">
        <v>9847.5799999999981</v>
      </c>
      <c r="H25" s="519">
        <v>9845.25</v>
      </c>
      <c r="I25" s="519">
        <v>10120.379999999997</v>
      </c>
      <c r="J25" s="519">
        <v>10035.719999999994</v>
      </c>
      <c r="K25" s="519">
        <v>10363.360000000004</v>
      </c>
      <c r="L25" s="519">
        <v>9741.5199999999986</v>
      </c>
      <c r="M25" s="519">
        <v>10693.98</v>
      </c>
      <c r="N25" s="311">
        <f t="shared" ref="N25:N38" si="2">SUM(B25:M25)</f>
        <v>126417.56000000001</v>
      </c>
    </row>
    <row r="26" spans="1:15" ht="20.100000000000001" customHeight="1" x14ac:dyDescent="0.25">
      <c r="A26" s="115" t="s">
        <v>164</v>
      </c>
      <c r="B26" s="519">
        <v>6414.6</v>
      </c>
      <c r="C26" s="519">
        <v>5767.2200000000012</v>
      </c>
      <c r="D26" s="519">
        <v>5710.510000000002</v>
      </c>
      <c r="E26" s="519">
        <v>5344.6400000000012</v>
      </c>
      <c r="F26" s="519">
        <v>5205.0999999999967</v>
      </c>
      <c r="G26" s="519">
        <v>4784.2900000000018</v>
      </c>
      <c r="H26" s="519">
        <v>4704.38</v>
      </c>
      <c r="I26" s="519">
        <v>4835.4399999999987</v>
      </c>
      <c r="J26" s="519">
        <v>4729.8699999999981</v>
      </c>
      <c r="K26" s="519">
        <v>4918.8199999999979</v>
      </c>
      <c r="L26" s="519">
        <v>4652.12</v>
      </c>
      <c r="M26" s="519">
        <v>4877.47</v>
      </c>
      <c r="N26" s="311">
        <f t="shared" si="2"/>
        <v>61944.459999999992</v>
      </c>
    </row>
    <row r="27" spans="1:15" ht="20.100000000000001" customHeight="1" x14ac:dyDescent="0.25">
      <c r="A27" s="115" t="s">
        <v>186</v>
      </c>
      <c r="B27" s="519">
        <v>56.11</v>
      </c>
      <c r="C27" s="519">
        <v>29.57</v>
      </c>
      <c r="D27" s="519">
        <v>39.480000000000004</v>
      </c>
      <c r="E27" s="519">
        <v>21.3</v>
      </c>
      <c r="F27" s="519">
        <v>20.71</v>
      </c>
      <c r="G27" s="519">
        <v>16.380000000000003</v>
      </c>
      <c r="H27" s="519">
        <v>30.61</v>
      </c>
      <c r="I27" s="519">
        <v>10.37</v>
      </c>
      <c r="J27" s="519">
        <v>32.21</v>
      </c>
      <c r="K27" s="519">
        <v>31.01</v>
      </c>
      <c r="L27" s="519">
        <v>40.300000000000004</v>
      </c>
      <c r="M27" s="519">
        <v>82.7</v>
      </c>
      <c r="N27" s="311">
        <f t="shared" si="2"/>
        <v>410.75</v>
      </c>
    </row>
    <row r="28" spans="1:15" ht="20.100000000000001" customHeight="1" x14ac:dyDescent="0.25">
      <c r="A28" s="115" t="s">
        <v>165</v>
      </c>
      <c r="B28" s="519">
        <v>140.65800000000002</v>
      </c>
      <c r="C28" s="519">
        <v>254.99700000000001</v>
      </c>
      <c r="D28" s="519">
        <v>319.24900000000002</v>
      </c>
      <c r="E28" s="519">
        <v>171.72499999999999</v>
      </c>
      <c r="F28" s="519">
        <v>361.291</v>
      </c>
      <c r="G28" s="519">
        <v>237.24099999999999</v>
      </c>
      <c r="H28" s="519">
        <v>55.004000000000005</v>
      </c>
      <c r="I28" s="519">
        <v>201.512</v>
      </c>
      <c r="J28" s="519">
        <v>285.63400000000001</v>
      </c>
      <c r="K28" s="519">
        <v>493.221</v>
      </c>
      <c r="L28" s="519">
        <v>577.13400000000001</v>
      </c>
      <c r="M28" s="519">
        <v>717.596</v>
      </c>
      <c r="N28" s="311">
        <f t="shared" si="2"/>
        <v>3815.2620000000002</v>
      </c>
    </row>
    <row r="29" spans="1:15" ht="20.100000000000001" customHeight="1" x14ac:dyDescent="0.25">
      <c r="A29" s="115" t="s">
        <v>166</v>
      </c>
      <c r="B29" s="519">
        <v>36.72</v>
      </c>
      <c r="C29" s="519">
        <v>70.81</v>
      </c>
      <c r="D29" s="519">
        <v>219.39999999999995</v>
      </c>
      <c r="E29" s="519">
        <v>604.38</v>
      </c>
      <c r="F29" s="519">
        <v>1031.02</v>
      </c>
      <c r="G29" s="519">
        <v>1903.15</v>
      </c>
      <c r="H29" s="519">
        <v>2231.3399999999992</v>
      </c>
      <c r="I29" s="519">
        <v>1229.42</v>
      </c>
      <c r="J29" s="519">
        <v>788.93000000000006</v>
      </c>
      <c r="K29" s="519">
        <v>249.23999999999992</v>
      </c>
      <c r="L29" s="519">
        <v>67.11</v>
      </c>
      <c r="M29" s="519">
        <v>43.51</v>
      </c>
      <c r="N29" s="311">
        <f t="shared" si="2"/>
        <v>8475.0300000000007</v>
      </c>
    </row>
    <row r="30" spans="1:15" ht="20.100000000000001" customHeight="1" x14ac:dyDescent="0.25">
      <c r="A30" s="115" t="s">
        <v>167</v>
      </c>
      <c r="B30" s="519">
        <v>7924.3</v>
      </c>
      <c r="C30" s="519">
        <v>3617.77</v>
      </c>
      <c r="D30" s="519">
        <v>7827.42</v>
      </c>
      <c r="E30" s="519">
        <v>10800.91</v>
      </c>
      <c r="F30" s="519">
        <v>5041.57</v>
      </c>
      <c r="G30" s="519">
        <v>4326.8099999999995</v>
      </c>
      <c r="H30" s="519">
        <v>2905.9300000000003</v>
      </c>
      <c r="I30" s="519">
        <v>7581.9599999999991</v>
      </c>
      <c r="J30" s="519">
        <v>3595.6699999999996</v>
      </c>
      <c r="K30" s="519">
        <v>2046.9</v>
      </c>
      <c r="L30" s="519">
        <v>4902.8500000000004</v>
      </c>
      <c r="M30" s="519">
        <v>5083.51</v>
      </c>
      <c r="N30" s="311">
        <f t="shared" si="2"/>
        <v>65655.599999999991</v>
      </c>
      <c r="O30" s="27"/>
    </row>
    <row r="31" spans="1:15" ht="20.100000000000001" customHeight="1" x14ac:dyDescent="0.25">
      <c r="A31" s="115" t="s">
        <v>168</v>
      </c>
      <c r="B31" s="519">
        <v>25.42</v>
      </c>
      <c r="C31" s="519">
        <v>27.61</v>
      </c>
      <c r="D31" s="519">
        <v>0</v>
      </c>
      <c r="E31" s="519">
        <v>0</v>
      </c>
      <c r="F31" s="519">
        <v>0</v>
      </c>
      <c r="G31" s="519">
        <v>0</v>
      </c>
      <c r="H31" s="519">
        <v>0</v>
      </c>
      <c r="I31" s="519">
        <v>0</v>
      </c>
      <c r="J31" s="519">
        <v>0</v>
      </c>
      <c r="K31" s="519">
        <v>0</v>
      </c>
      <c r="L31" s="519">
        <v>0</v>
      </c>
      <c r="M31" s="519">
        <v>0</v>
      </c>
      <c r="N31" s="311">
        <f t="shared" si="2"/>
        <v>53.03</v>
      </c>
    </row>
    <row r="32" spans="1:15" ht="20.100000000000001" customHeight="1" x14ac:dyDescent="0.25">
      <c r="A32" s="115" t="s">
        <v>169</v>
      </c>
      <c r="B32" s="519">
        <v>182.48</v>
      </c>
      <c r="C32" s="519">
        <v>83.06</v>
      </c>
      <c r="D32" s="519">
        <v>97.140000000000015</v>
      </c>
      <c r="E32" s="519">
        <v>41.91</v>
      </c>
      <c r="F32" s="519">
        <v>131.01999999999998</v>
      </c>
      <c r="G32" s="519">
        <v>161.15</v>
      </c>
      <c r="H32" s="519">
        <v>164.83</v>
      </c>
      <c r="I32" s="519">
        <v>178.54000000000002</v>
      </c>
      <c r="J32" s="519">
        <v>118.56000000000002</v>
      </c>
      <c r="K32" s="519">
        <v>82.49</v>
      </c>
      <c r="L32" s="519">
        <v>68.300000000000011</v>
      </c>
      <c r="M32" s="519">
        <v>55.33</v>
      </c>
      <c r="N32" s="311">
        <f t="shared" si="2"/>
        <v>1364.8099999999997</v>
      </c>
    </row>
    <row r="33" spans="1:14" ht="20.100000000000001" customHeight="1" x14ac:dyDescent="0.25">
      <c r="A33" s="115" t="s">
        <v>170</v>
      </c>
      <c r="B33" s="519">
        <v>53569.123999999996</v>
      </c>
      <c r="C33" s="519">
        <v>50324.406000000003</v>
      </c>
      <c r="D33" s="519">
        <v>57224.449999999983</v>
      </c>
      <c r="E33" s="519">
        <v>54241.999999999985</v>
      </c>
      <c r="F33" s="519">
        <v>50159.708000000006</v>
      </c>
      <c r="G33" s="519">
        <v>43948.724999999984</v>
      </c>
      <c r="H33" s="519">
        <v>43933.426000000007</v>
      </c>
      <c r="I33" s="519">
        <v>41188.793000000012</v>
      </c>
      <c r="J33" s="519">
        <v>40612.267999999996</v>
      </c>
      <c r="K33" s="519">
        <v>46601.152000000009</v>
      </c>
      <c r="L33" s="519">
        <v>43158.944999999992</v>
      </c>
      <c r="M33" s="519">
        <v>48511.254000000015</v>
      </c>
      <c r="N33" s="311">
        <f t="shared" si="2"/>
        <v>573474.25099999993</v>
      </c>
    </row>
    <row r="34" spans="1:14" ht="20.100000000000001" customHeight="1" x14ac:dyDescent="0.25">
      <c r="A34" s="115" t="s">
        <v>306</v>
      </c>
      <c r="B34" s="519">
        <v>23210.14</v>
      </c>
      <c r="C34" s="519">
        <v>18238.710999999999</v>
      </c>
      <c r="D34" s="519">
        <v>23162.739999999998</v>
      </c>
      <c r="E34" s="519">
        <v>18956.776999999998</v>
      </c>
      <c r="F34" s="519">
        <v>18535.451000000001</v>
      </c>
      <c r="G34" s="519">
        <v>18239.571999999996</v>
      </c>
      <c r="H34" s="519">
        <v>18046.477999999996</v>
      </c>
      <c r="I34" s="519">
        <v>17986.064999999999</v>
      </c>
      <c r="J34" s="519">
        <v>17158.167000000001</v>
      </c>
      <c r="K34" s="519">
        <v>17476.042999999998</v>
      </c>
      <c r="L34" s="519">
        <v>16408.302</v>
      </c>
      <c r="M34" s="519">
        <v>18620.954000000002</v>
      </c>
      <c r="N34" s="311">
        <f t="shared" si="2"/>
        <v>226039.39999999997</v>
      </c>
    </row>
    <row r="35" spans="1:14" ht="20.100000000000001" customHeight="1" x14ac:dyDescent="0.25">
      <c r="A35" s="115" t="s">
        <v>307</v>
      </c>
      <c r="B35" s="519">
        <v>0</v>
      </c>
      <c r="C35" s="519">
        <v>0</v>
      </c>
      <c r="D35" s="519">
        <v>0</v>
      </c>
      <c r="E35" s="519">
        <v>0</v>
      </c>
      <c r="F35" s="519">
        <v>0</v>
      </c>
      <c r="G35" s="519">
        <v>0</v>
      </c>
      <c r="H35" s="519">
        <v>0</v>
      </c>
      <c r="I35" s="519">
        <v>0</v>
      </c>
      <c r="J35" s="519">
        <v>0</v>
      </c>
      <c r="K35" s="519">
        <v>0</v>
      </c>
      <c r="L35" s="519">
        <v>0</v>
      </c>
      <c r="M35" s="519">
        <v>0</v>
      </c>
      <c r="N35" s="311">
        <f t="shared" si="2"/>
        <v>0</v>
      </c>
    </row>
    <row r="36" spans="1:14" ht="20.100000000000001" customHeight="1" x14ac:dyDescent="0.25">
      <c r="A36" s="115" t="s">
        <v>177</v>
      </c>
      <c r="B36" s="519">
        <v>0</v>
      </c>
      <c r="C36" s="519">
        <v>0</v>
      </c>
      <c r="D36" s="519">
        <v>0</v>
      </c>
      <c r="E36" s="519">
        <v>44.3</v>
      </c>
      <c r="F36" s="519">
        <v>3986.29</v>
      </c>
      <c r="G36" s="519">
        <v>3574.7400000000002</v>
      </c>
      <c r="H36" s="519">
        <v>3303.6800000000003</v>
      </c>
      <c r="I36" s="519">
        <v>4364.66</v>
      </c>
      <c r="J36" s="519">
        <v>4390.38</v>
      </c>
      <c r="K36" s="519">
        <v>138.71</v>
      </c>
      <c r="L36" s="519">
        <v>0</v>
      </c>
      <c r="M36" s="519">
        <v>0</v>
      </c>
      <c r="N36" s="311">
        <f t="shared" si="2"/>
        <v>19802.759999999998</v>
      </c>
    </row>
    <row r="37" spans="1:14" ht="15" x14ac:dyDescent="0.25">
      <c r="A37" s="115" t="s">
        <v>390</v>
      </c>
      <c r="B37" s="519">
        <v>6149.52</v>
      </c>
      <c r="C37" s="519">
        <v>6341.0090000000009</v>
      </c>
      <c r="D37" s="519">
        <v>3787.8919999999998</v>
      </c>
      <c r="E37" s="519">
        <v>3463.1679999999997</v>
      </c>
      <c r="F37" s="519">
        <v>372.93299999999999</v>
      </c>
      <c r="G37" s="519">
        <v>3088.2070000000003</v>
      </c>
      <c r="H37" s="519">
        <v>1770.6750000000002</v>
      </c>
      <c r="I37" s="519">
        <v>160.12100000000001</v>
      </c>
      <c r="J37" s="519">
        <v>0.33300000000000002</v>
      </c>
      <c r="K37" s="519">
        <v>0</v>
      </c>
      <c r="L37" s="519">
        <v>0</v>
      </c>
      <c r="M37" s="519">
        <v>4591.8210000000008</v>
      </c>
      <c r="N37" s="311">
        <f t="shared" si="2"/>
        <v>29725.678999999996</v>
      </c>
    </row>
    <row r="38" spans="1:14" ht="15" x14ac:dyDescent="0.25">
      <c r="A38" s="208" t="s">
        <v>15</v>
      </c>
      <c r="B38" s="423">
        <f>SUM(B24:B37)</f>
        <v>142275.32200000001</v>
      </c>
      <c r="C38" s="423">
        <f t="shared" ref="C38:M38" si="3">SUM(C24:C37)</f>
        <v>125460.76300000001</v>
      </c>
      <c r="D38" s="423">
        <f t="shared" si="3"/>
        <v>141900.52099999998</v>
      </c>
      <c r="E38" s="423">
        <f t="shared" si="3"/>
        <v>135758.89999999997</v>
      </c>
      <c r="F38" s="423">
        <f t="shared" si="3"/>
        <v>125662.913</v>
      </c>
      <c r="G38" s="423">
        <f t="shared" si="3"/>
        <v>118322.67499999997</v>
      </c>
      <c r="H38" s="423">
        <f t="shared" si="3"/>
        <v>116274.97300000001</v>
      </c>
      <c r="I38" s="423">
        <f t="shared" si="3"/>
        <v>118086.59100000001</v>
      </c>
      <c r="J38" s="423">
        <f t="shared" si="3"/>
        <v>111519.57199999999</v>
      </c>
      <c r="K38" s="423">
        <f t="shared" si="3"/>
        <v>113293.82600000002</v>
      </c>
      <c r="L38" s="423">
        <f t="shared" si="3"/>
        <v>109128.011</v>
      </c>
      <c r="M38" s="423">
        <f t="shared" si="3"/>
        <v>126053.17500000002</v>
      </c>
      <c r="N38" s="311">
        <f t="shared" si="2"/>
        <v>1483737.2420000001</v>
      </c>
    </row>
    <row r="39" spans="1:14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</row>
  </sheetData>
  <pageMargins left="0.7" right="0.7" top="0.75" bottom="0.75" header="0.3" footer="0.3"/>
  <pageSetup paperSize="14" scale="7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32">
    <pageSetUpPr fitToPage="1"/>
  </sheetPr>
  <dimension ref="A1:N37"/>
  <sheetViews>
    <sheetView zoomScaleNormal="100" workbookViewId="0">
      <selection activeCell="L28" sqref="L28"/>
    </sheetView>
  </sheetViews>
  <sheetFormatPr baseColWidth="10" defaultRowHeight="13.5" x14ac:dyDescent="0.25"/>
  <cols>
    <col min="1" max="1" width="32.42578125" style="8" customWidth="1"/>
    <col min="2" max="2" width="12.140625" style="8" customWidth="1"/>
    <col min="3" max="3" width="12" style="8" customWidth="1"/>
    <col min="4" max="4" width="12.7109375" style="8" customWidth="1"/>
    <col min="5" max="5" width="11.28515625" style="8" customWidth="1"/>
    <col min="6" max="6" width="11.7109375" style="8" customWidth="1"/>
    <col min="7" max="7" width="12.140625" style="8" customWidth="1"/>
    <col min="8" max="8" width="11.7109375" style="8" customWidth="1"/>
    <col min="9" max="9" width="11.5703125" style="8" customWidth="1"/>
    <col min="10" max="10" width="11.7109375" style="8" customWidth="1"/>
    <col min="11" max="11" width="12.85546875" style="8" customWidth="1"/>
    <col min="12" max="12" width="13" style="8" customWidth="1"/>
    <col min="13" max="13" width="13.140625" style="8" customWidth="1"/>
    <col min="14" max="14" width="14.7109375" style="8" customWidth="1"/>
    <col min="15" max="16384" width="11.42578125" style="8"/>
  </cols>
  <sheetData>
    <row r="1" spans="1:14" x14ac:dyDescent="0.25">
      <c r="A1" s="20" t="s">
        <v>512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108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ht="20.100000000000001" customHeight="1" x14ac:dyDescent="0.25">
      <c r="A3" s="109" t="s">
        <v>197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4" spans="1:14" ht="20.100000000000001" customHeight="1" x14ac:dyDescent="0.25">
      <c r="A4" s="34" t="s">
        <v>101</v>
      </c>
      <c r="B4" s="37" t="s">
        <v>2</v>
      </c>
      <c r="C4" s="37" t="s">
        <v>3</v>
      </c>
      <c r="D4" s="37" t="s">
        <v>4</v>
      </c>
      <c r="E4" s="37" t="s">
        <v>5</v>
      </c>
      <c r="F4" s="37" t="s">
        <v>6</v>
      </c>
      <c r="G4" s="37" t="s">
        <v>7</v>
      </c>
      <c r="H4" s="37" t="s">
        <v>8</v>
      </c>
      <c r="I4" s="37" t="s">
        <v>9</v>
      </c>
      <c r="J4" s="37" t="s">
        <v>10</v>
      </c>
      <c r="K4" s="37" t="s">
        <v>11</v>
      </c>
      <c r="L4" s="37" t="s">
        <v>12</v>
      </c>
      <c r="M4" s="37" t="s">
        <v>13</v>
      </c>
      <c r="N4" s="37" t="s">
        <v>22</v>
      </c>
    </row>
    <row r="5" spans="1:14" ht="20.100000000000001" customHeight="1" x14ac:dyDescent="0.25">
      <c r="A5" s="115" t="s">
        <v>162</v>
      </c>
      <c r="B5" s="292">
        <v>17356.64</v>
      </c>
      <c r="C5" s="292">
        <v>16799.020000000008</v>
      </c>
      <c r="D5" s="292">
        <v>17584.059999999998</v>
      </c>
      <c r="E5" s="292">
        <v>16260.050000000001</v>
      </c>
      <c r="F5" s="292">
        <v>16345.580000000002</v>
      </c>
      <c r="G5" s="292">
        <v>15129.380000000005</v>
      </c>
      <c r="H5" s="292">
        <v>15466.04</v>
      </c>
      <c r="I5" s="292">
        <v>16065.13</v>
      </c>
      <c r="J5" s="292">
        <v>15549.699999999997</v>
      </c>
      <c r="K5" s="292">
        <v>16588.030000000002</v>
      </c>
      <c r="L5" s="292">
        <v>15922.970000000003</v>
      </c>
      <c r="M5" s="292">
        <v>17903.410000000003</v>
      </c>
      <c r="N5" s="312">
        <f>SUM(B5:M5)</f>
        <v>196970.01000000004</v>
      </c>
    </row>
    <row r="6" spans="1:14" ht="20.100000000000001" customHeight="1" x14ac:dyDescent="0.25">
      <c r="A6" s="115" t="s">
        <v>163</v>
      </c>
      <c r="B6" s="292">
        <v>4288.7999999999993</v>
      </c>
      <c r="C6" s="292">
        <v>4292.67</v>
      </c>
      <c r="D6" s="292">
        <v>4036.3999999999996</v>
      </c>
      <c r="E6" s="292">
        <v>3820.059999999999</v>
      </c>
      <c r="F6" s="292">
        <v>3827.7999999999997</v>
      </c>
      <c r="G6" s="292">
        <v>3712.2000000000003</v>
      </c>
      <c r="H6" s="292">
        <v>3798.1600000000003</v>
      </c>
      <c r="I6" s="292">
        <v>3761.0399999999991</v>
      </c>
      <c r="J6" s="292">
        <v>3804.3999999999992</v>
      </c>
      <c r="K6" s="292">
        <v>3788.4900000000011</v>
      </c>
      <c r="L6" s="292">
        <v>3565.29</v>
      </c>
      <c r="M6" s="292">
        <v>3887.5299999999988</v>
      </c>
      <c r="N6" s="312">
        <f t="shared" ref="N6:N19" si="0">SUM(B6:M6)</f>
        <v>46582.84</v>
      </c>
    </row>
    <row r="7" spans="1:14" ht="20.100000000000001" customHeight="1" x14ac:dyDescent="0.25">
      <c r="A7" s="115" t="s">
        <v>164</v>
      </c>
      <c r="B7" s="292">
        <v>4436.45</v>
      </c>
      <c r="C7" s="292">
        <v>4292.12</v>
      </c>
      <c r="D7" s="292">
        <v>4252.9300000000012</v>
      </c>
      <c r="E7" s="292">
        <v>3836.0800000000013</v>
      </c>
      <c r="F7" s="292">
        <v>3769.0300000000016</v>
      </c>
      <c r="G7" s="292">
        <v>3356.89</v>
      </c>
      <c r="H7" s="292">
        <v>3285.0799999999995</v>
      </c>
      <c r="I7" s="292">
        <v>3426.6400000000003</v>
      </c>
      <c r="J7" s="292">
        <v>3377.0899999999988</v>
      </c>
      <c r="K7" s="292">
        <v>3591.77</v>
      </c>
      <c r="L7" s="292">
        <v>3287.16</v>
      </c>
      <c r="M7" s="292">
        <v>3720.9199999999992</v>
      </c>
      <c r="N7" s="312">
        <f t="shared" si="0"/>
        <v>44632.159999999989</v>
      </c>
    </row>
    <row r="8" spans="1:14" ht="20.100000000000001" customHeight="1" x14ac:dyDescent="0.25">
      <c r="A8" s="115" t="s">
        <v>186</v>
      </c>
      <c r="B8" s="292">
        <v>20.6</v>
      </c>
      <c r="C8" s="292">
        <v>14.99</v>
      </c>
      <c r="D8" s="292">
        <v>6</v>
      </c>
      <c r="E8" s="292">
        <v>11.22</v>
      </c>
      <c r="F8" s="292">
        <v>6.24</v>
      </c>
      <c r="G8" s="292">
        <v>10</v>
      </c>
      <c r="H8" s="292">
        <v>20</v>
      </c>
      <c r="I8" s="292">
        <v>16</v>
      </c>
      <c r="J8" s="292">
        <v>9</v>
      </c>
      <c r="K8" s="292">
        <v>21</v>
      </c>
      <c r="L8" s="292">
        <v>14.99</v>
      </c>
      <c r="M8" s="292">
        <v>24</v>
      </c>
      <c r="N8" s="312">
        <f t="shared" si="0"/>
        <v>174.04000000000002</v>
      </c>
    </row>
    <row r="9" spans="1:14" ht="20.100000000000001" customHeight="1" x14ac:dyDescent="0.25">
      <c r="A9" s="115" t="s">
        <v>165</v>
      </c>
      <c r="B9" s="292">
        <v>240.02</v>
      </c>
      <c r="C9" s="292">
        <v>174.98</v>
      </c>
      <c r="D9" s="292">
        <v>107.97</v>
      </c>
      <c r="E9" s="292">
        <v>48.48</v>
      </c>
      <c r="F9" s="292">
        <v>52.52</v>
      </c>
      <c r="G9" s="292">
        <v>49</v>
      </c>
      <c r="H9" s="292">
        <v>49</v>
      </c>
      <c r="I9" s="292">
        <v>96.9</v>
      </c>
      <c r="J9" s="292">
        <v>134.01</v>
      </c>
      <c r="K9" s="292">
        <v>65</v>
      </c>
      <c r="L9" s="292">
        <v>123.83000000000001</v>
      </c>
      <c r="M9" s="292">
        <v>322.02999999999997</v>
      </c>
      <c r="N9" s="312">
        <f t="shared" si="0"/>
        <v>1463.74</v>
      </c>
    </row>
    <row r="10" spans="1:14" ht="20.100000000000001" customHeight="1" x14ac:dyDescent="0.25">
      <c r="A10" s="115" t="s">
        <v>166</v>
      </c>
      <c r="B10" s="292">
        <v>99.07</v>
      </c>
      <c r="C10" s="292">
        <v>125.31</v>
      </c>
      <c r="D10" s="292">
        <v>257.36</v>
      </c>
      <c r="E10" s="292">
        <v>744.7299999999999</v>
      </c>
      <c r="F10" s="292">
        <v>1949.6899999999998</v>
      </c>
      <c r="G10" s="292">
        <v>2929.2800000000007</v>
      </c>
      <c r="H10" s="292">
        <v>3202.869999999999</v>
      </c>
      <c r="I10" s="292">
        <v>2247.8799999999997</v>
      </c>
      <c r="J10" s="292">
        <v>1207.93</v>
      </c>
      <c r="K10" s="292">
        <v>240.01999999999998</v>
      </c>
      <c r="L10" s="292">
        <v>144.12000000000003</v>
      </c>
      <c r="M10" s="292">
        <v>103.86</v>
      </c>
      <c r="N10" s="312">
        <f t="shared" si="0"/>
        <v>13252.12</v>
      </c>
    </row>
    <row r="11" spans="1:14" ht="20.100000000000001" customHeight="1" x14ac:dyDescent="0.25">
      <c r="A11" s="115" t="s">
        <v>167</v>
      </c>
      <c r="B11" s="292">
        <v>22.97</v>
      </c>
      <c r="C11" s="292">
        <v>13.71</v>
      </c>
      <c r="D11" s="292">
        <v>22.979999999999997</v>
      </c>
      <c r="E11" s="292">
        <v>13.94</v>
      </c>
      <c r="F11" s="292">
        <v>0</v>
      </c>
      <c r="G11" s="292">
        <v>0</v>
      </c>
      <c r="H11" s="292">
        <v>13.8</v>
      </c>
      <c r="I11" s="292">
        <v>22.02</v>
      </c>
      <c r="J11" s="292">
        <v>13.59</v>
      </c>
      <c r="K11" s="292">
        <v>26.8</v>
      </c>
      <c r="L11" s="292">
        <v>26.83</v>
      </c>
      <c r="M11" s="292">
        <v>26.43</v>
      </c>
      <c r="N11" s="312">
        <f t="shared" si="0"/>
        <v>203.07</v>
      </c>
    </row>
    <row r="12" spans="1:14" ht="20.100000000000001" customHeight="1" x14ac:dyDescent="0.25">
      <c r="A12" s="115" t="s">
        <v>168</v>
      </c>
      <c r="B12" s="292">
        <v>0</v>
      </c>
      <c r="C12" s="292">
        <v>0</v>
      </c>
      <c r="D12" s="292">
        <v>0</v>
      </c>
      <c r="E12" s="292">
        <v>0</v>
      </c>
      <c r="F12" s="292">
        <v>0</v>
      </c>
      <c r="G12" s="292">
        <v>0</v>
      </c>
      <c r="H12" s="292">
        <v>0</v>
      </c>
      <c r="I12" s="292">
        <v>0</v>
      </c>
      <c r="J12" s="292">
        <v>0</v>
      </c>
      <c r="K12" s="292">
        <v>0</v>
      </c>
      <c r="L12" s="292">
        <v>0</v>
      </c>
      <c r="M12" s="292">
        <v>0</v>
      </c>
      <c r="N12" s="312">
        <f t="shared" si="0"/>
        <v>0</v>
      </c>
    </row>
    <row r="13" spans="1:14" ht="20.100000000000001" customHeight="1" x14ac:dyDescent="0.25">
      <c r="A13" s="115" t="s">
        <v>169</v>
      </c>
      <c r="B13" s="292">
        <v>275.26</v>
      </c>
      <c r="C13" s="292">
        <v>312.62</v>
      </c>
      <c r="D13" s="292">
        <v>600.67000000000007</v>
      </c>
      <c r="E13" s="292">
        <v>768.22</v>
      </c>
      <c r="F13" s="292">
        <v>939.44999999999993</v>
      </c>
      <c r="G13" s="292">
        <v>542.35</v>
      </c>
      <c r="H13" s="292">
        <v>482.75</v>
      </c>
      <c r="I13" s="292">
        <v>601.77</v>
      </c>
      <c r="J13" s="292">
        <v>302.93</v>
      </c>
      <c r="K13" s="292">
        <v>356.84</v>
      </c>
      <c r="L13" s="292">
        <v>81.5</v>
      </c>
      <c r="M13" s="292">
        <v>82.59</v>
      </c>
      <c r="N13" s="312">
        <f t="shared" si="0"/>
        <v>5346.9500000000007</v>
      </c>
    </row>
    <row r="14" spans="1:14" ht="20.100000000000001" customHeight="1" x14ac:dyDescent="0.25">
      <c r="A14" s="115" t="s">
        <v>170</v>
      </c>
      <c r="B14" s="292">
        <v>23798.38</v>
      </c>
      <c r="C14" s="292">
        <v>22197.14</v>
      </c>
      <c r="D14" s="292">
        <v>26952.89</v>
      </c>
      <c r="E14" s="292">
        <v>30235.59</v>
      </c>
      <c r="F14" s="292">
        <v>24140.909999999996</v>
      </c>
      <c r="G14" s="292">
        <v>30171.730000000003</v>
      </c>
      <c r="H14" s="292">
        <v>19552.539999999997</v>
      </c>
      <c r="I14" s="292">
        <v>20228.599999999995</v>
      </c>
      <c r="J14" s="292">
        <v>19975.570000000003</v>
      </c>
      <c r="K14" s="292">
        <v>23058.310000000005</v>
      </c>
      <c r="L14" s="292">
        <v>23514.280000000002</v>
      </c>
      <c r="M14" s="292">
        <v>25055.650000000009</v>
      </c>
      <c r="N14" s="312">
        <f t="shared" si="0"/>
        <v>288881.59000000008</v>
      </c>
    </row>
    <row r="15" spans="1:14" ht="20.100000000000001" customHeight="1" x14ac:dyDescent="0.25">
      <c r="A15" s="115" t="s">
        <v>306</v>
      </c>
      <c r="B15" s="292">
        <v>11733.994000000001</v>
      </c>
      <c r="C15" s="292">
        <v>15073.706999999999</v>
      </c>
      <c r="D15" s="292">
        <v>16159.563</v>
      </c>
      <c r="E15" s="292">
        <v>16243.953</v>
      </c>
      <c r="F15" s="292">
        <v>14235.288999999999</v>
      </c>
      <c r="G15" s="292">
        <v>12762.158000000001</v>
      </c>
      <c r="H15" s="292">
        <v>11941.032000000001</v>
      </c>
      <c r="I15" s="292">
        <v>13873.748</v>
      </c>
      <c r="J15" s="292">
        <v>12580.130999999996</v>
      </c>
      <c r="K15" s="292">
        <v>11773.496000000003</v>
      </c>
      <c r="L15" s="292">
        <v>11850.854000000001</v>
      </c>
      <c r="M15" s="292">
        <v>12125.144</v>
      </c>
      <c r="N15" s="312">
        <f t="shared" si="0"/>
        <v>160353.06900000002</v>
      </c>
    </row>
    <row r="16" spans="1:14" ht="20.100000000000001" customHeight="1" x14ac:dyDescent="0.25">
      <c r="A16" s="115" t="s">
        <v>307</v>
      </c>
      <c r="B16" s="292">
        <v>0</v>
      </c>
      <c r="C16" s="292">
        <v>0</v>
      </c>
      <c r="D16" s="292">
        <v>0</v>
      </c>
      <c r="E16" s="292">
        <v>0</v>
      </c>
      <c r="F16" s="292">
        <v>0</v>
      </c>
      <c r="G16" s="292">
        <v>0</v>
      </c>
      <c r="H16" s="292">
        <v>0</v>
      </c>
      <c r="I16" s="292">
        <v>0</v>
      </c>
      <c r="J16" s="292">
        <v>0</v>
      </c>
      <c r="K16" s="292">
        <v>0</v>
      </c>
      <c r="L16" s="292">
        <v>0</v>
      </c>
      <c r="M16" s="292">
        <v>0</v>
      </c>
      <c r="N16" s="312">
        <f t="shared" si="0"/>
        <v>0</v>
      </c>
    </row>
    <row r="17" spans="1:14" ht="20.100000000000001" customHeight="1" x14ac:dyDescent="0.25">
      <c r="A17" s="115" t="s">
        <v>177</v>
      </c>
      <c r="B17" s="292">
        <v>0</v>
      </c>
      <c r="C17" s="292">
        <v>0</v>
      </c>
      <c r="D17" s="292">
        <v>0</v>
      </c>
      <c r="E17" s="292">
        <v>0</v>
      </c>
      <c r="F17" s="292">
        <v>922.49</v>
      </c>
      <c r="G17" s="292">
        <v>2631.08</v>
      </c>
      <c r="H17" s="292">
        <v>2169.1000000000004</v>
      </c>
      <c r="I17" s="292">
        <v>2423.41</v>
      </c>
      <c r="J17" s="292">
        <v>1271.99</v>
      </c>
      <c r="K17" s="292">
        <v>0</v>
      </c>
      <c r="L17" s="292">
        <v>0</v>
      </c>
      <c r="M17" s="292">
        <v>0</v>
      </c>
      <c r="N17" s="312">
        <f t="shared" si="0"/>
        <v>9418.07</v>
      </c>
    </row>
    <row r="18" spans="1:14" ht="20.100000000000001" customHeight="1" x14ac:dyDescent="0.25">
      <c r="A18" s="115" t="s">
        <v>390</v>
      </c>
      <c r="B18" s="292">
        <v>0</v>
      </c>
      <c r="C18" s="292">
        <v>0</v>
      </c>
      <c r="D18" s="292">
        <v>0</v>
      </c>
      <c r="E18" s="292">
        <v>0</v>
      </c>
      <c r="F18" s="292">
        <v>0</v>
      </c>
      <c r="G18" s="292">
        <v>0</v>
      </c>
      <c r="H18" s="292">
        <v>0</v>
      </c>
      <c r="I18" s="292">
        <v>0</v>
      </c>
      <c r="J18" s="292">
        <v>0</v>
      </c>
      <c r="K18" s="292">
        <v>0</v>
      </c>
      <c r="L18" s="292">
        <v>0</v>
      </c>
      <c r="M18" s="292">
        <v>0</v>
      </c>
      <c r="N18" s="312">
        <f t="shared" si="0"/>
        <v>0</v>
      </c>
    </row>
    <row r="19" spans="1:14" ht="20.100000000000001" customHeight="1" x14ac:dyDescent="0.25">
      <c r="A19" s="208" t="s">
        <v>15</v>
      </c>
      <c r="B19" s="313">
        <f>SUM(B5:B18)</f>
        <v>62272.184000000001</v>
      </c>
      <c r="C19" s="313">
        <f t="shared" ref="C19:M19" si="1">SUM(C5:C18)</f>
        <v>63296.267000000007</v>
      </c>
      <c r="D19" s="313">
        <f t="shared" si="1"/>
        <v>69980.823000000004</v>
      </c>
      <c r="E19" s="313">
        <f t="shared" si="1"/>
        <v>71982.323000000004</v>
      </c>
      <c r="F19" s="313">
        <f t="shared" si="1"/>
        <v>66188.998999999996</v>
      </c>
      <c r="G19" s="313">
        <f t="shared" si="1"/>
        <v>71294.068000000014</v>
      </c>
      <c r="H19" s="313">
        <f t="shared" si="1"/>
        <v>59980.371999999988</v>
      </c>
      <c r="I19" s="313">
        <f t="shared" si="1"/>
        <v>62763.137999999992</v>
      </c>
      <c r="J19" s="313">
        <f t="shared" si="1"/>
        <v>58226.340999999993</v>
      </c>
      <c r="K19" s="313">
        <f t="shared" si="1"/>
        <v>59509.756000000008</v>
      </c>
      <c r="L19" s="313">
        <f t="shared" si="1"/>
        <v>58531.824000000008</v>
      </c>
      <c r="M19" s="313">
        <f t="shared" si="1"/>
        <v>63251.564000000013</v>
      </c>
      <c r="N19" s="312">
        <f t="shared" si="0"/>
        <v>767277.6590000001</v>
      </c>
    </row>
    <row r="20" spans="1:14" ht="20.100000000000001" customHeight="1" x14ac:dyDescent="0.25"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</row>
    <row r="21" spans="1:14" ht="20.100000000000001" customHeight="1" x14ac:dyDescent="0.25">
      <c r="A21" s="109" t="s">
        <v>198</v>
      </c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</row>
    <row r="22" spans="1:14" ht="20.100000000000001" customHeight="1" x14ac:dyDescent="0.25">
      <c r="A22" s="34" t="s">
        <v>101</v>
      </c>
      <c r="B22" s="34" t="s">
        <v>2</v>
      </c>
      <c r="C22" s="34" t="s">
        <v>3</v>
      </c>
      <c r="D22" s="34" t="s">
        <v>4</v>
      </c>
      <c r="E22" s="34" t="s">
        <v>5</v>
      </c>
      <c r="F22" s="34" t="s">
        <v>6</v>
      </c>
      <c r="G22" s="34" t="s">
        <v>7</v>
      </c>
      <c r="H22" s="34" t="s">
        <v>8</v>
      </c>
      <c r="I22" s="34" t="s">
        <v>9</v>
      </c>
      <c r="J22" s="34" t="s">
        <v>10</v>
      </c>
      <c r="K22" s="34" t="s">
        <v>11</v>
      </c>
      <c r="L22" s="34" t="s">
        <v>12</v>
      </c>
      <c r="M22" s="34" t="s">
        <v>13</v>
      </c>
      <c r="N22" s="34" t="s">
        <v>22</v>
      </c>
    </row>
    <row r="23" spans="1:14" ht="20.100000000000001" customHeight="1" x14ac:dyDescent="0.25">
      <c r="A23" s="115" t="s">
        <v>162</v>
      </c>
      <c r="B23" s="519">
        <v>19800.722999999998</v>
      </c>
      <c r="C23" s="519">
        <v>20194.895999999997</v>
      </c>
      <c r="D23" s="519">
        <v>18045.981999999996</v>
      </c>
      <c r="E23" s="519">
        <v>17345.062000000005</v>
      </c>
      <c r="F23" s="519">
        <v>17356.579000000002</v>
      </c>
      <c r="G23" s="519">
        <v>16373.787000000002</v>
      </c>
      <c r="H23" s="519">
        <v>17190.157000000003</v>
      </c>
      <c r="I23" s="519">
        <v>17256.28300000001</v>
      </c>
      <c r="J23" s="519">
        <v>17119.743999999999</v>
      </c>
      <c r="K23" s="519">
        <v>17392.564000000002</v>
      </c>
      <c r="L23" s="519">
        <v>16985.859</v>
      </c>
      <c r="M23" s="519">
        <v>19145.745999999996</v>
      </c>
      <c r="N23" s="317">
        <f>SUM(B23:M23)</f>
        <v>214207.38200000001</v>
      </c>
    </row>
    <row r="24" spans="1:14" ht="20.100000000000001" customHeight="1" x14ac:dyDescent="0.25">
      <c r="A24" s="115" t="s">
        <v>163</v>
      </c>
      <c r="B24" s="519">
        <v>8461.49</v>
      </c>
      <c r="C24" s="519">
        <v>8491.1</v>
      </c>
      <c r="D24" s="519">
        <v>7383.2600000000011</v>
      </c>
      <c r="E24" s="519">
        <v>6864.0599999999995</v>
      </c>
      <c r="F24" s="519">
        <v>6627.39</v>
      </c>
      <c r="G24" s="519">
        <v>6166.4600000000019</v>
      </c>
      <c r="H24" s="519">
        <v>6340.8900000000012</v>
      </c>
      <c r="I24" s="519">
        <v>6020.4400000000014</v>
      </c>
      <c r="J24" s="519">
        <v>6120.21</v>
      </c>
      <c r="K24" s="519">
        <v>6335.28</v>
      </c>
      <c r="L24" s="519">
        <v>5897.619999999999</v>
      </c>
      <c r="M24" s="519">
        <v>6570.4500000000016</v>
      </c>
      <c r="N24" s="317">
        <f t="shared" ref="N24:N37" si="2">SUM(B24:M24)</f>
        <v>81278.649999999994</v>
      </c>
    </row>
    <row r="25" spans="1:14" ht="20.100000000000001" customHeight="1" x14ac:dyDescent="0.25">
      <c r="A25" s="115" t="s">
        <v>164</v>
      </c>
      <c r="B25" s="519">
        <v>4298.9349999999995</v>
      </c>
      <c r="C25" s="519">
        <v>4342.1550000000007</v>
      </c>
      <c r="D25" s="519">
        <v>3655.445999999999</v>
      </c>
      <c r="E25" s="519">
        <v>3477.4810000000002</v>
      </c>
      <c r="F25" s="519">
        <v>3433.6339999999991</v>
      </c>
      <c r="G25" s="519">
        <v>3168.8219999999997</v>
      </c>
      <c r="H25" s="519">
        <v>3281.9139999999998</v>
      </c>
      <c r="I25" s="519">
        <v>3184.6130000000003</v>
      </c>
      <c r="J25" s="519">
        <v>3272.8239999999983</v>
      </c>
      <c r="K25" s="519">
        <v>3172.3149999999996</v>
      </c>
      <c r="L25" s="519">
        <v>2934.4360000000001</v>
      </c>
      <c r="M25" s="519">
        <v>3239.2809999999999</v>
      </c>
      <c r="N25" s="317">
        <f t="shared" si="2"/>
        <v>41461.856</v>
      </c>
    </row>
    <row r="26" spans="1:14" ht="20.100000000000001" customHeight="1" x14ac:dyDescent="0.25">
      <c r="A26" s="115" t="s">
        <v>186</v>
      </c>
      <c r="B26" s="519">
        <v>38.21</v>
      </c>
      <c r="C26" s="519">
        <v>21</v>
      </c>
      <c r="D26" s="519">
        <v>10</v>
      </c>
      <c r="E26" s="519">
        <v>16.04</v>
      </c>
      <c r="F26" s="519">
        <v>0</v>
      </c>
      <c r="G26" s="519">
        <v>15</v>
      </c>
      <c r="H26" s="519">
        <v>0</v>
      </c>
      <c r="I26" s="519">
        <v>10</v>
      </c>
      <c r="J26" s="519">
        <v>16</v>
      </c>
      <c r="K26" s="519">
        <v>16.45</v>
      </c>
      <c r="L26" s="519">
        <v>24.99</v>
      </c>
      <c r="M26" s="519">
        <v>20.059999999999999</v>
      </c>
      <c r="N26" s="317">
        <f t="shared" si="2"/>
        <v>187.75</v>
      </c>
    </row>
    <row r="27" spans="1:14" ht="20.100000000000001" customHeight="1" x14ac:dyDescent="0.25">
      <c r="A27" s="115" t="s">
        <v>165</v>
      </c>
      <c r="B27" s="519">
        <v>346.57</v>
      </c>
      <c r="C27" s="519">
        <v>303.77</v>
      </c>
      <c r="D27" s="519">
        <v>126.94999999999999</v>
      </c>
      <c r="E27" s="519">
        <v>26.97</v>
      </c>
      <c r="F27" s="519">
        <v>0</v>
      </c>
      <c r="G27" s="519">
        <v>0</v>
      </c>
      <c r="H27" s="519">
        <v>0</v>
      </c>
      <c r="I27" s="519">
        <v>43.010000000000005</v>
      </c>
      <c r="J27" s="519">
        <v>43.01</v>
      </c>
      <c r="K27" s="519">
        <v>29</v>
      </c>
      <c r="L27" s="519">
        <v>185.95</v>
      </c>
      <c r="M27" s="519">
        <v>225.02</v>
      </c>
      <c r="N27" s="317">
        <f t="shared" si="2"/>
        <v>1330.25</v>
      </c>
    </row>
    <row r="28" spans="1:14" ht="20.100000000000001" customHeight="1" x14ac:dyDescent="0.25">
      <c r="A28" s="115" t="s">
        <v>166</v>
      </c>
      <c r="B28" s="519">
        <v>2.68</v>
      </c>
      <c r="C28" s="519">
        <v>34.840000000000003</v>
      </c>
      <c r="D28" s="519">
        <v>268.17</v>
      </c>
      <c r="E28" s="519">
        <v>804.60600000000011</v>
      </c>
      <c r="F28" s="519">
        <v>1934.7139999999999</v>
      </c>
      <c r="G28" s="519">
        <v>2296.5509999999999</v>
      </c>
      <c r="H28" s="519">
        <v>2531.366</v>
      </c>
      <c r="I28" s="519">
        <v>1880.2699999999998</v>
      </c>
      <c r="J28" s="519">
        <v>790.61199999999997</v>
      </c>
      <c r="K28" s="519">
        <v>150.80500000000001</v>
      </c>
      <c r="L28" s="519">
        <v>37.75</v>
      </c>
      <c r="M28" s="519">
        <v>1.59</v>
      </c>
      <c r="N28" s="317">
        <f t="shared" si="2"/>
        <v>10733.954</v>
      </c>
    </row>
    <row r="29" spans="1:14" ht="20.100000000000001" customHeight="1" x14ac:dyDescent="0.25">
      <c r="A29" s="115" t="s">
        <v>167</v>
      </c>
      <c r="B29" s="519">
        <v>55.93</v>
      </c>
      <c r="C29" s="519">
        <v>78.86</v>
      </c>
      <c r="D29" s="519">
        <v>57.87</v>
      </c>
      <c r="E29" s="519">
        <v>54.47</v>
      </c>
      <c r="F29" s="519">
        <v>54.96</v>
      </c>
      <c r="G29" s="519">
        <v>54.97</v>
      </c>
      <c r="H29" s="519">
        <v>55.07</v>
      </c>
      <c r="I29" s="519">
        <v>82.36</v>
      </c>
      <c r="J29" s="519">
        <v>27.73</v>
      </c>
      <c r="K29" s="519">
        <v>27.37</v>
      </c>
      <c r="L29" s="519">
        <v>0</v>
      </c>
      <c r="M29" s="519">
        <v>0</v>
      </c>
      <c r="N29" s="317">
        <f t="shared" si="2"/>
        <v>549.58999999999992</v>
      </c>
    </row>
    <row r="30" spans="1:14" ht="20.100000000000001" customHeight="1" x14ac:dyDescent="0.25">
      <c r="A30" s="115" t="s">
        <v>168</v>
      </c>
      <c r="B30" s="519">
        <v>0</v>
      </c>
      <c r="C30" s="519">
        <v>0</v>
      </c>
      <c r="D30" s="519">
        <v>0</v>
      </c>
      <c r="E30" s="519">
        <v>0</v>
      </c>
      <c r="F30" s="519">
        <v>0</v>
      </c>
      <c r="G30" s="519">
        <v>0</v>
      </c>
      <c r="H30" s="519">
        <v>0</v>
      </c>
      <c r="I30" s="519">
        <v>0</v>
      </c>
      <c r="J30" s="519">
        <v>0</v>
      </c>
      <c r="K30" s="519">
        <v>0</v>
      </c>
      <c r="L30" s="519">
        <v>0</v>
      </c>
      <c r="M30" s="519">
        <v>0</v>
      </c>
      <c r="N30" s="317">
        <f t="shared" si="2"/>
        <v>0</v>
      </c>
    </row>
    <row r="31" spans="1:14" ht="20.100000000000001" customHeight="1" x14ac:dyDescent="0.25">
      <c r="A31" s="115" t="s">
        <v>169</v>
      </c>
      <c r="B31" s="519">
        <v>2652.33</v>
      </c>
      <c r="C31" s="519">
        <v>2814.02</v>
      </c>
      <c r="D31" s="519">
        <v>5304.96</v>
      </c>
      <c r="E31" s="519">
        <v>4325.5200000000004</v>
      </c>
      <c r="F31" s="519">
        <v>3875.8900000000003</v>
      </c>
      <c r="G31" s="519">
        <v>3444.91</v>
      </c>
      <c r="H31" s="519">
        <v>3583.25</v>
      </c>
      <c r="I31" s="519">
        <v>3715.3199999999997</v>
      </c>
      <c r="J31" s="519">
        <v>3013.61</v>
      </c>
      <c r="K31" s="519">
        <v>2532.6999999999998</v>
      </c>
      <c r="L31" s="519">
        <v>3180.82</v>
      </c>
      <c r="M31" s="519">
        <v>2535.33</v>
      </c>
      <c r="N31" s="317">
        <f t="shared" si="2"/>
        <v>40978.660000000003</v>
      </c>
    </row>
    <row r="32" spans="1:14" ht="20.100000000000001" customHeight="1" x14ac:dyDescent="0.25">
      <c r="A32" s="115" t="s">
        <v>170</v>
      </c>
      <c r="B32" s="519">
        <v>26936.400000000001</v>
      </c>
      <c r="C32" s="519">
        <v>28036.680000000008</v>
      </c>
      <c r="D32" s="519">
        <v>28552.9</v>
      </c>
      <c r="E32" s="519">
        <v>25406.230000000003</v>
      </c>
      <c r="F32" s="519">
        <v>25608.18</v>
      </c>
      <c r="G32" s="519">
        <v>22347.870000000003</v>
      </c>
      <c r="H32" s="519">
        <v>22278.900000000005</v>
      </c>
      <c r="I32" s="519">
        <v>23985.829999999994</v>
      </c>
      <c r="J32" s="519">
        <v>22642.959999999999</v>
      </c>
      <c r="K32" s="519">
        <v>24031.279999999999</v>
      </c>
      <c r="L32" s="519">
        <v>24219.790000000005</v>
      </c>
      <c r="M32" s="519">
        <v>25835.270000000004</v>
      </c>
      <c r="N32" s="317">
        <f t="shared" si="2"/>
        <v>299882.28999999998</v>
      </c>
    </row>
    <row r="33" spans="1:14" ht="20.100000000000001" customHeight="1" x14ac:dyDescent="0.25">
      <c r="A33" s="115" t="s">
        <v>306</v>
      </c>
      <c r="B33" s="519">
        <v>23621.370999999999</v>
      </c>
      <c r="C33" s="519">
        <v>21900.109999999997</v>
      </c>
      <c r="D33" s="519">
        <v>26911.996000000003</v>
      </c>
      <c r="E33" s="519">
        <v>25226.175999999999</v>
      </c>
      <c r="F33" s="519">
        <v>24101.245000000003</v>
      </c>
      <c r="G33" s="519">
        <v>21256.360000000004</v>
      </c>
      <c r="H33" s="519">
        <v>19459.947</v>
      </c>
      <c r="I33" s="519">
        <v>22066.807000000008</v>
      </c>
      <c r="J33" s="519">
        <v>21050.726000000006</v>
      </c>
      <c r="K33" s="519">
        <v>22154.008999999991</v>
      </c>
      <c r="L33" s="519">
        <v>21244.595999999994</v>
      </c>
      <c r="M33" s="519">
        <v>22576.678000000004</v>
      </c>
      <c r="N33" s="317">
        <f t="shared" si="2"/>
        <v>271570.02100000001</v>
      </c>
    </row>
    <row r="34" spans="1:14" ht="20.100000000000001" customHeight="1" x14ac:dyDescent="0.25">
      <c r="A34" s="115" t="s">
        <v>307</v>
      </c>
      <c r="B34" s="519">
        <v>0</v>
      </c>
      <c r="C34" s="519">
        <v>0</v>
      </c>
      <c r="D34" s="519">
        <v>0</v>
      </c>
      <c r="E34" s="519">
        <v>0</v>
      </c>
      <c r="F34" s="519">
        <v>0</v>
      </c>
      <c r="G34" s="519">
        <v>0</v>
      </c>
      <c r="H34" s="519">
        <v>0</v>
      </c>
      <c r="I34" s="519">
        <v>0</v>
      </c>
      <c r="J34" s="519">
        <v>0</v>
      </c>
      <c r="K34" s="519">
        <v>0</v>
      </c>
      <c r="L34" s="519">
        <v>0</v>
      </c>
      <c r="M34" s="519">
        <v>0</v>
      </c>
      <c r="N34" s="317">
        <f t="shared" si="2"/>
        <v>0</v>
      </c>
    </row>
    <row r="35" spans="1:14" ht="20.100000000000001" customHeight="1" x14ac:dyDescent="0.25">
      <c r="A35" s="115" t="s">
        <v>177</v>
      </c>
      <c r="B35" s="519">
        <v>0</v>
      </c>
      <c r="C35" s="519">
        <v>0</v>
      </c>
      <c r="D35" s="519">
        <v>0</v>
      </c>
      <c r="E35" s="519">
        <v>0</v>
      </c>
      <c r="F35" s="519">
        <v>0</v>
      </c>
      <c r="G35" s="519">
        <v>0</v>
      </c>
      <c r="H35" s="519">
        <v>0</v>
      </c>
      <c r="I35" s="519">
        <v>0</v>
      </c>
      <c r="J35" s="519">
        <v>0</v>
      </c>
      <c r="K35" s="519">
        <v>0</v>
      </c>
      <c r="L35" s="519">
        <v>0</v>
      </c>
      <c r="M35" s="519">
        <v>0</v>
      </c>
      <c r="N35" s="317">
        <f t="shared" si="2"/>
        <v>0</v>
      </c>
    </row>
    <row r="36" spans="1:14" ht="15" x14ac:dyDescent="0.25">
      <c r="A36" s="115" t="s">
        <v>390</v>
      </c>
      <c r="B36" s="292">
        <v>0</v>
      </c>
      <c r="C36" s="292">
        <v>0</v>
      </c>
      <c r="D36" s="292">
        <v>0</v>
      </c>
      <c r="E36" s="292">
        <v>0</v>
      </c>
      <c r="F36" s="292">
        <v>0</v>
      </c>
      <c r="G36" s="292">
        <v>0</v>
      </c>
      <c r="H36" s="292">
        <v>0</v>
      </c>
      <c r="I36" s="292">
        <v>0</v>
      </c>
      <c r="J36" s="292">
        <v>0</v>
      </c>
      <c r="K36" s="292">
        <v>0</v>
      </c>
      <c r="L36" s="292">
        <v>0</v>
      </c>
      <c r="M36" s="292">
        <v>0</v>
      </c>
      <c r="N36" s="317">
        <f t="shared" si="2"/>
        <v>0</v>
      </c>
    </row>
    <row r="37" spans="1:14" ht="15" x14ac:dyDescent="0.25">
      <c r="A37" s="208" t="s">
        <v>15</v>
      </c>
      <c r="B37" s="485">
        <f>SUM(B23:B36)</f>
        <v>86214.638999999996</v>
      </c>
      <c r="C37" s="485">
        <f t="shared" ref="C37:M37" si="3">SUM(C23:C36)</f>
        <v>86217.430999999997</v>
      </c>
      <c r="D37" s="485">
        <f t="shared" si="3"/>
        <v>90317.534</v>
      </c>
      <c r="E37" s="485">
        <f t="shared" si="3"/>
        <v>83546.615000000005</v>
      </c>
      <c r="F37" s="485">
        <f t="shared" si="3"/>
        <v>82992.592000000004</v>
      </c>
      <c r="G37" s="485">
        <f t="shared" si="3"/>
        <v>75124.73000000001</v>
      </c>
      <c r="H37" s="485">
        <f t="shared" si="3"/>
        <v>74721.494000000006</v>
      </c>
      <c r="I37" s="485">
        <f t="shared" si="3"/>
        <v>78244.933000000019</v>
      </c>
      <c r="J37" s="485">
        <f t="shared" si="3"/>
        <v>74097.426000000007</v>
      </c>
      <c r="K37" s="485">
        <f t="shared" si="3"/>
        <v>75841.772999999986</v>
      </c>
      <c r="L37" s="485">
        <f t="shared" si="3"/>
        <v>74711.811000000002</v>
      </c>
      <c r="M37" s="485">
        <f t="shared" si="3"/>
        <v>80149.425000000003</v>
      </c>
      <c r="N37" s="317">
        <f t="shared" si="2"/>
        <v>962180.40299999993</v>
      </c>
    </row>
  </sheetData>
  <pageMargins left="0.7" right="0.7" top="0.75" bottom="0.75" header="0.3" footer="0.3"/>
  <pageSetup paperSize="14" scale="72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28B51-D8AE-402E-BB9C-FF7F359CCCBB}">
  <sheetPr codeName="Hoja11">
    <pageSetUpPr fitToPage="1"/>
  </sheetPr>
  <dimension ref="A1:O38"/>
  <sheetViews>
    <sheetView zoomScale="89" zoomScaleNormal="89" workbookViewId="0">
      <selection activeCell="L28" sqref="L28"/>
    </sheetView>
  </sheetViews>
  <sheetFormatPr baseColWidth="10" defaultRowHeight="13.5" x14ac:dyDescent="0.25"/>
  <cols>
    <col min="1" max="1" width="32.42578125" style="8" customWidth="1"/>
    <col min="2" max="2" width="13.140625" style="8" customWidth="1"/>
    <col min="3" max="3" width="12" style="8" customWidth="1"/>
    <col min="4" max="4" width="12.7109375" style="22" customWidth="1"/>
    <col min="5" max="5" width="12.140625" style="8" customWidth="1"/>
    <col min="6" max="6" width="12.7109375" style="8" customWidth="1"/>
    <col min="7" max="7" width="13.5703125" style="8" customWidth="1"/>
    <col min="8" max="8" width="13" style="8" customWidth="1"/>
    <col min="9" max="9" width="12.85546875" style="8" customWidth="1"/>
    <col min="10" max="10" width="13" style="8" customWidth="1"/>
    <col min="11" max="11" width="12.85546875" style="8" customWidth="1"/>
    <col min="12" max="12" width="13" style="8" customWidth="1"/>
    <col min="13" max="13" width="13.140625" style="8" customWidth="1"/>
    <col min="14" max="14" width="17" style="8" customWidth="1"/>
    <col min="15" max="16384" width="11.42578125" style="8"/>
  </cols>
  <sheetData>
    <row r="1" spans="1:15" x14ac:dyDescent="0.25">
      <c r="A1" s="12" t="s">
        <v>512</v>
      </c>
      <c r="B1" s="12"/>
      <c r="C1" s="12"/>
      <c r="D1" s="33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5" x14ac:dyDescent="0.25">
      <c r="A2" s="112"/>
      <c r="B2" s="39"/>
      <c r="C2" s="39"/>
      <c r="D2" s="114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5" ht="20.100000000000001" customHeight="1" x14ac:dyDescent="0.25">
      <c r="A3" s="113" t="s">
        <v>397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</row>
    <row r="4" spans="1:15" ht="20.100000000000001" customHeight="1" x14ac:dyDescent="0.25">
      <c r="A4" s="37" t="s">
        <v>101</v>
      </c>
      <c r="B4" s="37" t="s">
        <v>2</v>
      </c>
      <c r="C4" s="37" t="s">
        <v>3</v>
      </c>
      <c r="D4" s="37" t="s">
        <v>4</v>
      </c>
      <c r="E4" s="37" t="s">
        <v>5</v>
      </c>
      <c r="F4" s="37" t="s">
        <v>6</v>
      </c>
      <c r="G4" s="37" t="s">
        <v>7</v>
      </c>
      <c r="H4" s="37" t="s">
        <v>8</v>
      </c>
      <c r="I4" s="37" t="s">
        <v>9</v>
      </c>
      <c r="J4" s="37" t="s">
        <v>10</v>
      </c>
      <c r="K4" s="37" t="s">
        <v>11</v>
      </c>
      <c r="L4" s="37" t="s">
        <v>12</v>
      </c>
      <c r="M4" s="37" t="s">
        <v>13</v>
      </c>
      <c r="N4" s="37" t="s">
        <v>22</v>
      </c>
    </row>
    <row r="5" spans="1:15" ht="20.100000000000001" customHeight="1" x14ac:dyDescent="0.25">
      <c r="A5" s="115" t="s">
        <v>162</v>
      </c>
      <c r="B5" s="314">
        <v>8137.42</v>
      </c>
      <c r="C5" s="314">
        <v>9037.4199999999983</v>
      </c>
      <c r="D5" s="314">
        <v>7920.1299999999992</v>
      </c>
      <c r="E5" s="314">
        <v>7340.47</v>
      </c>
      <c r="F5" s="314">
        <v>7266.7499999999991</v>
      </c>
      <c r="G5" s="314">
        <v>6845.1</v>
      </c>
      <c r="H5" s="314">
        <v>7346.32</v>
      </c>
      <c r="I5" s="314">
        <v>7067.1499999999987</v>
      </c>
      <c r="J5" s="314">
        <v>7208.94</v>
      </c>
      <c r="K5" s="314">
        <v>7288.48</v>
      </c>
      <c r="L5" s="314">
        <v>7069.8799999999992</v>
      </c>
      <c r="M5" s="314">
        <v>7944.1100000000006</v>
      </c>
      <c r="N5" s="311">
        <f>SUM(B5:M5)</f>
        <v>90472.17</v>
      </c>
    </row>
    <row r="6" spans="1:15" ht="20.100000000000001" customHeight="1" x14ac:dyDescent="0.25">
      <c r="A6" s="115" t="s">
        <v>163</v>
      </c>
      <c r="B6" s="314">
        <v>3698.2699999999995</v>
      </c>
      <c r="C6" s="314">
        <v>3952.2999999999997</v>
      </c>
      <c r="D6" s="314">
        <v>3482.9500000000003</v>
      </c>
      <c r="E6" s="314">
        <v>3333.67</v>
      </c>
      <c r="F6" s="314">
        <v>3239.88</v>
      </c>
      <c r="G6" s="314">
        <v>3022.7500000000005</v>
      </c>
      <c r="H6" s="314">
        <v>3248.32</v>
      </c>
      <c r="I6" s="314">
        <v>3010.69</v>
      </c>
      <c r="J6" s="314">
        <v>3147.2599999999998</v>
      </c>
      <c r="K6" s="314">
        <v>3133.4100000000003</v>
      </c>
      <c r="L6" s="314">
        <v>2967.14</v>
      </c>
      <c r="M6" s="314">
        <v>3256.13</v>
      </c>
      <c r="N6" s="311">
        <f t="shared" ref="N6:N19" si="0">SUM(B6:M6)</f>
        <v>39492.769999999997</v>
      </c>
    </row>
    <row r="7" spans="1:15" ht="20.100000000000001" customHeight="1" x14ac:dyDescent="0.25">
      <c r="A7" s="115" t="s">
        <v>164</v>
      </c>
      <c r="B7" s="314">
        <v>1693.7</v>
      </c>
      <c r="C7" s="314">
        <v>1991.3600000000001</v>
      </c>
      <c r="D7" s="314">
        <v>1498.1599999999999</v>
      </c>
      <c r="E7" s="314">
        <v>1314.0500000000002</v>
      </c>
      <c r="F7" s="314">
        <v>1274.9500000000003</v>
      </c>
      <c r="G7" s="314">
        <v>1222.67</v>
      </c>
      <c r="H7" s="314">
        <v>1264.6100000000001</v>
      </c>
      <c r="I7" s="314">
        <v>1213.7800000000002</v>
      </c>
      <c r="J7" s="314">
        <v>1251.3500000000001</v>
      </c>
      <c r="K7" s="314">
        <v>1183.0999999999999</v>
      </c>
      <c r="L7" s="314">
        <v>1058.5800000000002</v>
      </c>
      <c r="M7" s="314">
        <v>1166.5</v>
      </c>
      <c r="N7" s="311">
        <f t="shared" si="0"/>
        <v>16132.810000000003</v>
      </c>
    </row>
    <row r="8" spans="1:15" ht="20.100000000000001" customHeight="1" x14ac:dyDescent="0.25">
      <c r="A8" s="115" t="s">
        <v>186</v>
      </c>
      <c r="B8" s="314">
        <v>0</v>
      </c>
      <c r="C8" s="314">
        <v>21.07</v>
      </c>
      <c r="D8" s="314">
        <v>20.779999999999998</v>
      </c>
      <c r="E8" s="314">
        <v>13.98</v>
      </c>
      <c r="F8" s="314">
        <v>0.54</v>
      </c>
      <c r="G8" s="314">
        <v>10.01</v>
      </c>
      <c r="H8" s="314">
        <v>0</v>
      </c>
      <c r="I8" s="314">
        <v>9</v>
      </c>
      <c r="J8" s="314">
        <v>9</v>
      </c>
      <c r="K8" s="314">
        <v>14</v>
      </c>
      <c r="L8" s="314">
        <v>9.99</v>
      </c>
      <c r="M8" s="314">
        <v>18</v>
      </c>
      <c r="N8" s="311">
        <f t="shared" si="0"/>
        <v>126.36999999999999</v>
      </c>
    </row>
    <row r="9" spans="1:15" ht="20.100000000000001" customHeight="1" x14ac:dyDescent="0.25">
      <c r="A9" s="115" t="s">
        <v>165</v>
      </c>
      <c r="B9" s="314">
        <v>0</v>
      </c>
      <c r="C9" s="314">
        <v>131.99</v>
      </c>
      <c r="D9" s="314">
        <v>90.96</v>
      </c>
      <c r="E9" s="314">
        <v>16.97</v>
      </c>
      <c r="F9" s="314">
        <v>18</v>
      </c>
      <c r="G9" s="314">
        <v>0</v>
      </c>
      <c r="H9" s="314">
        <v>0</v>
      </c>
      <c r="I9" s="314">
        <v>13</v>
      </c>
      <c r="J9" s="314">
        <v>8</v>
      </c>
      <c r="K9" s="314">
        <v>25</v>
      </c>
      <c r="L9" s="314">
        <v>30.99</v>
      </c>
      <c r="M9" s="314">
        <v>115.01</v>
      </c>
      <c r="N9" s="311">
        <f t="shared" si="0"/>
        <v>449.91999999999996</v>
      </c>
    </row>
    <row r="10" spans="1:15" ht="20.100000000000001" customHeight="1" x14ac:dyDescent="0.25">
      <c r="A10" s="115" t="s">
        <v>166</v>
      </c>
      <c r="B10" s="314">
        <v>1.69</v>
      </c>
      <c r="C10" s="314">
        <v>11.31</v>
      </c>
      <c r="D10" s="314">
        <v>115.57</v>
      </c>
      <c r="E10" s="314">
        <v>359.69</v>
      </c>
      <c r="F10" s="314">
        <v>677.86000000000013</v>
      </c>
      <c r="G10" s="314">
        <v>902.13999999999987</v>
      </c>
      <c r="H10" s="314">
        <v>974.44999999999993</v>
      </c>
      <c r="I10" s="314">
        <v>677.87</v>
      </c>
      <c r="J10" s="314">
        <v>319.36</v>
      </c>
      <c r="K10" s="314">
        <v>131</v>
      </c>
      <c r="L10" s="314">
        <v>10.34</v>
      </c>
      <c r="M10" s="314">
        <v>1.17</v>
      </c>
      <c r="N10" s="311">
        <f t="shared" si="0"/>
        <v>4182.4500000000007</v>
      </c>
    </row>
    <row r="11" spans="1:15" ht="20.100000000000001" customHeight="1" x14ac:dyDescent="0.25">
      <c r="A11" s="115" t="s">
        <v>167</v>
      </c>
      <c r="B11" s="314">
        <v>0</v>
      </c>
      <c r="C11" s="314">
        <v>0</v>
      </c>
      <c r="D11" s="314">
        <v>0</v>
      </c>
      <c r="E11" s="314">
        <v>0</v>
      </c>
      <c r="F11" s="314">
        <v>0</v>
      </c>
      <c r="G11" s="314">
        <v>4.96</v>
      </c>
      <c r="H11" s="314">
        <v>0</v>
      </c>
      <c r="I11" s="314">
        <v>4.97</v>
      </c>
      <c r="J11" s="314">
        <v>0</v>
      </c>
      <c r="K11" s="314">
        <v>0</v>
      </c>
      <c r="L11" s="314">
        <v>0</v>
      </c>
      <c r="M11" s="314">
        <v>0</v>
      </c>
      <c r="N11" s="311">
        <f t="shared" si="0"/>
        <v>9.93</v>
      </c>
      <c r="O11" s="27"/>
    </row>
    <row r="12" spans="1:15" ht="20.100000000000001" customHeight="1" x14ac:dyDescent="0.25">
      <c r="A12" s="115" t="s">
        <v>168</v>
      </c>
      <c r="B12" s="314">
        <v>0</v>
      </c>
      <c r="C12" s="314">
        <v>0</v>
      </c>
      <c r="D12" s="314">
        <v>0</v>
      </c>
      <c r="E12" s="314">
        <v>0</v>
      </c>
      <c r="F12" s="314">
        <v>0</v>
      </c>
      <c r="G12" s="314">
        <v>0</v>
      </c>
      <c r="H12" s="314">
        <v>0</v>
      </c>
      <c r="I12" s="314">
        <v>0</v>
      </c>
      <c r="J12" s="314">
        <v>0</v>
      </c>
      <c r="K12" s="314">
        <v>0</v>
      </c>
      <c r="L12" s="314">
        <v>0</v>
      </c>
      <c r="M12" s="314">
        <v>0</v>
      </c>
      <c r="N12" s="311">
        <f t="shared" si="0"/>
        <v>0</v>
      </c>
    </row>
    <row r="13" spans="1:15" ht="20.100000000000001" customHeight="1" x14ac:dyDescent="0.25">
      <c r="A13" s="115" t="s">
        <v>169</v>
      </c>
      <c r="B13" s="314">
        <v>3434.49</v>
      </c>
      <c r="C13" s="314">
        <v>4400.84</v>
      </c>
      <c r="D13" s="314">
        <v>4606.72</v>
      </c>
      <c r="E13" s="314">
        <v>3315.3500000000004</v>
      </c>
      <c r="F13" s="314">
        <v>2508.2799999999997</v>
      </c>
      <c r="G13" s="314">
        <v>4266.4299999999994</v>
      </c>
      <c r="H13" s="314">
        <v>4023.21</v>
      </c>
      <c r="I13" s="314">
        <v>3955.58</v>
      </c>
      <c r="J13" s="314">
        <v>3321.71</v>
      </c>
      <c r="K13" s="314">
        <v>3577.92</v>
      </c>
      <c r="L13" s="314">
        <v>3517.2000000000003</v>
      </c>
      <c r="M13" s="314">
        <v>4032.0299999999997</v>
      </c>
      <c r="N13" s="311">
        <f t="shared" si="0"/>
        <v>44959.759999999995</v>
      </c>
    </row>
    <row r="14" spans="1:15" ht="20.100000000000001" customHeight="1" x14ac:dyDescent="0.25">
      <c r="A14" s="115" t="s">
        <v>170</v>
      </c>
      <c r="B14" s="314">
        <v>13356.369999999999</v>
      </c>
      <c r="C14" s="314">
        <v>12018</v>
      </c>
      <c r="D14" s="314">
        <v>12757.07</v>
      </c>
      <c r="E14" s="314">
        <v>10971.279999999999</v>
      </c>
      <c r="F14" s="314">
        <v>11803.16</v>
      </c>
      <c r="G14" s="314">
        <v>10481.369999999999</v>
      </c>
      <c r="H14" s="314">
        <v>10422.970000000001</v>
      </c>
      <c r="I14" s="314">
        <v>11857.51</v>
      </c>
      <c r="J14" s="314">
        <v>10723.230000000001</v>
      </c>
      <c r="K14" s="314">
        <v>10280.67</v>
      </c>
      <c r="L14" s="314">
        <v>10875.06</v>
      </c>
      <c r="M14" s="314">
        <v>11524.119999999999</v>
      </c>
      <c r="N14" s="311">
        <f t="shared" si="0"/>
        <v>137070.81</v>
      </c>
    </row>
    <row r="15" spans="1:15" ht="20.100000000000001" customHeight="1" x14ac:dyDescent="0.25">
      <c r="A15" s="115" t="s">
        <v>306</v>
      </c>
      <c r="B15" s="314">
        <v>7105.58</v>
      </c>
      <c r="C15" s="314">
        <v>8188.7400000000007</v>
      </c>
      <c r="D15" s="314">
        <v>8810.73</v>
      </c>
      <c r="E15" s="314">
        <v>7961.4099999999989</v>
      </c>
      <c r="F15" s="314">
        <v>9195.0099999999984</v>
      </c>
      <c r="G15" s="314">
        <v>8288.35</v>
      </c>
      <c r="H15" s="314">
        <v>7798.56</v>
      </c>
      <c r="I15" s="314">
        <v>8147.7</v>
      </c>
      <c r="J15" s="314">
        <v>7782.94</v>
      </c>
      <c r="K15" s="314">
        <v>8263.89</v>
      </c>
      <c r="L15" s="314">
        <v>8348.02</v>
      </c>
      <c r="M15" s="314">
        <v>8587.7000000000007</v>
      </c>
      <c r="N15" s="311">
        <f t="shared" si="0"/>
        <v>98478.62999999999</v>
      </c>
    </row>
    <row r="16" spans="1:15" ht="20.100000000000001" customHeight="1" x14ac:dyDescent="0.25">
      <c r="A16" s="115" t="s">
        <v>307</v>
      </c>
      <c r="B16" s="314">
        <v>0</v>
      </c>
      <c r="C16" s="314">
        <v>0</v>
      </c>
      <c r="D16" s="314">
        <v>0</v>
      </c>
      <c r="E16" s="314">
        <v>0</v>
      </c>
      <c r="F16" s="314">
        <v>0</v>
      </c>
      <c r="G16" s="314">
        <v>0</v>
      </c>
      <c r="H16" s="314">
        <v>0</v>
      </c>
      <c r="I16" s="314">
        <v>0</v>
      </c>
      <c r="J16" s="314">
        <v>0</v>
      </c>
      <c r="K16" s="314">
        <v>0</v>
      </c>
      <c r="L16" s="314">
        <v>0</v>
      </c>
      <c r="M16" s="314">
        <v>0</v>
      </c>
      <c r="N16" s="311">
        <f t="shared" si="0"/>
        <v>0</v>
      </c>
    </row>
    <row r="17" spans="1:14" ht="20.100000000000001" customHeight="1" x14ac:dyDescent="0.25">
      <c r="A17" s="115" t="s">
        <v>177</v>
      </c>
      <c r="B17" s="314">
        <v>0</v>
      </c>
      <c r="C17" s="314">
        <v>0</v>
      </c>
      <c r="D17" s="314">
        <v>0</v>
      </c>
      <c r="E17" s="314">
        <v>0</v>
      </c>
      <c r="F17" s="314">
        <v>0</v>
      </c>
      <c r="G17" s="314">
        <v>0</v>
      </c>
      <c r="H17" s="314">
        <v>0</v>
      </c>
      <c r="I17" s="314">
        <v>0</v>
      </c>
      <c r="J17" s="314">
        <v>0</v>
      </c>
      <c r="K17" s="314">
        <v>0</v>
      </c>
      <c r="L17" s="314">
        <v>0</v>
      </c>
      <c r="M17" s="314">
        <v>0</v>
      </c>
      <c r="N17" s="311">
        <f t="shared" si="0"/>
        <v>0</v>
      </c>
    </row>
    <row r="18" spans="1:14" ht="20.100000000000001" customHeight="1" x14ac:dyDescent="0.25">
      <c r="A18" s="115" t="s">
        <v>390</v>
      </c>
      <c r="B18" s="314">
        <v>0</v>
      </c>
      <c r="C18" s="314">
        <v>0</v>
      </c>
      <c r="D18" s="314">
        <v>0</v>
      </c>
      <c r="E18" s="314">
        <v>0</v>
      </c>
      <c r="F18" s="314">
        <v>0</v>
      </c>
      <c r="G18" s="314">
        <v>0</v>
      </c>
      <c r="H18" s="314">
        <v>0</v>
      </c>
      <c r="I18" s="314">
        <v>0</v>
      </c>
      <c r="J18" s="314">
        <v>0</v>
      </c>
      <c r="K18" s="314">
        <v>0</v>
      </c>
      <c r="L18" s="314">
        <v>0</v>
      </c>
      <c r="M18" s="314">
        <v>0</v>
      </c>
      <c r="N18" s="311">
        <f t="shared" si="0"/>
        <v>0</v>
      </c>
    </row>
    <row r="19" spans="1:14" ht="20.100000000000001" customHeight="1" x14ac:dyDescent="0.25">
      <c r="A19" s="208" t="s">
        <v>15</v>
      </c>
      <c r="B19" s="315">
        <f>SUM(B5:B18)</f>
        <v>37427.519999999997</v>
      </c>
      <c r="C19" s="315">
        <f t="shared" ref="C19:M19" si="1">SUM(C5:C18)</f>
        <v>39753.03</v>
      </c>
      <c r="D19" s="315">
        <f t="shared" si="1"/>
        <v>39303.07</v>
      </c>
      <c r="E19" s="315">
        <f t="shared" si="1"/>
        <v>34626.869999999995</v>
      </c>
      <c r="F19" s="315">
        <f t="shared" si="1"/>
        <v>35984.43</v>
      </c>
      <c r="G19" s="315">
        <f t="shared" si="1"/>
        <v>35043.78</v>
      </c>
      <c r="H19" s="315">
        <f t="shared" si="1"/>
        <v>35078.44</v>
      </c>
      <c r="I19" s="315">
        <f t="shared" si="1"/>
        <v>35957.25</v>
      </c>
      <c r="J19" s="315">
        <f t="shared" si="1"/>
        <v>33771.79</v>
      </c>
      <c r="K19" s="315">
        <f t="shared" si="1"/>
        <v>33897.47</v>
      </c>
      <c r="L19" s="315">
        <f t="shared" si="1"/>
        <v>33887.199999999997</v>
      </c>
      <c r="M19" s="315">
        <f t="shared" si="1"/>
        <v>36644.770000000004</v>
      </c>
      <c r="N19" s="311">
        <f t="shared" si="0"/>
        <v>431375.62000000005</v>
      </c>
    </row>
    <row r="20" spans="1:14" ht="20.100000000000001" customHeight="1" x14ac:dyDescent="0.25">
      <c r="A20" s="110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55"/>
    </row>
    <row r="21" spans="1:14" ht="20.100000000000001" customHeight="1" x14ac:dyDescent="0.25">
      <c r="A21" s="12"/>
      <c r="B21" s="12"/>
      <c r="C21" s="12"/>
      <c r="D21" s="33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 ht="20.100000000000001" customHeight="1" x14ac:dyDescent="0.25">
      <c r="A22" s="113" t="s">
        <v>199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</row>
    <row r="23" spans="1:14" ht="20.100000000000001" customHeight="1" x14ac:dyDescent="0.25">
      <c r="A23" s="37" t="s">
        <v>101</v>
      </c>
      <c r="B23" s="37" t="s">
        <v>2</v>
      </c>
      <c r="C23" s="37" t="s">
        <v>3</v>
      </c>
      <c r="D23" s="37" t="s">
        <v>4</v>
      </c>
      <c r="E23" s="37" t="s">
        <v>5</v>
      </c>
      <c r="F23" s="37" t="s">
        <v>6</v>
      </c>
      <c r="G23" s="37" t="s">
        <v>7</v>
      </c>
      <c r="H23" s="37" t="s">
        <v>8</v>
      </c>
      <c r="I23" s="37" t="s">
        <v>9</v>
      </c>
      <c r="J23" s="37" t="s">
        <v>10</v>
      </c>
      <c r="K23" s="37" t="s">
        <v>11</v>
      </c>
      <c r="L23" s="37" t="s">
        <v>12</v>
      </c>
      <c r="M23" s="37" t="s">
        <v>13</v>
      </c>
      <c r="N23" s="37" t="s">
        <v>22</v>
      </c>
    </row>
    <row r="24" spans="1:14" ht="20.100000000000001" customHeight="1" x14ac:dyDescent="0.25">
      <c r="A24" s="115" t="s">
        <v>162</v>
      </c>
      <c r="B24" s="314">
        <v>30676.97</v>
      </c>
      <c r="C24" s="314">
        <v>26673.08</v>
      </c>
      <c r="D24" s="314">
        <v>27563.489999999994</v>
      </c>
      <c r="E24" s="314">
        <v>26169.79</v>
      </c>
      <c r="F24" s="314">
        <v>25732.04</v>
      </c>
      <c r="G24" s="314">
        <v>24167.429999999989</v>
      </c>
      <c r="H24" s="314">
        <v>25126.090000000007</v>
      </c>
      <c r="I24" s="314">
        <v>25879.710000000003</v>
      </c>
      <c r="J24" s="314">
        <v>25372.850000000002</v>
      </c>
      <c r="K24" s="314">
        <v>26285.100000000006</v>
      </c>
      <c r="L24" s="308">
        <v>25556.369999999995</v>
      </c>
      <c r="M24" s="308">
        <v>28568.009999999995</v>
      </c>
      <c r="N24" s="311">
        <f t="shared" ref="N24:N38" si="2">SUM(B24:M24)</f>
        <v>317770.93</v>
      </c>
    </row>
    <row r="25" spans="1:14" ht="20.100000000000001" customHeight="1" x14ac:dyDescent="0.25">
      <c r="A25" s="115" t="s">
        <v>163</v>
      </c>
      <c r="B25" s="314">
        <v>9839.0400000000009</v>
      </c>
      <c r="C25" s="314">
        <v>9084.4200000000019</v>
      </c>
      <c r="D25" s="314">
        <v>8655.01</v>
      </c>
      <c r="E25" s="314">
        <v>8002.96</v>
      </c>
      <c r="F25" s="314">
        <v>7710.35</v>
      </c>
      <c r="G25" s="314">
        <v>7116.29</v>
      </c>
      <c r="H25" s="314">
        <v>7153.5099999999993</v>
      </c>
      <c r="I25" s="314">
        <v>6955.7799999999979</v>
      </c>
      <c r="J25" s="314">
        <v>6815.8099999999995</v>
      </c>
      <c r="K25" s="314">
        <v>7021.2000000000007</v>
      </c>
      <c r="L25" s="308">
        <v>6955.49</v>
      </c>
      <c r="M25" s="308">
        <v>7512.52</v>
      </c>
      <c r="N25" s="311">
        <f t="shared" si="2"/>
        <v>92822.38</v>
      </c>
    </row>
    <row r="26" spans="1:14" ht="20.100000000000001" customHeight="1" x14ac:dyDescent="0.25">
      <c r="A26" s="115" t="s">
        <v>164</v>
      </c>
      <c r="B26" s="314">
        <v>5799.63</v>
      </c>
      <c r="C26" s="314">
        <v>5238.1399999999994</v>
      </c>
      <c r="D26" s="314">
        <v>4986.71</v>
      </c>
      <c r="E26" s="314">
        <v>4663.6100000000015</v>
      </c>
      <c r="F26" s="314">
        <v>4877.4399999999987</v>
      </c>
      <c r="G26" s="314">
        <v>4205.08</v>
      </c>
      <c r="H26" s="314">
        <v>4189.0199999999977</v>
      </c>
      <c r="I26" s="314">
        <v>4293.7599999999993</v>
      </c>
      <c r="J26" s="314">
        <v>4382.9499999999989</v>
      </c>
      <c r="K26" s="314">
        <v>4414.1099999999997</v>
      </c>
      <c r="L26" s="308">
        <v>3990.4400000000005</v>
      </c>
      <c r="M26" s="308">
        <v>4489.0399999999981</v>
      </c>
      <c r="N26" s="311">
        <f t="shared" si="2"/>
        <v>55529.93</v>
      </c>
    </row>
    <row r="27" spans="1:14" ht="20.100000000000001" customHeight="1" x14ac:dyDescent="0.25">
      <c r="A27" s="115" t="s">
        <v>186</v>
      </c>
      <c r="B27" s="314">
        <v>27.439999999999998</v>
      </c>
      <c r="C27" s="314">
        <v>21.67</v>
      </c>
      <c r="D27" s="314">
        <v>27.770000000000003</v>
      </c>
      <c r="E27" s="314">
        <v>10.34</v>
      </c>
      <c r="F27" s="314">
        <v>18.47</v>
      </c>
      <c r="G27" s="314">
        <v>7.8</v>
      </c>
      <c r="H27" s="314">
        <v>7.5900000000000007</v>
      </c>
      <c r="I27" s="314">
        <v>25.400000000000002</v>
      </c>
      <c r="J27" s="314">
        <v>20.43</v>
      </c>
      <c r="K27" s="314">
        <v>7.1400000000000006</v>
      </c>
      <c r="L27" s="308">
        <v>14.030000000000001</v>
      </c>
      <c r="M27" s="308">
        <v>17.119999999999997</v>
      </c>
      <c r="N27" s="311">
        <f t="shared" si="2"/>
        <v>205.20000000000002</v>
      </c>
    </row>
    <row r="28" spans="1:14" ht="20.100000000000001" customHeight="1" x14ac:dyDescent="0.25">
      <c r="A28" s="115" t="s">
        <v>165</v>
      </c>
      <c r="B28" s="314">
        <v>442.89</v>
      </c>
      <c r="C28" s="314">
        <v>634.17000000000007</v>
      </c>
      <c r="D28" s="314">
        <v>709.96</v>
      </c>
      <c r="E28" s="314">
        <v>288.39</v>
      </c>
      <c r="F28" s="314">
        <v>267.01</v>
      </c>
      <c r="G28" s="314">
        <v>677.89</v>
      </c>
      <c r="H28" s="314">
        <v>922.04</v>
      </c>
      <c r="I28" s="314">
        <v>1038.07</v>
      </c>
      <c r="J28" s="314">
        <v>1004.0400000000001</v>
      </c>
      <c r="K28" s="314">
        <v>1215.25</v>
      </c>
      <c r="L28" s="308">
        <v>1207.2</v>
      </c>
      <c r="M28" s="308">
        <v>827.3900000000001</v>
      </c>
      <c r="N28" s="311">
        <f t="shared" si="2"/>
        <v>9234.2999999999993</v>
      </c>
    </row>
    <row r="29" spans="1:14" ht="20.100000000000001" customHeight="1" x14ac:dyDescent="0.25">
      <c r="A29" s="115" t="s">
        <v>166</v>
      </c>
      <c r="B29" s="314">
        <v>47.47</v>
      </c>
      <c r="C29" s="314">
        <v>51.54</v>
      </c>
      <c r="D29" s="314">
        <v>364.91999999999996</v>
      </c>
      <c r="E29" s="314">
        <v>1012.9000000000002</v>
      </c>
      <c r="F29" s="314">
        <v>1727.5400000000002</v>
      </c>
      <c r="G29" s="314">
        <v>2378.3399999999992</v>
      </c>
      <c r="H29" s="314">
        <v>2646.8799999999997</v>
      </c>
      <c r="I29" s="314">
        <v>1817.9299999999998</v>
      </c>
      <c r="J29" s="314">
        <v>954.83000000000015</v>
      </c>
      <c r="K29" s="314">
        <v>549.1400000000001</v>
      </c>
      <c r="L29" s="308">
        <v>90.82</v>
      </c>
      <c r="M29" s="308">
        <v>17.95</v>
      </c>
      <c r="N29" s="311">
        <f t="shared" si="2"/>
        <v>11660.259999999998</v>
      </c>
    </row>
    <row r="30" spans="1:14" ht="20.100000000000001" customHeight="1" x14ac:dyDescent="0.25">
      <c r="A30" s="115" t="s">
        <v>167</v>
      </c>
      <c r="B30" s="314">
        <v>3314.5099999999998</v>
      </c>
      <c r="C30" s="314">
        <v>5148.3900000000003</v>
      </c>
      <c r="D30" s="314">
        <v>82.28</v>
      </c>
      <c r="E30" s="314">
        <v>2956.87</v>
      </c>
      <c r="F30" s="314">
        <v>1012.07</v>
      </c>
      <c r="G30" s="314">
        <v>2685.9300000000003</v>
      </c>
      <c r="H30" s="314">
        <v>2493.5500000000002</v>
      </c>
      <c r="I30" s="314">
        <v>1912.85</v>
      </c>
      <c r="J30" s="314">
        <v>500.7</v>
      </c>
      <c r="K30" s="314">
        <v>27.24</v>
      </c>
      <c r="L30" s="308">
        <v>700</v>
      </c>
      <c r="M30" s="308">
        <v>26.73</v>
      </c>
      <c r="N30" s="311">
        <f t="shared" si="2"/>
        <v>20861.12</v>
      </c>
    </row>
    <row r="31" spans="1:14" ht="20.100000000000001" customHeight="1" x14ac:dyDescent="0.25">
      <c r="A31" s="115" t="s">
        <v>168</v>
      </c>
      <c r="B31" s="314">
        <v>0</v>
      </c>
      <c r="C31" s="314">
        <v>0</v>
      </c>
      <c r="D31" s="314">
        <v>0</v>
      </c>
      <c r="E31" s="314">
        <v>0</v>
      </c>
      <c r="F31" s="314">
        <v>0</v>
      </c>
      <c r="G31" s="314">
        <v>0</v>
      </c>
      <c r="H31" s="314">
        <v>0</v>
      </c>
      <c r="I31" s="314">
        <v>0</v>
      </c>
      <c r="J31" s="314">
        <v>0</v>
      </c>
      <c r="K31" s="314">
        <v>0</v>
      </c>
      <c r="L31" s="308">
        <v>0</v>
      </c>
      <c r="M31" s="308">
        <v>0</v>
      </c>
      <c r="N31" s="311">
        <f t="shared" si="2"/>
        <v>0</v>
      </c>
    </row>
    <row r="32" spans="1:14" ht="20.100000000000001" customHeight="1" x14ac:dyDescent="0.25">
      <c r="A32" s="115" t="s">
        <v>169</v>
      </c>
      <c r="B32" s="314">
        <v>11146.869999999999</v>
      </c>
      <c r="C32" s="314">
        <v>8205.91</v>
      </c>
      <c r="D32" s="314">
        <v>10617.29</v>
      </c>
      <c r="E32" s="314">
        <v>9130.3399999999983</v>
      </c>
      <c r="F32" s="314">
        <v>8999.83</v>
      </c>
      <c r="G32" s="314">
        <v>9238.2800000000025</v>
      </c>
      <c r="H32" s="314">
        <v>11365.47</v>
      </c>
      <c r="I32" s="314">
        <v>11323.06</v>
      </c>
      <c r="J32" s="314">
        <v>9703.51</v>
      </c>
      <c r="K32" s="314">
        <v>10420.51</v>
      </c>
      <c r="L32" s="308">
        <v>13107.070000000002</v>
      </c>
      <c r="M32" s="308">
        <v>16090.98</v>
      </c>
      <c r="N32" s="311">
        <f t="shared" si="2"/>
        <v>129349.12</v>
      </c>
    </row>
    <row r="33" spans="1:14" ht="20.100000000000001" customHeight="1" x14ac:dyDescent="0.25">
      <c r="A33" s="115" t="s">
        <v>170</v>
      </c>
      <c r="B33" s="314">
        <v>30171.66</v>
      </c>
      <c r="C33" s="314">
        <v>28915.479999999996</v>
      </c>
      <c r="D33" s="314">
        <v>33133.98000000001</v>
      </c>
      <c r="E33" s="314">
        <v>29399.98</v>
      </c>
      <c r="F33" s="314">
        <v>30809.909999999996</v>
      </c>
      <c r="G33" s="314">
        <v>29026.590000000007</v>
      </c>
      <c r="H33" s="314">
        <v>27800.510000000006</v>
      </c>
      <c r="I33" s="314">
        <v>30146.190000000006</v>
      </c>
      <c r="J33" s="314">
        <v>27622.859999999997</v>
      </c>
      <c r="K33" s="314">
        <v>28712.17</v>
      </c>
      <c r="L33" s="308">
        <v>30271.590000000004</v>
      </c>
      <c r="M33" s="308">
        <v>30493.730000000007</v>
      </c>
      <c r="N33" s="311">
        <f t="shared" si="2"/>
        <v>356504.65</v>
      </c>
    </row>
    <row r="34" spans="1:14" ht="20.100000000000001" customHeight="1" x14ac:dyDescent="0.25">
      <c r="A34" s="115" t="s">
        <v>306</v>
      </c>
      <c r="B34" s="314">
        <v>42333.627</v>
      </c>
      <c r="C34" s="314">
        <v>36534.978999999992</v>
      </c>
      <c r="D34" s="314">
        <v>44130.996999999988</v>
      </c>
      <c r="E34" s="314">
        <v>48503.875</v>
      </c>
      <c r="F34" s="314">
        <v>47138.565000000002</v>
      </c>
      <c r="G34" s="314">
        <v>59317.52399999999</v>
      </c>
      <c r="H34" s="314">
        <v>38189.611999999986</v>
      </c>
      <c r="I34" s="314">
        <v>35311.893000000018</v>
      </c>
      <c r="J34" s="314">
        <v>32130.493999999992</v>
      </c>
      <c r="K34" s="314">
        <v>34316.53</v>
      </c>
      <c r="L34" s="308">
        <v>33970.711000000003</v>
      </c>
      <c r="M34" s="308">
        <v>36448.557000000015</v>
      </c>
      <c r="N34" s="311">
        <f t="shared" si="2"/>
        <v>488327.36400000006</v>
      </c>
    </row>
    <row r="35" spans="1:14" ht="20.100000000000001" customHeight="1" x14ac:dyDescent="0.25">
      <c r="A35" s="115" t="s">
        <v>307</v>
      </c>
      <c r="B35" s="314">
        <v>0</v>
      </c>
      <c r="C35" s="314">
        <v>0</v>
      </c>
      <c r="D35" s="314">
        <v>0</v>
      </c>
      <c r="E35" s="314">
        <v>0</v>
      </c>
      <c r="F35" s="314">
        <v>0</v>
      </c>
      <c r="G35" s="314">
        <v>0</v>
      </c>
      <c r="H35" s="314">
        <v>0</v>
      </c>
      <c r="I35" s="314">
        <v>0</v>
      </c>
      <c r="J35" s="314">
        <v>0</v>
      </c>
      <c r="K35" s="314">
        <v>0</v>
      </c>
      <c r="L35" s="314">
        <v>0</v>
      </c>
      <c r="M35" s="314">
        <v>0</v>
      </c>
      <c r="N35" s="311">
        <f t="shared" si="2"/>
        <v>0</v>
      </c>
    </row>
    <row r="36" spans="1:14" ht="20.100000000000001" customHeight="1" x14ac:dyDescent="0.25">
      <c r="A36" s="115" t="s">
        <v>177</v>
      </c>
      <c r="B36" s="314">
        <v>0</v>
      </c>
      <c r="C36" s="314">
        <v>0</v>
      </c>
      <c r="D36" s="314">
        <v>0</v>
      </c>
      <c r="E36" s="314">
        <v>0</v>
      </c>
      <c r="F36" s="314">
        <v>0</v>
      </c>
      <c r="G36" s="314">
        <v>0</v>
      </c>
      <c r="H36" s="314">
        <v>0</v>
      </c>
      <c r="I36" s="314">
        <v>0</v>
      </c>
      <c r="J36" s="314">
        <v>0</v>
      </c>
      <c r="K36" s="314">
        <v>0</v>
      </c>
      <c r="L36" s="314">
        <v>0</v>
      </c>
      <c r="M36" s="314">
        <v>0</v>
      </c>
      <c r="N36" s="311">
        <f t="shared" si="2"/>
        <v>0</v>
      </c>
    </row>
    <row r="37" spans="1:14" ht="15" x14ac:dyDescent="0.25">
      <c r="A37" s="115" t="s">
        <v>390</v>
      </c>
      <c r="B37" s="314">
        <v>0</v>
      </c>
      <c r="C37" s="314">
        <v>0</v>
      </c>
      <c r="D37" s="314">
        <v>0</v>
      </c>
      <c r="E37" s="314">
        <v>0</v>
      </c>
      <c r="F37" s="314">
        <v>0</v>
      </c>
      <c r="G37" s="314">
        <v>0</v>
      </c>
      <c r="H37" s="314">
        <v>0.71399999999999997</v>
      </c>
      <c r="I37" s="314">
        <v>54.597999999999999</v>
      </c>
      <c r="J37" s="314">
        <v>0</v>
      </c>
      <c r="K37" s="314">
        <v>0</v>
      </c>
      <c r="L37" s="314">
        <v>0</v>
      </c>
      <c r="M37" s="314">
        <v>0</v>
      </c>
      <c r="N37" s="311">
        <f t="shared" si="2"/>
        <v>55.311999999999998</v>
      </c>
    </row>
    <row r="38" spans="1:14" ht="15" x14ac:dyDescent="0.25">
      <c r="A38" s="208" t="s">
        <v>15</v>
      </c>
      <c r="B38" s="316">
        <f t="shared" ref="B38:M38" si="3">SUM(B24:B37)</f>
        <v>133800.10700000002</v>
      </c>
      <c r="C38" s="316">
        <f t="shared" si="3"/>
        <v>120507.77899999998</v>
      </c>
      <c r="D38" s="316">
        <f t="shared" si="3"/>
        <v>130272.40699999999</v>
      </c>
      <c r="E38" s="316">
        <f t="shared" si="3"/>
        <v>130139.05499999999</v>
      </c>
      <c r="F38" s="316">
        <f t="shared" si="3"/>
        <v>128293.22500000001</v>
      </c>
      <c r="G38" s="316">
        <f t="shared" si="3"/>
        <v>138821.15399999998</v>
      </c>
      <c r="H38" s="316">
        <f t="shared" si="3"/>
        <v>119894.986</v>
      </c>
      <c r="I38" s="316">
        <f t="shared" si="3"/>
        <v>118759.24100000001</v>
      </c>
      <c r="J38" s="316">
        <f t="shared" si="3"/>
        <v>108508.47399999999</v>
      </c>
      <c r="K38" s="316">
        <f t="shared" si="3"/>
        <v>112968.39</v>
      </c>
      <c r="L38" s="316">
        <f t="shared" si="3"/>
        <v>115863.72099999999</v>
      </c>
      <c r="M38" s="316">
        <f t="shared" si="3"/>
        <v>124492.02700000003</v>
      </c>
      <c r="N38" s="311">
        <f t="shared" si="2"/>
        <v>1482320.5659999999</v>
      </c>
    </row>
  </sheetData>
  <pageMargins left="0.7" right="0.7" top="0.75" bottom="0.75" header="0.3" footer="0.3"/>
  <pageSetup paperSize="14" scale="7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33">
    <pageSetUpPr fitToPage="1"/>
  </sheetPr>
  <dimension ref="A1:O38"/>
  <sheetViews>
    <sheetView zoomScale="89" zoomScaleNormal="89" workbookViewId="0">
      <selection activeCell="L28" sqref="L28"/>
    </sheetView>
  </sheetViews>
  <sheetFormatPr baseColWidth="10" defaultRowHeight="13.5" x14ac:dyDescent="0.25"/>
  <cols>
    <col min="1" max="1" width="32.42578125" style="8" customWidth="1"/>
    <col min="2" max="2" width="13.140625" style="8" customWidth="1"/>
    <col min="3" max="3" width="12" style="8" customWidth="1"/>
    <col min="4" max="4" width="12.7109375" style="22" customWidth="1"/>
    <col min="5" max="5" width="12.140625" style="8" customWidth="1"/>
    <col min="6" max="6" width="12.7109375" style="8" customWidth="1"/>
    <col min="7" max="7" width="13.5703125" style="8" customWidth="1"/>
    <col min="8" max="8" width="13" style="8" customWidth="1"/>
    <col min="9" max="9" width="12.85546875" style="8" customWidth="1"/>
    <col min="10" max="10" width="13" style="8" customWidth="1"/>
    <col min="11" max="11" width="12.85546875" style="8" customWidth="1"/>
    <col min="12" max="12" width="13" style="8" customWidth="1"/>
    <col min="13" max="13" width="13.140625" style="8" customWidth="1"/>
    <col min="14" max="14" width="17" style="8" customWidth="1"/>
    <col min="15" max="16384" width="11.42578125" style="8"/>
  </cols>
  <sheetData>
    <row r="1" spans="1:15" x14ac:dyDescent="0.25">
      <c r="A1" s="12" t="s">
        <v>512</v>
      </c>
      <c r="B1" s="12"/>
      <c r="C1" s="12"/>
      <c r="D1" s="33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5" x14ac:dyDescent="0.25">
      <c r="A2" s="112"/>
      <c r="B2" s="39"/>
      <c r="C2" s="39"/>
      <c r="D2" s="114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5" ht="20.100000000000001" customHeight="1" x14ac:dyDescent="0.25">
      <c r="A3" s="113" t="s">
        <v>200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</row>
    <row r="4" spans="1:15" ht="20.100000000000001" customHeight="1" x14ac:dyDescent="0.25">
      <c r="A4" s="37" t="s">
        <v>101</v>
      </c>
      <c r="B4" s="37" t="s">
        <v>2</v>
      </c>
      <c r="C4" s="37" t="s">
        <v>3</v>
      </c>
      <c r="D4" s="37" t="s">
        <v>4</v>
      </c>
      <c r="E4" s="37" t="s">
        <v>5</v>
      </c>
      <c r="F4" s="37" t="s">
        <v>6</v>
      </c>
      <c r="G4" s="37" t="s">
        <v>7</v>
      </c>
      <c r="H4" s="37" t="s">
        <v>8</v>
      </c>
      <c r="I4" s="37" t="s">
        <v>9</v>
      </c>
      <c r="J4" s="37" t="s">
        <v>10</v>
      </c>
      <c r="K4" s="37" t="s">
        <v>11</v>
      </c>
      <c r="L4" s="37" t="s">
        <v>12</v>
      </c>
      <c r="M4" s="37" t="s">
        <v>13</v>
      </c>
      <c r="N4" s="37" t="s">
        <v>22</v>
      </c>
    </row>
    <row r="5" spans="1:15" ht="20.100000000000001" customHeight="1" x14ac:dyDescent="0.25">
      <c r="A5" s="115" t="s">
        <v>162</v>
      </c>
      <c r="B5" s="314">
        <v>19155.71</v>
      </c>
      <c r="C5" s="314">
        <v>20948.529999999995</v>
      </c>
      <c r="D5" s="314">
        <v>17310.93</v>
      </c>
      <c r="E5" s="314">
        <v>16097.610000000002</v>
      </c>
      <c r="F5" s="314">
        <v>14951.8</v>
      </c>
      <c r="G5" s="314">
        <v>14377.720000000003</v>
      </c>
      <c r="H5" s="314">
        <v>15587.669999999995</v>
      </c>
      <c r="I5" s="314">
        <v>15375.079999999998</v>
      </c>
      <c r="J5" s="314">
        <v>15311.289999999994</v>
      </c>
      <c r="K5" s="314">
        <v>15680.919999999998</v>
      </c>
      <c r="L5" s="314">
        <v>15612.059999999998</v>
      </c>
      <c r="M5" s="314">
        <v>17260.599999999999</v>
      </c>
      <c r="N5" s="311">
        <f>SUM(B5:M5)</f>
        <v>197669.91999999995</v>
      </c>
    </row>
    <row r="6" spans="1:15" ht="20.100000000000001" customHeight="1" x14ac:dyDescent="0.25">
      <c r="A6" s="115" t="s">
        <v>163</v>
      </c>
      <c r="B6" s="314">
        <v>6207.4400000000005</v>
      </c>
      <c r="C6" s="314">
        <v>6324.0600000000013</v>
      </c>
      <c r="D6" s="314">
        <v>5168.6000000000004</v>
      </c>
      <c r="E6" s="314">
        <v>4829.2400000000016</v>
      </c>
      <c r="F6" s="314">
        <v>4260.1399999999994</v>
      </c>
      <c r="G6" s="314">
        <v>4271.4699999999993</v>
      </c>
      <c r="H6" s="314">
        <v>4484.05</v>
      </c>
      <c r="I6" s="314">
        <v>4243.04</v>
      </c>
      <c r="J6" s="314">
        <v>4102.07</v>
      </c>
      <c r="K6" s="314">
        <v>4167.1500000000005</v>
      </c>
      <c r="L6" s="314">
        <v>3775.3499999999995</v>
      </c>
      <c r="M6" s="314">
        <v>4268.420000000001</v>
      </c>
      <c r="N6" s="311">
        <f t="shared" ref="N6:N19" si="0">SUM(B6:M6)</f>
        <v>56101.030000000006</v>
      </c>
    </row>
    <row r="7" spans="1:15" ht="20.100000000000001" customHeight="1" x14ac:dyDescent="0.25">
      <c r="A7" s="115" t="s">
        <v>164</v>
      </c>
      <c r="B7" s="314">
        <v>5199.67</v>
      </c>
      <c r="C7" s="314">
        <v>6437.27</v>
      </c>
      <c r="D7" s="314">
        <v>4474.9200000000019</v>
      </c>
      <c r="E7" s="314">
        <v>4038.72</v>
      </c>
      <c r="F7" s="314">
        <v>4334.8</v>
      </c>
      <c r="G7" s="314">
        <v>3572.21</v>
      </c>
      <c r="H7" s="314">
        <v>3613.9299999999985</v>
      </c>
      <c r="I7" s="314">
        <v>3460.7199999999984</v>
      </c>
      <c r="J7" s="314">
        <v>3633.9399999999996</v>
      </c>
      <c r="K7" s="314">
        <v>3650.53</v>
      </c>
      <c r="L7" s="314">
        <v>3519.3500000000004</v>
      </c>
      <c r="M7" s="314">
        <v>3684.5500000000011</v>
      </c>
      <c r="N7" s="311">
        <f t="shared" si="0"/>
        <v>49620.61</v>
      </c>
    </row>
    <row r="8" spans="1:15" ht="20.100000000000001" customHeight="1" x14ac:dyDescent="0.25">
      <c r="A8" s="115" t="s">
        <v>186</v>
      </c>
      <c r="B8" s="314">
        <v>44.000000000000007</v>
      </c>
      <c r="C8" s="314">
        <v>65.900000000000006</v>
      </c>
      <c r="D8" s="314">
        <v>19.920000000000002</v>
      </c>
      <c r="E8" s="314">
        <v>19.11</v>
      </c>
      <c r="F8" s="314">
        <v>15.67</v>
      </c>
      <c r="G8" s="314">
        <v>1.78</v>
      </c>
      <c r="H8" s="314">
        <v>1.41</v>
      </c>
      <c r="I8" s="314">
        <v>7.73</v>
      </c>
      <c r="J8" s="314">
        <v>14.5</v>
      </c>
      <c r="K8" s="314">
        <v>26.44</v>
      </c>
      <c r="L8" s="314">
        <v>19.47</v>
      </c>
      <c r="M8" s="314">
        <v>36.26</v>
      </c>
      <c r="N8" s="311">
        <f t="shared" si="0"/>
        <v>272.19</v>
      </c>
    </row>
    <row r="9" spans="1:15" ht="20.100000000000001" customHeight="1" x14ac:dyDescent="0.25">
      <c r="A9" s="115" t="s">
        <v>165</v>
      </c>
      <c r="B9" s="314">
        <v>613.08000000000004</v>
      </c>
      <c r="C9" s="314">
        <v>1390.54</v>
      </c>
      <c r="D9" s="314">
        <v>376.36</v>
      </c>
      <c r="E9" s="314">
        <v>140.04</v>
      </c>
      <c r="F9" s="314">
        <v>154.05000000000001</v>
      </c>
      <c r="G9" s="314">
        <v>164.25</v>
      </c>
      <c r="H9" s="314">
        <v>185.19</v>
      </c>
      <c r="I9" s="314">
        <v>162.97999999999999</v>
      </c>
      <c r="J9" s="314">
        <v>230.03</v>
      </c>
      <c r="K9" s="314">
        <v>116.12</v>
      </c>
      <c r="L9" s="314">
        <v>210.84</v>
      </c>
      <c r="M9" s="314">
        <v>457.62</v>
      </c>
      <c r="N9" s="311">
        <f t="shared" si="0"/>
        <v>4201.1000000000004</v>
      </c>
    </row>
    <row r="10" spans="1:15" ht="20.100000000000001" customHeight="1" x14ac:dyDescent="0.25">
      <c r="A10" s="115" t="s">
        <v>166</v>
      </c>
      <c r="B10" s="314">
        <v>53.71</v>
      </c>
      <c r="C10" s="314">
        <v>47.32</v>
      </c>
      <c r="D10" s="314">
        <v>435.48000000000008</v>
      </c>
      <c r="E10" s="314">
        <v>723.7600000000001</v>
      </c>
      <c r="F10" s="314">
        <v>1174.92</v>
      </c>
      <c r="G10" s="314">
        <v>1516.6400000000003</v>
      </c>
      <c r="H10" s="314">
        <v>1645.6299999999999</v>
      </c>
      <c r="I10" s="314">
        <v>1345.47</v>
      </c>
      <c r="J10" s="314">
        <v>828.84</v>
      </c>
      <c r="K10" s="314">
        <v>439.00999999999993</v>
      </c>
      <c r="L10" s="314">
        <v>88.419999999999987</v>
      </c>
      <c r="M10" s="314">
        <v>8.2100000000000009</v>
      </c>
      <c r="N10" s="311">
        <f t="shared" si="0"/>
        <v>8307.41</v>
      </c>
    </row>
    <row r="11" spans="1:15" ht="20.100000000000001" customHeight="1" x14ac:dyDescent="0.25">
      <c r="A11" s="115" t="s">
        <v>167</v>
      </c>
      <c r="B11" s="314">
        <v>0</v>
      </c>
      <c r="C11" s="314">
        <v>0</v>
      </c>
      <c r="D11" s="314">
        <v>0</v>
      </c>
      <c r="E11" s="314">
        <v>0</v>
      </c>
      <c r="F11" s="314">
        <v>0</v>
      </c>
      <c r="G11" s="314">
        <v>0</v>
      </c>
      <c r="H11" s="314">
        <v>0</v>
      </c>
      <c r="I11" s="314">
        <v>0</v>
      </c>
      <c r="J11" s="314">
        <v>0</v>
      </c>
      <c r="K11" s="314">
        <v>0</v>
      </c>
      <c r="L11" s="314">
        <v>0</v>
      </c>
      <c r="M11" s="314">
        <v>0</v>
      </c>
      <c r="N11" s="311">
        <f t="shared" si="0"/>
        <v>0</v>
      </c>
      <c r="O11" s="27"/>
    </row>
    <row r="12" spans="1:15" ht="20.100000000000001" customHeight="1" x14ac:dyDescent="0.25">
      <c r="A12" s="115" t="s">
        <v>168</v>
      </c>
      <c r="B12" s="314">
        <v>0</v>
      </c>
      <c r="C12" s="314">
        <v>0</v>
      </c>
      <c r="D12" s="314">
        <v>0</v>
      </c>
      <c r="E12" s="314">
        <v>0</v>
      </c>
      <c r="F12" s="314">
        <v>0</v>
      </c>
      <c r="G12" s="314">
        <v>0</v>
      </c>
      <c r="H12" s="314">
        <v>0</v>
      </c>
      <c r="I12" s="314">
        <v>0</v>
      </c>
      <c r="J12" s="314">
        <v>0</v>
      </c>
      <c r="K12" s="314">
        <v>0</v>
      </c>
      <c r="L12" s="314">
        <v>0</v>
      </c>
      <c r="M12" s="314">
        <v>0</v>
      </c>
      <c r="N12" s="311">
        <f t="shared" si="0"/>
        <v>0</v>
      </c>
    </row>
    <row r="13" spans="1:15" ht="20.100000000000001" customHeight="1" x14ac:dyDescent="0.25">
      <c r="A13" s="115" t="s">
        <v>169</v>
      </c>
      <c r="B13" s="314">
        <v>0</v>
      </c>
      <c r="C13" s="314">
        <v>1420.99</v>
      </c>
      <c r="D13" s="314">
        <v>1697.5</v>
      </c>
      <c r="E13" s="314">
        <v>1802.36</v>
      </c>
      <c r="F13" s="314">
        <v>1742.88</v>
      </c>
      <c r="G13" s="314">
        <v>2475.71</v>
      </c>
      <c r="H13" s="314">
        <v>2069.5</v>
      </c>
      <c r="I13" s="314">
        <v>1662.51</v>
      </c>
      <c r="J13" s="314">
        <v>1376.26</v>
      </c>
      <c r="K13" s="314">
        <v>3041.72</v>
      </c>
      <c r="L13" s="314">
        <v>1468.83</v>
      </c>
      <c r="M13" s="314">
        <v>1992.35</v>
      </c>
      <c r="N13" s="311">
        <f t="shared" si="0"/>
        <v>20750.61</v>
      </c>
    </row>
    <row r="14" spans="1:15" ht="20.100000000000001" customHeight="1" x14ac:dyDescent="0.25">
      <c r="A14" s="115" t="s">
        <v>170</v>
      </c>
      <c r="B14" s="314">
        <v>18894.57</v>
      </c>
      <c r="C14" s="314">
        <v>19412.989999999998</v>
      </c>
      <c r="D14" s="314">
        <v>19070.18</v>
      </c>
      <c r="E14" s="314">
        <v>17106.079999999998</v>
      </c>
      <c r="F14" s="314">
        <v>16980.909999999996</v>
      </c>
      <c r="G14" s="314">
        <v>15653.61</v>
      </c>
      <c r="H14" s="314">
        <v>15975.920000000002</v>
      </c>
      <c r="I14" s="314">
        <v>16838.930000000004</v>
      </c>
      <c r="J14" s="314">
        <v>15729.250000000002</v>
      </c>
      <c r="K14" s="314">
        <v>16047.539999999997</v>
      </c>
      <c r="L14" s="314">
        <v>17029.050000000003</v>
      </c>
      <c r="M14" s="314">
        <v>17183.490000000002</v>
      </c>
      <c r="N14" s="311">
        <f t="shared" si="0"/>
        <v>205922.51999999996</v>
      </c>
    </row>
    <row r="15" spans="1:15" ht="20.100000000000001" customHeight="1" x14ac:dyDescent="0.25">
      <c r="A15" s="115" t="s">
        <v>306</v>
      </c>
      <c r="B15" s="314">
        <v>20697.27</v>
      </c>
      <c r="C15" s="314">
        <v>22558.390000000003</v>
      </c>
      <c r="D15" s="314">
        <v>22030.709999999995</v>
      </c>
      <c r="E15" s="314">
        <v>20547.98</v>
      </c>
      <c r="F15" s="314">
        <v>19509.419999999998</v>
      </c>
      <c r="G15" s="314">
        <v>17841.62</v>
      </c>
      <c r="H15" s="314">
        <v>17224.010000000002</v>
      </c>
      <c r="I15" s="314">
        <v>16127.629999999994</v>
      </c>
      <c r="J15" s="314">
        <v>17027.560000000001</v>
      </c>
      <c r="K15" s="314">
        <v>17323.069999999996</v>
      </c>
      <c r="L15" s="314">
        <v>17892.46</v>
      </c>
      <c r="M15" s="314">
        <v>18502.72</v>
      </c>
      <c r="N15" s="311">
        <f t="shared" si="0"/>
        <v>227282.84</v>
      </c>
    </row>
    <row r="16" spans="1:15" ht="20.100000000000001" customHeight="1" x14ac:dyDescent="0.25">
      <c r="A16" s="115" t="s">
        <v>307</v>
      </c>
      <c r="B16" s="314">
        <v>0</v>
      </c>
      <c r="C16" s="314">
        <v>0</v>
      </c>
      <c r="D16" s="314">
        <v>0</v>
      </c>
      <c r="E16" s="314">
        <v>0</v>
      </c>
      <c r="F16" s="314">
        <v>0</v>
      </c>
      <c r="G16" s="314">
        <v>0</v>
      </c>
      <c r="H16" s="314">
        <v>0</v>
      </c>
      <c r="I16" s="314">
        <v>0</v>
      </c>
      <c r="J16" s="314">
        <v>0</v>
      </c>
      <c r="K16" s="314">
        <v>0</v>
      </c>
      <c r="L16" s="314">
        <v>0</v>
      </c>
      <c r="M16" s="314">
        <v>0</v>
      </c>
      <c r="N16" s="311">
        <f t="shared" si="0"/>
        <v>0</v>
      </c>
    </row>
    <row r="17" spans="1:14" ht="20.100000000000001" customHeight="1" x14ac:dyDescent="0.25">
      <c r="A17" s="115" t="s">
        <v>177</v>
      </c>
      <c r="B17" s="314">
        <v>0</v>
      </c>
      <c r="C17" s="314">
        <v>0</v>
      </c>
      <c r="D17" s="314">
        <v>0</v>
      </c>
      <c r="E17" s="314">
        <v>0</v>
      </c>
      <c r="F17" s="314">
        <v>0</v>
      </c>
      <c r="G17" s="314">
        <v>0</v>
      </c>
      <c r="H17" s="314">
        <v>0</v>
      </c>
      <c r="I17" s="314">
        <v>0</v>
      </c>
      <c r="J17" s="314">
        <v>0</v>
      </c>
      <c r="K17" s="314">
        <v>0</v>
      </c>
      <c r="L17" s="314">
        <v>0</v>
      </c>
      <c r="M17" s="314">
        <v>0</v>
      </c>
      <c r="N17" s="311">
        <f t="shared" si="0"/>
        <v>0</v>
      </c>
    </row>
    <row r="18" spans="1:14" ht="20.100000000000001" customHeight="1" x14ac:dyDescent="0.25">
      <c r="A18" s="115" t="s">
        <v>390</v>
      </c>
      <c r="B18" s="314">
        <v>0</v>
      </c>
      <c r="C18" s="314">
        <v>0</v>
      </c>
      <c r="D18" s="314">
        <v>0</v>
      </c>
      <c r="E18" s="314">
        <v>0</v>
      </c>
      <c r="F18" s="314">
        <v>0</v>
      </c>
      <c r="G18" s="314">
        <v>0</v>
      </c>
      <c r="H18" s="314">
        <v>0</v>
      </c>
      <c r="I18" s="314">
        <v>0</v>
      </c>
      <c r="J18" s="314">
        <v>0</v>
      </c>
      <c r="K18" s="314">
        <v>0</v>
      </c>
      <c r="L18" s="314">
        <v>0</v>
      </c>
      <c r="M18" s="314">
        <v>0</v>
      </c>
      <c r="N18" s="311">
        <f t="shared" si="0"/>
        <v>0</v>
      </c>
    </row>
    <row r="19" spans="1:14" ht="20.100000000000001" customHeight="1" x14ac:dyDescent="0.25">
      <c r="A19" s="208" t="s">
        <v>15</v>
      </c>
      <c r="B19" s="315">
        <f>SUM(B5:B18)</f>
        <v>70865.45</v>
      </c>
      <c r="C19" s="315">
        <f t="shared" ref="C19:M19" si="1">SUM(C5:C18)</f>
        <v>78605.990000000005</v>
      </c>
      <c r="D19" s="315">
        <f t="shared" si="1"/>
        <v>70584.599999999991</v>
      </c>
      <c r="E19" s="315">
        <f t="shared" si="1"/>
        <v>65304.900000000009</v>
      </c>
      <c r="F19" s="315">
        <f t="shared" si="1"/>
        <v>63124.59</v>
      </c>
      <c r="G19" s="315">
        <f t="shared" si="1"/>
        <v>59875.009999999995</v>
      </c>
      <c r="H19" s="315">
        <f t="shared" si="1"/>
        <v>60787.31</v>
      </c>
      <c r="I19" s="315">
        <f t="shared" si="1"/>
        <v>59224.09</v>
      </c>
      <c r="J19" s="315">
        <f t="shared" si="1"/>
        <v>58253.739999999991</v>
      </c>
      <c r="K19" s="315">
        <f t="shared" si="1"/>
        <v>60492.499999999985</v>
      </c>
      <c r="L19" s="315">
        <f t="shared" si="1"/>
        <v>59615.829999999994</v>
      </c>
      <c r="M19" s="315">
        <f t="shared" si="1"/>
        <v>63394.22</v>
      </c>
      <c r="N19" s="311">
        <f t="shared" si="0"/>
        <v>770128.23</v>
      </c>
    </row>
    <row r="20" spans="1:14" ht="20.100000000000001" customHeight="1" x14ac:dyDescent="0.25">
      <c r="A20" s="110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55"/>
    </row>
    <row r="21" spans="1:14" ht="20.100000000000001" customHeight="1" x14ac:dyDescent="0.25">
      <c r="A21" s="12"/>
      <c r="B21" s="12"/>
      <c r="C21" s="12"/>
      <c r="D21" s="33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 ht="20.100000000000001" customHeight="1" x14ac:dyDescent="0.25">
      <c r="A22" s="113" t="s">
        <v>201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</row>
    <row r="23" spans="1:14" ht="20.100000000000001" customHeight="1" x14ac:dyDescent="0.25">
      <c r="A23" s="37" t="s">
        <v>101</v>
      </c>
      <c r="B23" s="37" t="s">
        <v>2</v>
      </c>
      <c r="C23" s="37" t="s">
        <v>3</v>
      </c>
      <c r="D23" s="37" t="s">
        <v>4</v>
      </c>
      <c r="E23" s="37" t="s">
        <v>5</v>
      </c>
      <c r="F23" s="37" t="s">
        <v>6</v>
      </c>
      <c r="G23" s="37" t="s">
        <v>7</v>
      </c>
      <c r="H23" s="37" t="s">
        <v>8</v>
      </c>
      <c r="I23" s="37" t="s">
        <v>9</v>
      </c>
      <c r="J23" s="37" t="s">
        <v>10</v>
      </c>
      <c r="K23" s="37" t="s">
        <v>11</v>
      </c>
      <c r="L23" s="37" t="s">
        <v>12</v>
      </c>
      <c r="M23" s="37" t="s">
        <v>13</v>
      </c>
      <c r="N23" s="37" t="s">
        <v>22</v>
      </c>
    </row>
    <row r="24" spans="1:14" ht="20.100000000000001" customHeight="1" x14ac:dyDescent="0.25">
      <c r="A24" s="115" t="s">
        <v>162</v>
      </c>
      <c r="B24" s="314">
        <v>7062.16</v>
      </c>
      <c r="C24" s="314">
        <v>7815.07</v>
      </c>
      <c r="D24" s="314">
        <v>5996.7399999999989</v>
      </c>
      <c r="E24" s="314">
        <v>5515.6</v>
      </c>
      <c r="F24" s="314">
        <v>5424.420000000001</v>
      </c>
      <c r="G24" s="314">
        <v>5151.32</v>
      </c>
      <c r="H24" s="314">
        <v>5372.2300000000005</v>
      </c>
      <c r="I24" s="314">
        <v>5372.88</v>
      </c>
      <c r="J24" s="314">
        <v>5392.55</v>
      </c>
      <c r="K24" s="314">
        <v>5631.5400000000009</v>
      </c>
      <c r="L24" s="308">
        <v>5621.420000000001</v>
      </c>
      <c r="M24" s="308">
        <v>6160.35</v>
      </c>
      <c r="N24" s="311">
        <f t="shared" ref="N24:N38" si="2">SUM(B24:M24)</f>
        <v>70516.28</v>
      </c>
    </row>
    <row r="25" spans="1:14" ht="20.100000000000001" customHeight="1" x14ac:dyDescent="0.25">
      <c r="A25" s="115" t="s">
        <v>163</v>
      </c>
      <c r="B25" s="314">
        <v>3478.7</v>
      </c>
      <c r="C25" s="314">
        <v>3794.3700000000003</v>
      </c>
      <c r="D25" s="314">
        <v>2823.03</v>
      </c>
      <c r="E25" s="314">
        <v>2638.09</v>
      </c>
      <c r="F25" s="314">
        <v>2571.8599999999997</v>
      </c>
      <c r="G25" s="314">
        <v>2364.0299999999997</v>
      </c>
      <c r="H25" s="314">
        <v>2440.9700000000003</v>
      </c>
      <c r="I25" s="314">
        <v>2300.91</v>
      </c>
      <c r="J25" s="314">
        <v>2355.42</v>
      </c>
      <c r="K25" s="314">
        <v>2453.52</v>
      </c>
      <c r="L25" s="308">
        <v>2322.7299999999996</v>
      </c>
      <c r="M25" s="308">
        <v>2597.5100000000002</v>
      </c>
      <c r="N25" s="311">
        <f t="shared" si="2"/>
        <v>32141.14</v>
      </c>
    </row>
    <row r="26" spans="1:14" ht="20.100000000000001" customHeight="1" x14ac:dyDescent="0.25">
      <c r="A26" s="115" t="s">
        <v>164</v>
      </c>
      <c r="B26" s="314">
        <v>1947.1699999999998</v>
      </c>
      <c r="C26" s="314">
        <v>2248.48</v>
      </c>
      <c r="D26" s="314">
        <v>1526.17</v>
      </c>
      <c r="E26" s="314">
        <v>1376.69</v>
      </c>
      <c r="F26" s="314">
        <v>1350.86</v>
      </c>
      <c r="G26" s="314">
        <v>1272.3500000000001</v>
      </c>
      <c r="H26" s="314">
        <v>1243.8299999999997</v>
      </c>
      <c r="I26" s="314">
        <v>1201.3800000000001</v>
      </c>
      <c r="J26" s="314">
        <v>1210.5</v>
      </c>
      <c r="K26" s="314">
        <v>1285.8999999999996</v>
      </c>
      <c r="L26" s="308">
        <v>1158.2099999999998</v>
      </c>
      <c r="M26" s="308">
        <v>1288.3699999999999</v>
      </c>
      <c r="N26" s="311">
        <f t="shared" si="2"/>
        <v>17109.91</v>
      </c>
    </row>
    <row r="27" spans="1:14" ht="20.100000000000001" customHeight="1" x14ac:dyDescent="0.25">
      <c r="A27" s="115" t="s">
        <v>186</v>
      </c>
      <c r="B27" s="314">
        <v>10</v>
      </c>
      <c r="C27" s="314">
        <v>14</v>
      </c>
      <c r="D27" s="314">
        <v>0</v>
      </c>
      <c r="E27" s="314">
        <v>10</v>
      </c>
      <c r="F27" s="314">
        <v>0</v>
      </c>
      <c r="G27" s="314">
        <v>6</v>
      </c>
      <c r="H27" s="314">
        <v>6</v>
      </c>
      <c r="I27" s="314">
        <v>5</v>
      </c>
      <c r="J27" s="314">
        <v>5</v>
      </c>
      <c r="K27" s="314">
        <v>6</v>
      </c>
      <c r="L27" s="308">
        <v>10</v>
      </c>
      <c r="M27" s="308">
        <v>11</v>
      </c>
      <c r="N27" s="311">
        <f t="shared" si="2"/>
        <v>83</v>
      </c>
    </row>
    <row r="28" spans="1:14" ht="20.100000000000001" customHeight="1" x14ac:dyDescent="0.25">
      <c r="A28" s="115" t="s">
        <v>165</v>
      </c>
      <c r="B28" s="314">
        <v>0</v>
      </c>
      <c r="C28" s="314">
        <v>16.29</v>
      </c>
      <c r="D28" s="314">
        <v>10</v>
      </c>
      <c r="E28" s="314">
        <v>0</v>
      </c>
      <c r="F28" s="314">
        <v>0</v>
      </c>
      <c r="G28" s="314">
        <v>0</v>
      </c>
      <c r="H28" s="314">
        <v>0</v>
      </c>
      <c r="I28" s="314">
        <v>0</v>
      </c>
      <c r="J28" s="314">
        <v>0</v>
      </c>
      <c r="K28" s="314">
        <v>0</v>
      </c>
      <c r="L28" s="308">
        <v>30</v>
      </c>
      <c r="M28" s="308">
        <v>11</v>
      </c>
      <c r="N28" s="311">
        <f t="shared" si="2"/>
        <v>67.289999999999992</v>
      </c>
    </row>
    <row r="29" spans="1:14" ht="20.100000000000001" customHeight="1" x14ac:dyDescent="0.25">
      <c r="A29" s="115" t="s">
        <v>166</v>
      </c>
      <c r="B29" s="314">
        <v>30.660000000000004</v>
      </c>
      <c r="C29" s="314">
        <v>20.45</v>
      </c>
      <c r="D29" s="314">
        <v>192.88</v>
      </c>
      <c r="E29" s="314">
        <v>287.64</v>
      </c>
      <c r="F29" s="314">
        <v>446.78</v>
      </c>
      <c r="G29" s="314">
        <v>677.23</v>
      </c>
      <c r="H29" s="314">
        <v>682.6</v>
      </c>
      <c r="I29" s="314">
        <v>582.36000000000013</v>
      </c>
      <c r="J29" s="314">
        <v>378.52000000000004</v>
      </c>
      <c r="K29" s="314">
        <v>180.06</v>
      </c>
      <c r="L29" s="308">
        <v>49.53</v>
      </c>
      <c r="M29" s="308">
        <v>5.52</v>
      </c>
      <c r="N29" s="311">
        <f t="shared" si="2"/>
        <v>3534.23</v>
      </c>
    </row>
    <row r="30" spans="1:14" ht="20.100000000000001" customHeight="1" x14ac:dyDescent="0.25">
      <c r="A30" s="115" t="s">
        <v>167</v>
      </c>
      <c r="B30" s="314">
        <v>305.44</v>
      </c>
      <c r="C30" s="314">
        <v>165.99</v>
      </c>
      <c r="D30" s="314">
        <v>304.23</v>
      </c>
      <c r="E30" s="314">
        <v>276.96999999999997</v>
      </c>
      <c r="F30" s="314">
        <v>334.7</v>
      </c>
      <c r="G30" s="314">
        <v>245.9</v>
      </c>
      <c r="H30" s="314">
        <v>192.44</v>
      </c>
      <c r="I30" s="314">
        <v>191.24</v>
      </c>
      <c r="J30" s="314">
        <v>324.89999999999998</v>
      </c>
      <c r="K30" s="314">
        <v>300.73</v>
      </c>
      <c r="L30" s="308">
        <v>300.27</v>
      </c>
      <c r="M30" s="308">
        <v>164.06</v>
      </c>
      <c r="N30" s="311">
        <f t="shared" si="2"/>
        <v>3106.8700000000003</v>
      </c>
    </row>
    <row r="31" spans="1:14" ht="20.100000000000001" customHeight="1" x14ac:dyDescent="0.25">
      <c r="A31" s="115" t="s">
        <v>168</v>
      </c>
      <c r="B31" s="314">
        <v>266.87</v>
      </c>
      <c r="C31" s="314">
        <v>266.29000000000002</v>
      </c>
      <c r="D31" s="314">
        <v>266.02</v>
      </c>
      <c r="E31" s="314">
        <v>239.74</v>
      </c>
      <c r="F31" s="314">
        <v>240.06</v>
      </c>
      <c r="G31" s="314">
        <v>156.28</v>
      </c>
      <c r="H31" s="314">
        <v>160.12</v>
      </c>
      <c r="I31" s="314">
        <v>133.1</v>
      </c>
      <c r="J31" s="314">
        <v>159.13999999999999</v>
      </c>
      <c r="K31" s="314">
        <v>265.33</v>
      </c>
      <c r="L31" s="308">
        <v>186.26</v>
      </c>
      <c r="M31" s="308">
        <v>186.56</v>
      </c>
      <c r="N31" s="311">
        <f t="shared" si="2"/>
        <v>2525.77</v>
      </c>
    </row>
    <row r="32" spans="1:14" ht="20.100000000000001" customHeight="1" x14ac:dyDescent="0.25">
      <c r="A32" s="115" t="s">
        <v>169</v>
      </c>
      <c r="B32" s="314">
        <v>2565.81</v>
      </c>
      <c r="C32" s="314">
        <v>3693</v>
      </c>
      <c r="D32" s="314">
        <v>4954.4100000000008</v>
      </c>
      <c r="E32" s="314">
        <v>4651.83</v>
      </c>
      <c r="F32" s="314">
        <v>3742.43</v>
      </c>
      <c r="G32" s="314">
        <v>749.73</v>
      </c>
      <c r="H32" s="314">
        <v>860.59</v>
      </c>
      <c r="I32" s="314">
        <v>1962.85</v>
      </c>
      <c r="J32" s="314">
        <v>5415.39</v>
      </c>
      <c r="K32" s="314">
        <v>3231.7</v>
      </c>
      <c r="L32" s="308">
        <v>3280.2599999999998</v>
      </c>
      <c r="M32" s="308">
        <v>3686.3900000000003</v>
      </c>
      <c r="N32" s="311">
        <f t="shared" si="2"/>
        <v>38794.39</v>
      </c>
    </row>
    <row r="33" spans="1:14" ht="20.100000000000001" customHeight="1" x14ac:dyDescent="0.25">
      <c r="A33" s="115" t="s">
        <v>170</v>
      </c>
      <c r="B33" s="314">
        <v>9739.51</v>
      </c>
      <c r="C33" s="314">
        <v>9833.2400000000016</v>
      </c>
      <c r="D33" s="314">
        <v>9698.7900000000009</v>
      </c>
      <c r="E33" s="314">
        <v>8340.9900000000016</v>
      </c>
      <c r="F33" s="314">
        <v>8633.81</v>
      </c>
      <c r="G33" s="314">
        <v>7911.41</v>
      </c>
      <c r="H33" s="314">
        <v>7700.88</v>
      </c>
      <c r="I33" s="314">
        <v>8459.7199999999993</v>
      </c>
      <c r="J33" s="314">
        <v>7927.41</v>
      </c>
      <c r="K33" s="314">
        <v>7812.0800000000017</v>
      </c>
      <c r="L33" s="308">
        <v>8786.9700000000012</v>
      </c>
      <c r="M33" s="308">
        <v>8953.3399999999983</v>
      </c>
      <c r="N33" s="311">
        <f t="shared" si="2"/>
        <v>103798.15</v>
      </c>
    </row>
    <row r="34" spans="1:14" ht="20.100000000000001" customHeight="1" x14ac:dyDescent="0.25">
      <c r="A34" s="115" t="s">
        <v>306</v>
      </c>
      <c r="B34" s="314">
        <v>9287.9399999999987</v>
      </c>
      <c r="C34" s="314">
        <v>10222.99</v>
      </c>
      <c r="D34" s="314">
        <v>10487.869999999999</v>
      </c>
      <c r="E34" s="314">
        <v>9800.39</v>
      </c>
      <c r="F34" s="314">
        <v>9592.23</v>
      </c>
      <c r="G34" s="314">
        <v>8478.36</v>
      </c>
      <c r="H34" s="314">
        <v>8216.2900000000009</v>
      </c>
      <c r="I34" s="314">
        <v>8365.09</v>
      </c>
      <c r="J34" s="314">
        <v>8138.5200000000013</v>
      </c>
      <c r="K34" s="314">
        <v>8591.7200000000012</v>
      </c>
      <c r="L34" s="308">
        <v>9090.65</v>
      </c>
      <c r="M34" s="308">
        <v>9057.4699999999993</v>
      </c>
      <c r="N34" s="311">
        <f t="shared" si="2"/>
        <v>109329.52</v>
      </c>
    </row>
    <row r="35" spans="1:14" ht="20.100000000000001" customHeight="1" x14ac:dyDescent="0.25">
      <c r="A35" s="115" t="s">
        <v>307</v>
      </c>
      <c r="B35" s="314">
        <v>0</v>
      </c>
      <c r="C35" s="314">
        <v>0</v>
      </c>
      <c r="D35" s="314">
        <v>0</v>
      </c>
      <c r="E35" s="314">
        <v>0</v>
      </c>
      <c r="F35" s="314">
        <v>0</v>
      </c>
      <c r="G35" s="314">
        <v>0</v>
      </c>
      <c r="H35" s="314">
        <v>0</v>
      </c>
      <c r="I35" s="314">
        <v>0</v>
      </c>
      <c r="J35" s="314">
        <v>0</v>
      </c>
      <c r="K35" s="314">
        <v>0</v>
      </c>
      <c r="L35" s="314">
        <v>0</v>
      </c>
      <c r="M35" s="314">
        <v>0</v>
      </c>
      <c r="N35" s="311">
        <f t="shared" si="2"/>
        <v>0</v>
      </c>
    </row>
    <row r="36" spans="1:14" ht="20.100000000000001" customHeight="1" x14ac:dyDescent="0.25">
      <c r="A36" s="115" t="s">
        <v>177</v>
      </c>
      <c r="B36" s="314">
        <v>0</v>
      </c>
      <c r="C36" s="314">
        <v>0</v>
      </c>
      <c r="D36" s="314">
        <v>0</v>
      </c>
      <c r="E36" s="314">
        <v>0</v>
      </c>
      <c r="F36" s="314">
        <v>0</v>
      </c>
      <c r="G36" s="314">
        <v>0</v>
      </c>
      <c r="H36" s="314">
        <v>0</v>
      </c>
      <c r="I36" s="314">
        <v>0</v>
      </c>
      <c r="J36" s="314">
        <v>0</v>
      </c>
      <c r="K36" s="314">
        <v>0</v>
      </c>
      <c r="L36" s="314">
        <v>0</v>
      </c>
      <c r="M36" s="314">
        <v>0</v>
      </c>
      <c r="N36" s="311">
        <f t="shared" si="2"/>
        <v>0</v>
      </c>
    </row>
    <row r="37" spans="1:14" ht="15" x14ac:dyDescent="0.25">
      <c r="A37" s="115" t="s">
        <v>390</v>
      </c>
      <c r="B37" s="314">
        <v>0</v>
      </c>
      <c r="C37" s="314">
        <v>0</v>
      </c>
      <c r="D37" s="314">
        <v>0</v>
      </c>
      <c r="E37" s="314">
        <v>0</v>
      </c>
      <c r="F37" s="314">
        <v>0</v>
      </c>
      <c r="G37" s="314">
        <v>0</v>
      </c>
      <c r="H37" s="314">
        <v>0</v>
      </c>
      <c r="I37" s="314">
        <v>0</v>
      </c>
      <c r="J37" s="314">
        <v>0</v>
      </c>
      <c r="K37" s="314">
        <v>0</v>
      </c>
      <c r="L37" s="314">
        <v>0</v>
      </c>
      <c r="M37" s="314">
        <v>0</v>
      </c>
      <c r="N37" s="311">
        <f t="shared" si="2"/>
        <v>0</v>
      </c>
    </row>
    <row r="38" spans="1:14" ht="15" x14ac:dyDescent="0.25">
      <c r="A38" s="208" t="s">
        <v>15</v>
      </c>
      <c r="B38" s="316">
        <f t="shared" ref="B38:M38" si="3">SUM(B24:B37)</f>
        <v>34694.259999999995</v>
      </c>
      <c r="C38" s="316">
        <f t="shared" si="3"/>
        <v>38090.170000000006</v>
      </c>
      <c r="D38" s="316">
        <f t="shared" si="3"/>
        <v>36260.14</v>
      </c>
      <c r="E38" s="316">
        <f t="shared" si="3"/>
        <v>33137.94</v>
      </c>
      <c r="F38" s="316">
        <f t="shared" si="3"/>
        <v>32337.15</v>
      </c>
      <c r="G38" s="316">
        <f t="shared" si="3"/>
        <v>27012.61</v>
      </c>
      <c r="H38" s="316">
        <f t="shared" si="3"/>
        <v>26875.950000000004</v>
      </c>
      <c r="I38" s="316">
        <f t="shared" si="3"/>
        <v>28574.530000000002</v>
      </c>
      <c r="J38" s="316">
        <f t="shared" si="3"/>
        <v>31307.350000000002</v>
      </c>
      <c r="K38" s="316">
        <f t="shared" si="3"/>
        <v>29758.58</v>
      </c>
      <c r="L38" s="316">
        <f t="shared" si="3"/>
        <v>30836.300000000003</v>
      </c>
      <c r="M38" s="316">
        <f t="shared" si="3"/>
        <v>32121.57</v>
      </c>
      <c r="N38" s="311">
        <f t="shared" si="2"/>
        <v>381006.55000000005</v>
      </c>
    </row>
  </sheetData>
  <pageMargins left="0.7" right="0.7" top="0.75" bottom="0.75" header="0.3" footer="0.3"/>
  <pageSetup paperSize="14" scale="7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34">
    <pageSetUpPr fitToPage="1"/>
  </sheetPr>
  <dimension ref="A1:N37"/>
  <sheetViews>
    <sheetView zoomScale="89" zoomScaleNormal="89" workbookViewId="0">
      <selection activeCell="L28" sqref="L28"/>
    </sheetView>
  </sheetViews>
  <sheetFormatPr baseColWidth="10" defaultRowHeight="13.5" x14ac:dyDescent="0.25"/>
  <cols>
    <col min="1" max="1" width="32.42578125" style="8" customWidth="1"/>
    <col min="2" max="2" width="12.140625" style="8" customWidth="1"/>
    <col min="3" max="3" width="12" style="8" customWidth="1"/>
    <col min="4" max="4" width="12.7109375" style="8" customWidth="1"/>
    <col min="5" max="5" width="12.5703125" style="8" customWidth="1"/>
    <col min="6" max="6" width="11.7109375" style="8" customWidth="1"/>
    <col min="7" max="7" width="12.140625" style="8" customWidth="1"/>
    <col min="8" max="8" width="11.7109375" style="8" customWidth="1"/>
    <col min="9" max="9" width="11.5703125" style="8" customWidth="1"/>
    <col min="10" max="10" width="11.7109375" style="8" customWidth="1"/>
    <col min="11" max="11" width="12.85546875" style="8" customWidth="1"/>
    <col min="12" max="12" width="13" style="8" customWidth="1"/>
    <col min="13" max="13" width="13.140625" style="8" customWidth="1"/>
    <col min="14" max="14" width="14" style="8" customWidth="1"/>
    <col min="15" max="16384" width="11.42578125" style="8"/>
  </cols>
  <sheetData>
    <row r="1" spans="1:14" x14ac:dyDescent="0.25">
      <c r="A1" s="12" t="s">
        <v>512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12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ht="20.100000000000001" customHeight="1" x14ac:dyDescent="0.25">
      <c r="A3" s="113" t="s">
        <v>202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</row>
    <row r="4" spans="1:14" ht="20.100000000000001" customHeight="1" x14ac:dyDescent="0.25">
      <c r="A4" s="37" t="s">
        <v>101</v>
      </c>
      <c r="B4" s="34" t="s">
        <v>2</v>
      </c>
      <c r="C4" s="34" t="s">
        <v>3</v>
      </c>
      <c r="D4" s="34" t="s">
        <v>4</v>
      </c>
      <c r="E4" s="34" t="s">
        <v>5</v>
      </c>
      <c r="F4" s="34" t="s">
        <v>6</v>
      </c>
      <c r="G4" s="34" t="s">
        <v>7</v>
      </c>
      <c r="H4" s="34" t="s">
        <v>8</v>
      </c>
      <c r="I4" s="34" t="s">
        <v>9</v>
      </c>
      <c r="J4" s="34" t="s">
        <v>10</v>
      </c>
      <c r="K4" s="34" t="s">
        <v>11</v>
      </c>
      <c r="L4" s="34" t="s">
        <v>12</v>
      </c>
      <c r="M4" s="34" t="s">
        <v>13</v>
      </c>
      <c r="N4" s="34" t="s">
        <v>22</v>
      </c>
    </row>
    <row r="5" spans="1:14" ht="20.100000000000001" customHeight="1" x14ac:dyDescent="0.25">
      <c r="A5" s="115" t="s">
        <v>162</v>
      </c>
      <c r="B5" s="318">
        <v>17561.940000000002</v>
      </c>
      <c r="C5" s="318">
        <v>17511.840000000007</v>
      </c>
      <c r="D5" s="318">
        <v>15675.269999999999</v>
      </c>
      <c r="E5" s="318">
        <v>14780.409999999998</v>
      </c>
      <c r="F5" s="318">
        <v>14706.860000000004</v>
      </c>
      <c r="G5" s="318">
        <v>14023.550000000001</v>
      </c>
      <c r="H5" s="318">
        <v>14174.13</v>
      </c>
      <c r="I5" s="318">
        <v>14732.38</v>
      </c>
      <c r="J5" s="318">
        <v>14322.72</v>
      </c>
      <c r="K5" s="318">
        <v>15192.53</v>
      </c>
      <c r="L5" s="319">
        <v>15222.05</v>
      </c>
      <c r="M5" s="319">
        <v>15959.849999999999</v>
      </c>
      <c r="N5" s="307">
        <f t="shared" ref="N5:N19" si="0">SUM(B5:M5)</f>
        <v>183863.53</v>
      </c>
    </row>
    <row r="6" spans="1:14" ht="20.100000000000001" customHeight="1" x14ac:dyDescent="0.25">
      <c r="A6" s="115" t="s">
        <v>163</v>
      </c>
      <c r="B6" s="318">
        <v>5493.92</v>
      </c>
      <c r="C6" s="318">
        <v>5515.1900000000014</v>
      </c>
      <c r="D6" s="318">
        <v>5221.4100000000017</v>
      </c>
      <c r="E6" s="318">
        <v>4935.5200000000004</v>
      </c>
      <c r="F6" s="318">
        <v>4935.3500000000004</v>
      </c>
      <c r="G6" s="318">
        <v>4675.38</v>
      </c>
      <c r="H6" s="318">
        <v>4710.66</v>
      </c>
      <c r="I6" s="318">
        <v>4773.1499999999996</v>
      </c>
      <c r="J6" s="318">
        <v>4713.8700000000008</v>
      </c>
      <c r="K6" s="318">
        <v>4915.5900000000011</v>
      </c>
      <c r="L6" s="319">
        <v>4671.5200000000004</v>
      </c>
      <c r="M6" s="319">
        <v>4860.1000000000004</v>
      </c>
      <c r="N6" s="307">
        <f t="shared" si="0"/>
        <v>59421.660000000011</v>
      </c>
    </row>
    <row r="7" spans="1:14" ht="20.100000000000001" customHeight="1" x14ac:dyDescent="0.25">
      <c r="A7" s="115" t="s">
        <v>164</v>
      </c>
      <c r="B7" s="318">
        <v>5645.33</v>
      </c>
      <c r="C7" s="318">
        <v>5819.09</v>
      </c>
      <c r="D7" s="318">
        <v>4758.300000000002</v>
      </c>
      <c r="E7" s="318">
        <v>4441.7700000000004</v>
      </c>
      <c r="F7" s="318">
        <v>4342.2199999999993</v>
      </c>
      <c r="G7" s="318">
        <v>4088.150000000001</v>
      </c>
      <c r="H7" s="318">
        <v>3937.2100000000005</v>
      </c>
      <c r="I7" s="318">
        <v>3968.8499999999985</v>
      </c>
      <c r="J7" s="318">
        <v>3953.31</v>
      </c>
      <c r="K7" s="318">
        <v>4121.25</v>
      </c>
      <c r="L7" s="319">
        <v>3829.1099999999988</v>
      </c>
      <c r="M7" s="319">
        <v>4097.38</v>
      </c>
      <c r="N7" s="307">
        <f t="shared" si="0"/>
        <v>53001.969999999994</v>
      </c>
    </row>
    <row r="8" spans="1:14" ht="20.100000000000001" customHeight="1" x14ac:dyDescent="0.25">
      <c r="A8" s="115" t="s">
        <v>186</v>
      </c>
      <c r="B8" s="318">
        <v>107.7</v>
      </c>
      <c r="C8" s="318">
        <v>103.05</v>
      </c>
      <c r="D8" s="318">
        <v>119.28999999999999</v>
      </c>
      <c r="E8" s="318">
        <v>79.350000000000009</v>
      </c>
      <c r="F8" s="318">
        <v>105.65</v>
      </c>
      <c r="G8" s="318">
        <v>88.81</v>
      </c>
      <c r="H8" s="318">
        <v>95.65</v>
      </c>
      <c r="I8" s="318">
        <v>102.12</v>
      </c>
      <c r="J8" s="318">
        <v>76.7</v>
      </c>
      <c r="K8" s="318">
        <v>102.14999999999999</v>
      </c>
      <c r="L8" s="319">
        <v>105.05</v>
      </c>
      <c r="M8" s="319">
        <v>97.429999999999993</v>
      </c>
      <c r="N8" s="307">
        <f t="shared" si="0"/>
        <v>1182.95</v>
      </c>
    </row>
    <row r="9" spans="1:14" ht="20.100000000000001" customHeight="1" x14ac:dyDescent="0.25">
      <c r="A9" s="115" t="s">
        <v>165</v>
      </c>
      <c r="B9" s="318">
        <v>4724.2</v>
      </c>
      <c r="C9" s="318">
        <v>4296.18</v>
      </c>
      <c r="D9" s="318">
        <v>2921.99</v>
      </c>
      <c r="E9" s="318">
        <v>2429.36</v>
      </c>
      <c r="F9" s="318">
        <v>2429.98</v>
      </c>
      <c r="G9" s="318">
        <v>2166.6799999999998</v>
      </c>
      <c r="H9" s="318">
        <v>2917.44</v>
      </c>
      <c r="I9" s="318">
        <v>2440.0700000000002</v>
      </c>
      <c r="J9" s="318">
        <v>2834.23</v>
      </c>
      <c r="K9" s="318">
        <v>3022.2000000000003</v>
      </c>
      <c r="L9" s="319">
        <v>2715.6800000000003</v>
      </c>
      <c r="M9" s="319">
        <v>3074.46</v>
      </c>
      <c r="N9" s="307">
        <f t="shared" si="0"/>
        <v>35972.47</v>
      </c>
    </row>
    <row r="10" spans="1:14" ht="20.100000000000001" customHeight="1" x14ac:dyDescent="0.25">
      <c r="A10" s="115" t="s">
        <v>166</v>
      </c>
      <c r="B10" s="318">
        <v>166.38</v>
      </c>
      <c r="C10" s="318">
        <v>126.33999999999999</v>
      </c>
      <c r="D10" s="318">
        <v>748.7700000000001</v>
      </c>
      <c r="E10" s="318">
        <v>990.49</v>
      </c>
      <c r="F10" s="318">
        <v>1317.8899999999999</v>
      </c>
      <c r="G10" s="318">
        <v>2010.59</v>
      </c>
      <c r="H10" s="318">
        <v>2184.7200000000003</v>
      </c>
      <c r="I10" s="318">
        <v>1808.0699999999995</v>
      </c>
      <c r="J10" s="318">
        <v>1240.8600000000001</v>
      </c>
      <c r="K10" s="318">
        <v>775.62999999999988</v>
      </c>
      <c r="L10" s="319">
        <v>306.7</v>
      </c>
      <c r="M10" s="319">
        <v>65.42</v>
      </c>
      <c r="N10" s="307">
        <f t="shared" si="0"/>
        <v>11741.86</v>
      </c>
    </row>
    <row r="11" spans="1:14" ht="20.100000000000001" customHeight="1" x14ac:dyDescent="0.25">
      <c r="A11" s="115" t="s">
        <v>167</v>
      </c>
      <c r="B11" s="318">
        <v>120.87</v>
      </c>
      <c r="C11" s="318">
        <v>175.13</v>
      </c>
      <c r="D11" s="318">
        <v>204.12</v>
      </c>
      <c r="E11" s="318">
        <v>202.39000000000001</v>
      </c>
      <c r="F11" s="318">
        <v>240.31</v>
      </c>
      <c r="G11" s="318">
        <v>218.16</v>
      </c>
      <c r="H11" s="318">
        <v>209.82</v>
      </c>
      <c r="I11" s="318">
        <v>163.81</v>
      </c>
      <c r="J11" s="318">
        <v>44.769999999999996</v>
      </c>
      <c r="K11" s="318">
        <v>36.230000000000004</v>
      </c>
      <c r="L11" s="319">
        <v>209.4</v>
      </c>
      <c r="M11" s="319">
        <v>191.57</v>
      </c>
      <c r="N11" s="307">
        <f t="shared" si="0"/>
        <v>2016.58</v>
      </c>
    </row>
    <row r="12" spans="1:14" ht="20.100000000000001" customHeight="1" x14ac:dyDescent="0.25">
      <c r="A12" s="115" t="s">
        <v>168</v>
      </c>
      <c r="B12" s="318">
        <v>0</v>
      </c>
      <c r="C12" s="318">
        <v>0</v>
      </c>
      <c r="D12" s="318">
        <v>0</v>
      </c>
      <c r="E12" s="318">
        <v>0</v>
      </c>
      <c r="F12" s="318">
        <v>0</v>
      </c>
      <c r="G12" s="318">
        <v>0</v>
      </c>
      <c r="H12" s="318">
        <v>0</v>
      </c>
      <c r="I12" s="318">
        <v>0</v>
      </c>
      <c r="J12" s="318">
        <v>0</v>
      </c>
      <c r="K12" s="318">
        <v>0</v>
      </c>
      <c r="L12" s="319">
        <v>0</v>
      </c>
      <c r="M12" s="319">
        <v>0</v>
      </c>
      <c r="N12" s="307">
        <f t="shared" si="0"/>
        <v>0</v>
      </c>
    </row>
    <row r="13" spans="1:14" ht="20.100000000000001" customHeight="1" x14ac:dyDescent="0.25">
      <c r="A13" s="115" t="s">
        <v>169</v>
      </c>
      <c r="B13" s="318">
        <v>1258.3800000000001</v>
      </c>
      <c r="C13" s="318">
        <v>1354.6699999999998</v>
      </c>
      <c r="D13" s="318">
        <v>1367.49</v>
      </c>
      <c r="E13" s="318">
        <v>1042.8899999999999</v>
      </c>
      <c r="F13" s="318">
        <v>1092.5400000000002</v>
      </c>
      <c r="G13" s="318">
        <v>1288.0999999999999</v>
      </c>
      <c r="H13" s="318">
        <v>1306.67</v>
      </c>
      <c r="I13" s="318">
        <v>1268</v>
      </c>
      <c r="J13" s="318">
        <v>1213.31</v>
      </c>
      <c r="K13" s="318">
        <v>1141.4000000000001</v>
      </c>
      <c r="L13" s="319">
        <v>1355.07</v>
      </c>
      <c r="M13" s="319">
        <v>1108.5600000000002</v>
      </c>
      <c r="N13" s="307">
        <f t="shared" si="0"/>
        <v>14797.079999999998</v>
      </c>
    </row>
    <row r="14" spans="1:14" ht="20.100000000000001" customHeight="1" x14ac:dyDescent="0.25">
      <c r="A14" s="115" t="s">
        <v>170</v>
      </c>
      <c r="B14" s="318">
        <v>21121.91</v>
      </c>
      <c r="C14" s="318">
        <v>20922.130000000005</v>
      </c>
      <c r="D14" s="318">
        <v>21511.419999999995</v>
      </c>
      <c r="E14" s="318">
        <v>19649.760000000002</v>
      </c>
      <c r="F14" s="318">
        <v>20026.22</v>
      </c>
      <c r="G14" s="318">
        <v>18284.090000000004</v>
      </c>
      <c r="H14" s="318">
        <v>18478.599999999999</v>
      </c>
      <c r="I14" s="318">
        <v>20047.150000000005</v>
      </c>
      <c r="J14" s="318">
        <v>18891.84</v>
      </c>
      <c r="K14" s="318">
        <v>19027.63</v>
      </c>
      <c r="L14" s="319">
        <v>19816.02</v>
      </c>
      <c r="M14" s="319">
        <v>19808.469999999994</v>
      </c>
      <c r="N14" s="307">
        <f t="shared" si="0"/>
        <v>237585.24</v>
      </c>
    </row>
    <row r="15" spans="1:14" ht="20.100000000000001" customHeight="1" x14ac:dyDescent="0.25">
      <c r="A15" s="115" t="s">
        <v>306</v>
      </c>
      <c r="B15" s="318">
        <v>46844.119999999995</v>
      </c>
      <c r="C15" s="318">
        <v>41401.910000000003</v>
      </c>
      <c r="D15" s="318">
        <v>43234.75</v>
      </c>
      <c r="E15" s="318">
        <v>41985.06</v>
      </c>
      <c r="F15" s="318">
        <v>40976.909999999996</v>
      </c>
      <c r="G15" s="318">
        <v>36799.209999999992</v>
      </c>
      <c r="H15" s="318">
        <v>37157.359999999993</v>
      </c>
      <c r="I15" s="318">
        <v>38542.160000000003</v>
      </c>
      <c r="J15" s="318">
        <v>37987.329999999994</v>
      </c>
      <c r="K15" s="318">
        <v>37252.710000000006</v>
      </c>
      <c r="L15" s="319">
        <v>38392.81</v>
      </c>
      <c r="M15" s="319">
        <v>37735.720000000008</v>
      </c>
      <c r="N15" s="307">
        <f t="shared" si="0"/>
        <v>478310.05000000005</v>
      </c>
    </row>
    <row r="16" spans="1:14" ht="20.100000000000001" customHeight="1" x14ac:dyDescent="0.25">
      <c r="A16" s="115" t="s">
        <v>307</v>
      </c>
      <c r="B16" s="318">
        <v>0</v>
      </c>
      <c r="C16" s="318">
        <v>0</v>
      </c>
      <c r="D16" s="318">
        <v>0</v>
      </c>
      <c r="E16" s="318">
        <v>0</v>
      </c>
      <c r="F16" s="318">
        <v>0</v>
      </c>
      <c r="G16" s="318">
        <v>0</v>
      </c>
      <c r="H16" s="318">
        <v>0</v>
      </c>
      <c r="I16" s="318">
        <v>0</v>
      </c>
      <c r="J16" s="318">
        <v>0</v>
      </c>
      <c r="K16" s="318">
        <v>0</v>
      </c>
      <c r="L16" s="319">
        <v>0</v>
      </c>
      <c r="M16" s="319">
        <v>0</v>
      </c>
      <c r="N16" s="307">
        <f t="shared" si="0"/>
        <v>0</v>
      </c>
    </row>
    <row r="17" spans="1:14" ht="20.100000000000001" customHeight="1" x14ac:dyDescent="0.25">
      <c r="A17" s="115" t="s">
        <v>177</v>
      </c>
      <c r="B17" s="318">
        <v>0</v>
      </c>
      <c r="C17" s="318">
        <v>0</v>
      </c>
      <c r="D17" s="318">
        <v>0</v>
      </c>
      <c r="E17" s="318">
        <v>0</v>
      </c>
      <c r="F17" s="318">
        <v>0</v>
      </c>
      <c r="G17" s="318">
        <v>0</v>
      </c>
      <c r="H17" s="318">
        <v>0</v>
      </c>
      <c r="I17" s="318">
        <v>0</v>
      </c>
      <c r="J17" s="318">
        <v>0</v>
      </c>
      <c r="K17" s="318">
        <v>0</v>
      </c>
      <c r="L17" s="319">
        <v>0</v>
      </c>
      <c r="M17" s="319">
        <v>0</v>
      </c>
      <c r="N17" s="307">
        <f t="shared" si="0"/>
        <v>0</v>
      </c>
    </row>
    <row r="18" spans="1:14" ht="20.100000000000001" customHeight="1" x14ac:dyDescent="0.25">
      <c r="A18" s="115" t="s">
        <v>390</v>
      </c>
      <c r="B18" s="318">
        <v>0</v>
      </c>
      <c r="C18" s="318">
        <v>0</v>
      </c>
      <c r="D18" s="318">
        <v>0</v>
      </c>
      <c r="E18" s="318">
        <v>0</v>
      </c>
      <c r="F18" s="318">
        <v>0</v>
      </c>
      <c r="G18" s="318">
        <v>0</v>
      </c>
      <c r="H18" s="318">
        <v>0</v>
      </c>
      <c r="I18" s="318">
        <v>0</v>
      </c>
      <c r="J18" s="318">
        <v>0</v>
      </c>
      <c r="K18" s="318">
        <v>0</v>
      </c>
      <c r="L18" s="319">
        <v>0</v>
      </c>
      <c r="M18" s="319">
        <v>0</v>
      </c>
      <c r="N18" s="307">
        <f t="shared" si="0"/>
        <v>0</v>
      </c>
    </row>
    <row r="19" spans="1:14" ht="20.100000000000001" customHeight="1" x14ac:dyDescent="0.25">
      <c r="A19" s="208" t="s">
        <v>15</v>
      </c>
      <c r="B19" s="320">
        <f t="shared" ref="B19:M19" si="1">SUM(B5:B18)</f>
        <v>103044.75</v>
      </c>
      <c r="C19" s="320">
        <f t="shared" si="1"/>
        <v>97225.53</v>
      </c>
      <c r="D19" s="320">
        <f t="shared" si="1"/>
        <v>95762.81</v>
      </c>
      <c r="E19" s="320">
        <f t="shared" si="1"/>
        <v>90537</v>
      </c>
      <c r="F19" s="320">
        <f t="shared" si="1"/>
        <v>90173.930000000008</v>
      </c>
      <c r="G19" s="320">
        <f t="shared" si="1"/>
        <v>83642.720000000001</v>
      </c>
      <c r="H19" s="320">
        <f t="shared" si="1"/>
        <v>85172.26</v>
      </c>
      <c r="I19" s="320">
        <f t="shared" si="1"/>
        <v>87845.760000000009</v>
      </c>
      <c r="J19" s="320">
        <f t="shared" si="1"/>
        <v>85278.94</v>
      </c>
      <c r="K19" s="320">
        <f t="shared" si="1"/>
        <v>85587.32</v>
      </c>
      <c r="L19" s="320">
        <f t="shared" si="1"/>
        <v>86623.41</v>
      </c>
      <c r="M19" s="320">
        <f t="shared" si="1"/>
        <v>86998.959999999992</v>
      </c>
      <c r="N19" s="307">
        <f t="shared" si="0"/>
        <v>1077893.3900000001</v>
      </c>
    </row>
    <row r="20" spans="1:14" ht="20.100000000000001" customHeigh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 ht="20.100000000000001" customHeight="1" x14ac:dyDescent="0.25">
      <c r="A21" s="113" t="s">
        <v>203</v>
      </c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</row>
    <row r="22" spans="1:14" ht="20.100000000000001" customHeight="1" x14ac:dyDescent="0.25">
      <c r="A22" s="37" t="s">
        <v>101</v>
      </c>
      <c r="B22" s="37" t="s">
        <v>2</v>
      </c>
      <c r="C22" s="37" t="s">
        <v>3</v>
      </c>
      <c r="D22" s="37" t="s">
        <v>4</v>
      </c>
      <c r="E22" s="37" t="s">
        <v>5</v>
      </c>
      <c r="F22" s="37" t="s">
        <v>6</v>
      </c>
      <c r="G22" s="37" t="s">
        <v>7</v>
      </c>
      <c r="H22" s="37" t="s">
        <v>8</v>
      </c>
      <c r="I22" s="37" t="s">
        <v>9</v>
      </c>
      <c r="J22" s="37" t="s">
        <v>10</v>
      </c>
      <c r="K22" s="37" t="s">
        <v>11</v>
      </c>
      <c r="L22" s="37" t="s">
        <v>12</v>
      </c>
      <c r="M22" s="37" t="s">
        <v>13</v>
      </c>
      <c r="N22" s="37" t="s">
        <v>22</v>
      </c>
    </row>
    <row r="23" spans="1:14" ht="20.100000000000001" customHeight="1" x14ac:dyDescent="0.25">
      <c r="A23" s="115" t="s">
        <v>162</v>
      </c>
      <c r="B23" s="318">
        <v>1887.1599999999999</v>
      </c>
      <c r="C23" s="318">
        <v>1883.9200000000003</v>
      </c>
      <c r="D23" s="318">
        <v>1901.0099999999998</v>
      </c>
      <c r="E23" s="318">
        <v>1975.79</v>
      </c>
      <c r="F23" s="318">
        <v>1939.7700000000002</v>
      </c>
      <c r="G23" s="318">
        <v>1828.5199999999998</v>
      </c>
      <c r="H23" s="318">
        <v>1709.45</v>
      </c>
      <c r="I23" s="318">
        <v>1839.1999999999998</v>
      </c>
      <c r="J23" s="318">
        <v>1899.24</v>
      </c>
      <c r="K23" s="318">
        <v>2039.8799999999997</v>
      </c>
      <c r="L23" s="321">
        <v>2126.6000000000004</v>
      </c>
      <c r="M23" s="321">
        <v>2255.0100000000002</v>
      </c>
      <c r="N23" s="309">
        <f t="shared" ref="N23:N37" si="2">SUM(B23:M23)</f>
        <v>23285.550000000003</v>
      </c>
    </row>
    <row r="24" spans="1:14" ht="20.100000000000001" customHeight="1" x14ac:dyDescent="0.25">
      <c r="A24" s="115" t="s">
        <v>163</v>
      </c>
      <c r="B24" s="318">
        <v>768.88</v>
      </c>
      <c r="C24" s="318">
        <v>892.75000000000011</v>
      </c>
      <c r="D24" s="318">
        <v>792.52</v>
      </c>
      <c r="E24" s="318">
        <v>594.6400000000001</v>
      </c>
      <c r="F24" s="318">
        <v>623.53000000000009</v>
      </c>
      <c r="G24" s="318">
        <v>501.96999999999991</v>
      </c>
      <c r="H24" s="318">
        <v>436.47</v>
      </c>
      <c r="I24" s="318">
        <v>502.79</v>
      </c>
      <c r="J24" s="318">
        <v>547.23</v>
      </c>
      <c r="K24" s="318">
        <v>596.4</v>
      </c>
      <c r="L24" s="321">
        <v>677.07999999999993</v>
      </c>
      <c r="M24" s="321">
        <v>618.84</v>
      </c>
      <c r="N24" s="309">
        <f t="shared" si="2"/>
        <v>7553.1</v>
      </c>
    </row>
    <row r="25" spans="1:14" ht="20.100000000000001" customHeight="1" x14ac:dyDescent="0.25">
      <c r="A25" s="115" t="s">
        <v>164</v>
      </c>
      <c r="B25" s="318">
        <v>501.38000000000005</v>
      </c>
      <c r="C25" s="318">
        <v>493.64</v>
      </c>
      <c r="D25" s="318">
        <v>488.78000000000003</v>
      </c>
      <c r="E25" s="318">
        <v>498.15</v>
      </c>
      <c r="F25" s="318">
        <v>481.91</v>
      </c>
      <c r="G25" s="318">
        <v>439.99</v>
      </c>
      <c r="H25" s="318">
        <v>422.79</v>
      </c>
      <c r="I25" s="318">
        <v>433.0200000000001</v>
      </c>
      <c r="J25" s="318">
        <v>465.49</v>
      </c>
      <c r="K25" s="318">
        <v>478.24999999999994</v>
      </c>
      <c r="L25" s="321">
        <v>474.24</v>
      </c>
      <c r="M25" s="321">
        <v>514.01</v>
      </c>
      <c r="N25" s="309">
        <f t="shared" si="2"/>
        <v>5691.65</v>
      </c>
    </row>
    <row r="26" spans="1:14" ht="20.100000000000001" customHeight="1" x14ac:dyDescent="0.25">
      <c r="A26" s="115" t="s">
        <v>186</v>
      </c>
      <c r="B26" s="318">
        <v>16.3</v>
      </c>
      <c r="C26" s="318">
        <v>15</v>
      </c>
      <c r="D26" s="318">
        <v>14.99</v>
      </c>
      <c r="E26" s="318">
        <v>9.98</v>
      </c>
      <c r="F26" s="318">
        <v>16.71</v>
      </c>
      <c r="G26" s="318">
        <v>35.79</v>
      </c>
      <c r="H26" s="318">
        <v>1.6</v>
      </c>
      <c r="I26" s="318">
        <v>16.54</v>
      </c>
      <c r="J26" s="318">
        <v>20</v>
      </c>
      <c r="K26" s="318">
        <v>15.19</v>
      </c>
      <c r="L26" s="321">
        <v>9.99</v>
      </c>
      <c r="M26" s="321">
        <v>25.380000000000003</v>
      </c>
      <c r="N26" s="309">
        <f t="shared" si="2"/>
        <v>197.46999999999997</v>
      </c>
    </row>
    <row r="27" spans="1:14" ht="20.100000000000001" customHeight="1" x14ac:dyDescent="0.25">
      <c r="A27" s="115" t="s">
        <v>165</v>
      </c>
      <c r="B27" s="318">
        <v>152.99</v>
      </c>
      <c r="C27" s="318">
        <v>145.63999999999999</v>
      </c>
      <c r="D27" s="318">
        <v>164.07</v>
      </c>
      <c r="E27" s="318">
        <v>152.62</v>
      </c>
      <c r="F27" s="318">
        <v>111.98</v>
      </c>
      <c r="G27" s="318">
        <v>47.39</v>
      </c>
      <c r="H27" s="318">
        <v>91.23</v>
      </c>
      <c r="I27" s="318">
        <v>50.13</v>
      </c>
      <c r="J27" s="318">
        <v>100.99</v>
      </c>
      <c r="K27" s="318">
        <v>119.47</v>
      </c>
      <c r="L27" s="321">
        <v>146.86000000000001</v>
      </c>
      <c r="M27" s="321">
        <v>155.47</v>
      </c>
      <c r="N27" s="309">
        <f t="shared" si="2"/>
        <v>1438.84</v>
      </c>
    </row>
    <row r="28" spans="1:14" ht="20.100000000000001" customHeight="1" x14ac:dyDescent="0.25">
      <c r="A28" s="115" t="s">
        <v>166</v>
      </c>
      <c r="B28" s="318">
        <v>64.56</v>
      </c>
      <c r="C28" s="318">
        <v>107.41</v>
      </c>
      <c r="D28" s="318">
        <v>322.94</v>
      </c>
      <c r="E28" s="318">
        <v>391.17</v>
      </c>
      <c r="F28" s="318">
        <v>579.25</v>
      </c>
      <c r="G28" s="318">
        <v>787.2</v>
      </c>
      <c r="H28" s="318">
        <v>818.54</v>
      </c>
      <c r="I28" s="318">
        <v>614.68000000000006</v>
      </c>
      <c r="J28" s="318">
        <v>436.78999999999996</v>
      </c>
      <c r="K28" s="318">
        <v>296.77999999999997</v>
      </c>
      <c r="L28" s="321">
        <v>104.47000000000001</v>
      </c>
      <c r="M28" s="321">
        <v>106.89</v>
      </c>
      <c r="N28" s="309">
        <f t="shared" si="2"/>
        <v>4630.68</v>
      </c>
    </row>
    <row r="29" spans="1:14" ht="20.100000000000001" customHeight="1" x14ac:dyDescent="0.25">
      <c r="A29" s="115" t="s">
        <v>167</v>
      </c>
      <c r="B29" s="318">
        <v>0</v>
      </c>
      <c r="C29" s="318">
        <v>0</v>
      </c>
      <c r="D29" s="318">
        <v>0</v>
      </c>
      <c r="E29" s="318">
        <v>0</v>
      </c>
      <c r="F29" s="318">
        <v>0</v>
      </c>
      <c r="G29" s="318">
        <v>0</v>
      </c>
      <c r="H29" s="318">
        <v>0</v>
      </c>
      <c r="I29" s="318">
        <v>0</v>
      </c>
      <c r="J29" s="318">
        <v>0</v>
      </c>
      <c r="K29" s="318">
        <v>0</v>
      </c>
      <c r="L29" s="321">
        <v>0</v>
      </c>
      <c r="M29" s="321">
        <v>0</v>
      </c>
      <c r="N29" s="309">
        <f t="shared" si="2"/>
        <v>0</v>
      </c>
    </row>
    <row r="30" spans="1:14" ht="20.100000000000001" customHeight="1" x14ac:dyDescent="0.25">
      <c r="A30" s="115" t="s">
        <v>168</v>
      </c>
      <c r="B30" s="318">
        <v>0</v>
      </c>
      <c r="C30" s="318">
        <v>0</v>
      </c>
      <c r="D30" s="318">
        <v>0</v>
      </c>
      <c r="E30" s="318">
        <v>0</v>
      </c>
      <c r="F30" s="318">
        <v>0</v>
      </c>
      <c r="G30" s="318">
        <v>0</v>
      </c>
      <c r="H30" s="318">
        <v>0</v>
      </c>
      <c r="I30" s="318">
        <v>0</v>
      </c>
      <c r="J30" s="318">
        <v>0</v>
      </c>
      <c r="K30" s="318">
        <v>0</v>
      </c>
      <c r="L30" s="321">
        <v>0</v>
      </c>
      <c r="M30" s="321">
        <v>0</v>
      </c>
      <c r="N30" s="309">
        <f t="shared" si="2"/>
        <v>0</v>
      </c>
    </row>
    <row r="31" spans="1:14" ht="20.100000000000001" customHeight="1" x14ac:dyDescent="0.25">
      <c r="A31" s="115" t="s">
        <v>169</v>
      </c>
      <c r="B31" s="318">
        <v>0</v>
      </c>
      <c r="C31" s="318">
        <v>0</v>
      </c>
      <c r="D31" s="318">
        <v>0</v>
      </c>
      <c r="E31" s="318">
        <v>0</v>
      </c>
      <c r="F31" s="318">
        <v>0</v>
      </c>
      <c r="G31" s="318">
        <v>0</v>
      </c>
      <c r="H31" s="318">
        <v>0</v>
      </c>
      <c r="I31" s="318">
        <v>0</v>
      </c>
      <c r="J31" s="318">
        <v>0</v>
      </c>
      <c r="K31" s="318">
        <v>0</v>
      </c>
      <c r="L31" s="321">
        <v>0</v>
      </c>
      <c r="M31" s="321">
        <v>0</v>
      </c>
      <c r="N31" s="309">
        <f t="shared" si="2"/>
        <v>0</v>
      </c>
    </row>
    <row r="32" spans="1:14" ht="20.100000000000001" customHeight="1" x14ac:dyDescent="0.25">
      <c r="A32" s="115" t="s">
        <v>170</v>
      </c>
      <c r="B32" s="318">
        <v>3407.2200000000003</v>
      </c>
      <c r="C32" s="318">
        <v>3684.2300000000005</v>
      </c>
      <c r="D32" s="318">
        <v>3592.6899999999996</v>
      </c>
      <c r="E32" s="318">
        <v>3640.24</v>
      </c>
      <c r="F32" s="318">
        <v>3677.3399999999997</v>
      </c>
      <c r="G32" s="318">
        <v>3054.37</v>
      </c>
      <c r="H32" s="318">
        <v>2795.33</v>
      </c>
      <c r="I32" s="318">
        <v>3114.34</v>
      </c>
      <c r="J32" s="318">
        <v>3064.25</v>
      </c>
      <c r="K32" s="318">
        <v>3113.43</v>
      </c>
      <c r="L32" s="321">
        <v>3181.7799999999997</v>
      </c>
      <c r="M32" s="321">
        <v>3124.46</v>
      </c>
      <c r="N32" s="309">
        <f t="shared" si="2"/>
        <v>39449.679999999993</v>
      </c>
    </row>
    <row r="33" spans="1:14" ht="20.100000000000001" customHeight="1" x14ac:dyDescent="0.25">
      <c r="A33" s="115" t="s">
        <v>306</v>
      </c>
      <c r="B33" s="318">
        <v>9252.26</v>
      </c>
      <c r="C33" s="318">
        <v>8909.86</v>
      </c>
      <c r="D33" s="318">
        <v>9609.4</v>
      </c>
      <c r="E33" s="318">
        <v>8121.54</v>
      </c>
      <c r="F33" s="318">
        <v>8237.4500000000007</v>
      </c>
      <c r="G33" s="318">
        <v>9998.3499999999985</v>
      </c>
      <c r="H33" s="318">
        <v>9625</v>
      </c>
      <c r="I33" s="318">
        <v>9629.8599999999988</v>
      </c>
      <c r="J33" s="318">
        <v>7823.0199999999995</v>
      </c>
      <c r="K33" s="318">
        <v>7703.88</v>
      </c>
      <c r="L33" s="321">
        <v>6921.59</v>
      </c>
      <c r="M33" s="321">
        <v>7635.2500000000009</v>
      </c>
      <c r="N33" s="309">
        <f t="shared" si="2"/>
        <v>103467.46</v>
      </c>
    </row>
    <row r="34" spans="1:14" ht="20.100000000000001" customHeight="1" x14ac:dyDescent="0.25">
      <c r="A34" s="115" t="s">
        <v>307</v>
      </c>
      <c r="B34" s="318">
        <v>0</v>
      </c>
      <c r="C34" s="318">
        <v>0</v>
      </c>
      <c r="D34" s="318">
        <v>0</v>
      </c>
      <c r="E34" s="318">
        <v>0</v>
      </c>
      <c r="F34" s="318">
        <v>0</v>
      </c>
      <c r="G34" s="318">
        <v>0</v>
      </c>
      <c r="H34" s="318">
        <v>0</v>
      </c>
      <c r="I34" s="318">
        <v>0</v>
      </c>
      <c r="J34" s="318">
        <v>0</v>
      </c>
      <c r="K34" s="318">
        <v>0</v>
      </c>
      <c r="L34" s="319">
        <v>0</v>
      </c>
      <c r="M34" s="319">
        <v>0</v>
      </c>
      <c r="N34" s="309">
        <f t="shared" si="2"/>
        <v>0</v>
      </c>
    </row>
    <row r="35" spans="1:14" ht="20.100000000000001" customHeight="1" x14ac:dyDescent="0.25">
      <c r="A35" s="115" t="s">
        <v>177</v>
      </c>
      <c r="B35" s="318">
        <v>0</v>
      </c>
      <c r="C35" s="318">
        <v>0</v>
      </c>
      <c r="D35" s="318">
        <v>0</v>
      </c>
      <c r="E35" s="318">
        <v>0</v>
      </c>
      <c r="F35" s="318">
        <v>0</v>
      </c>
      <c r="G35" s="318">
        <v>0</v>
      </c>
      <c r="H35" s="318">
        <v>0</v>
      </c>
      <c r="I35" s="318">
        <v>0</v>
      </c>
      <c r="J35" s="318">
        <v>0</v>
      </c>
      <c r="K35" s="318">
        <v>0</v>
      </c>
      <c r="L35" s="319">
        <v>0</v>
      </c>
      <c r="M35" s="319">
        <v>0</v>
      </c>
      <c r="N35" s="309">
        <f t="shared" si="2"/>
        <v>0</v>
      </c>
    </row>
    <row r="36" spans="1:14" ht="16.5" x14ac:dyDescent="0.25">
      <c r="A36" s="115" t="s">
        <v>390</v>
      </c>
      <c r="B36" s="318">
        <v>0</v>
      </c>
      <c r="C36" s="318">
        <v>0</v>
      </c>
      <c r="D36" s="318">
        <v>0</v>
      </c>
      <c r="E36" s="318">
        <v>0</v>
      </c>
      <c r="F36" s="318">
        <v>0</v>
      </c>
      <c r="G36" s="318">
        <v>0</v>
      </c>
      <c r="H36" s="318">
        <v>0</v>
      </c>
      <c r="I36" s="318">
        <v>0</v>
      </c>
      <c r="J36" s="318">
        <v>0</v>
      </c>
      <c r="K36" s="318">
        <v>0</v>
      </c>
      <c r="L36" s="319">
        <v>0</v>
      </c>
      <c r="M36" s="319">
        <v>0</v>
      </c>
      <c r="N36" s="309">
        <f t="shared" si="2"/>
        <v>0</v>
      </c>
    </row>
    <row r="37" spans="1:14" ht="15" x14ac:dyDescent="0.25">
      <c r="A37" s="208" t="s">
        <v>15</v>
      </c>
      <c r="B37" s="322">
        <f t="shared" ref="B37:M37" si="3">SUM(B23:B36)</f>
        <v>16050.75</v>
      </c>
      <c r="C37" s="322">
        <f t="shared" si="3"/>
        <v>16132.45</v>
      </c>
      <c r="D37" s="322">
        <f t="shared" si="3"/>
        <v>16886.400000000001</v>
      </c>
      <c r="E37" s="322">
        <f t="shared" si="3"/>
        <v>15384.130000000001</v>
      </c>
      <c r="F37" s="322">
        <f t="shared" si="3"/>
        <v>15667.94</v>
      </c>
      <c r="G37" s="322">
        <f t="shared" si="3"/>
        <v>16693.579999999998</v>
      </c>
      <c r="H37" s="322">
        <f t="shared" si="3"/>
        <v>15900.41</v>
      </c>
      <c r="I37" s="322">
        <f t="shared" si="3"/>
        <v>16200.559999999998</v>
      </c>
      <c r="J37" s="322">
        <f t="shared" si="3"/>
        <v>14357.009999999998</v>
      </c>
      <c r="K37" s="322">
        <f t="shared" si="3"/>
        <v>14363.279999999999</v>
      </c>
      <c r="L37" s="322">
        <f t="shared" si="3"/>
        <v>13642.61</v>
      </c>
      <c r="M37" s="322">
        <f t="shared" si="3"/>
        <v>14435.310000000001</v>
      </c>
      <c r="N37" s="309">
        <f t="shared" si="2"/>
        <v>185714.43</v>
      </c>
    </row>
  </sheetData>
  <pageMargins left="0.7" right="0.7" top="0.75" bottom="0.75" header="0.3" footer="0.3"/>
  <pageSetup paperSize="14" scale="72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Hoja35">
    <pageSetUpPr fitToPage="1"/>
  </sheetPr>
  <dimension ref="A1:N37"/>
  <sheetViews>
    <sheetView zoomScale="91" zoomScaleNormal="91" workbookViewId="0">
      <selection activeCell="L28" sqref="L28"/>
    </sheetView>
  </sheetViews>
  <sheetFormatPr baseColWidth="10" defaultRowHeight="13.5" x14ac:dyDescent="0.25"/>
  <cols>
    <col min="1" max="1" width="36.42578125" style="8" customWidth="1"/>
    <col min="2" max="2" width="13.5703125" style="8" customWidth="1"/>
    <col min="3" max="3" width="12" style="8" customWidth="1"/>
    <col min="4" max="4" width="12.7109375" style="8" customWidth="1"/>
    <col min="5" max="5" width="11.28515625" style="8" customWidth="1"/>
    <col min="6" max="6" width="11.7109375" style="8" customWidth="1"/>
    <col min="7" max="7" width="12.140625" style="8" customWidth="1"/>
    <col min="8" max="8" width="11.7109375" style="8" customWidth="1"/>
    <col min="9" max="9" width="11.5703125" style="8" customWidth="1"/>
    <col min="10" max="10" width="14.7109375" style="8" customWidth="1"/>
    <col min="11" max="11" width="12.85546875" style="8" customWidth="1"/>
    <col min="12" max="12" width="13" style="8" customWidth="1"/>
    <col min="13" max="13" width="13.140625" style="8" customWidth="1"/>
    <col min="14" max="14" width="12.28515625" style="8" customWidth="1"/>
    <col min="15" max="16384" width="11.42578125" style="8"/>
  </cols>
  <sheetData>
    <row r="1" spans="1:14" x14ac:dyDescent="0.25">
      <c r="A1" s="20" t="s">
        <v>512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108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ht="20.100000000000001" customHeight="1" x14ac:dyDescent="0.25">
      <c r="A3" s="109" t="s">
        <v>204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4" spans="1:14" ht="20.100000000000001" customHeight="1" x14ac:dyDescent="0.25">
      <c r="A4" s="37" t="s">
        <v>101</v>
      </c>
      <c r="B4" s="37" t="s">
        <v>2</v>
      </c>
      <c r="C4" s="37" t="s">
        <v>3</v>
      </c>
      <c r="D4" s="37" t="s">
        <v>4</v>
      </c>
      <c r="E4" s="37" t="s">
        <v>5</v>
      </c>
      <c r="F4" s="37" t="s">
        <v>6</v>
      </c>
      <c r="G4" s="37" t="s">
        <v>7</v>
      </c>
      <c r="H4" s="37" t="s">
        <v>8</v>
      </c>
      <c r="I4" s="37" t="s">
        <v>9</v>
      </c>
      <c r="J4" s="37" t="s">
        <v>10</v>
      </c>
      <c r="K4" s="37" t="s">
        <v>11</v>
      </c>
      <c r="L4" s="37" t="s">
        <v>12</v>
      </c>
      <c r="M4" s="37" t="s">
        <v>13</v>
      </c>
      <c r="N4" s="37" t="s">
        <v>22</v>
      </c>
    </row>
    <row r="5" spans="1:14" ht="20.100000000000001" customHeight="1" x14ac:dyDescent="0.25">
      <c r="A5" s="115" t="s">
        <v>162</v>
      </c>
      <c r="B5" s="318">
        <v>3061.4180000000001</v>
      </c>
      <c r="C5" s="318">
        <v>2870.25</v>
      </c>
      <c r="D5" s="318">
        <v>3356.6970000000001</v>
      </c>
      <c r="E5" s="318">
        <v>3307.1689999999994</v>
      </c>
      <c r="F5" s="318">
        <v>3141.8459999999995</v>
      </c>
      <c r="G5" s="318">
        <v>2981.1410000000001</v>
      </c>
      <c r="H5" s="318">
        <v>2821.6489999999994</v>
      </c>
      <c r="I5" s="318">
        <v>3033.1109999999999</v>
      </c>
      <c r="J5" s="318">
        <v>2961.9779999999996</v>
      </c>
      <c r="K5" s="318">
        <v>3162.9749999999999</v>
      </c>
      <c r="L5" s="321">
        <v>3092.991</v>
      </c>
      <c r="M5" s="321">
        <v>3367.8679999999995</v>
      </c>
      <c r="N5" s="323">
        <f t="shared" ref="N5:N19" si="0">SUM(B5:M5)</f>
        <v>37159.093000000001</v>
      </c>
    </row>
    <row r="6" spans="1:14" ht="20.100000000000001" customHeight="1" x14ac:dyDescent="0.25">
      <c r="A6" s="115" t="s">
        <v>163</v>
      </c>
      <c r="B6" s="318">
        <v>491.36</v>
      </c>
      <c r="C6" s="318">
        <v>450.33</v>
      </c>
      <c r="D6" s="318">
        <v>555.02</v>
      </c>
      <c r="E6" s="318">
        <v>529.20000000000005</v>
      </c>
      <c r="F6" s="318">
        <v>442.15</v>
      </c>
      <c r="G6" s="318">
        <v>435.34000000000003</v>
      </c>
      <c r="H6" s="318">
        <v>389.70000000000005</v>
      </c>
      <c r="I6" s="318">
        <v>420.28</v>
      </c>
      <c r="J6" s="318">
        <v>422.6</v>
      </c>
      <c r="K6" s="318">
        <v>436.86</v>
      </c>
      <c r="L6" s="321">
        <v>447.86999999999995</v>
      </c>
      <c r="M6" s="321">
        <v>479.19</v>
      </c>
      <c r="N6" s="323">
        <f t="shared" si="0"/>
        <v>5499.9</v>
      </c>
    </row>
    <row r="7" spans="1:14" ht="20.100000000000001" customHeight="1" x14ac:dyDescent="0.25">
      <c r="A7" s="115" t="s">
        <v>164</v>
      </c>
      <c r="B7" s="318">
        <v>607.94399999999996</v>
      </c>
      <c r="C7" s="318">
        <v>600.00900000000001</v>
      </c>
      <c r="D7" s="318">
        <v>674.23399999999992</v>
      </c>
      <c r="E7" s="318">
        <v>680.81500000000005</v>
      </c>
      <c r="F7" s="318">
        <v>731.96</v>
      </c>
      <c r="G7" s="318">
        <v>566.96299999999997</v>
      </c>
      <c r="H7" s="318">
        <v>500.49299999999999</v>
      </c>
      <c r="I7" s="318">
        <v>575.36799999999982</v>
      </c>
      <c r="J7" s="318">
        <v>536.29399999999987</v>
      </c>
      <c r="K7" s="318">
        <v>583.94799999999998</v>
      </c>
      <c r="L7" s="321">
        <v>554.33000000000004</v>
      </c>
      <c r="M7" s="321">
        <v>608.75099999999998</v>
      </c>
      <c r="N7" s="323">
        <f t="shared" si="0"/>
        <v>7221.1090000000004</v>
      </c>
    </row>
    <row r="8" spans="1:14" ht="20.100000000000001" customHeight="1" x14ac:dyDescent="0.25">
      <c r="A8" s="115" t="s">
        <v>186</v>
      </c>
      <c r="B8" s="318">
        <v>0</v>
      </c>
      <c r="C8" s="318">
        <v>0</v>
      </c>
      <c r="D8" s="318">
        <v>0</v>
      </c>
      <c r="E8" s="318">
        <v>0</v>
      </c>
      <c r="F8" s="318">
        <v>0</v>
      </c>
      <c r="G8" s="318">
        <v>0</v>
      </c>
      <c r="H8" s="318">
        <v>0</v>
      </c>
      <c r="I8" s="318">
        <v>0</v>
      </c>
      <c r="J8" s="318">
        <v>0</v>
      </c>
      <c r="K8" s="318">
        <v>0</v>
      </c>
      <c r="L8" s="321">
        <v>0</v>
      </c>
      <c r="M8" s="321">
        <v>0</v>
      </c>
      <c r="N8" s="323">
        <f t="shared" si="0"/>
        <v>0</v>
      </c>
    </row>
    <row r="9" spans="1:14" ht="20.100000000000001" customHeight="1" x14ac:dyDescent="0.25">
      <c r="A9" s="115" t="s">
        <v>165</v>
      </c>
      <c r="B9" s="318">
        <v>2954.3560000000002</v>
      </c>
      <c r="C9" s="318">
        <v>2513.2280000000001</v>
      </c>
      <c r="D9" s="318">
        <v>1561.6960000000001</v>
      </c>
      <c r="E9" s="318">
        <v>1327.0640000000001</v>
      </c>
      <c r="F9" s="318">
        <v>874.69</v>
      </c>
      <c r="G9" s="318">
        <v>752.9</v>
      </c>
      <c r="H9" s="318">
        <v>1015.188</v>
      </c>
      <c r="I9" s="318">
        <v>821.053</v>
      </c>
      <c r="J9" s="318">
        <v>932.76</v>
      </c>
      <c r="K9" s="318">
        <v>1504.2249999999999</v>
      </c>
      <c r="L9" s="321">
        <v>4336.3589999999995</v>
      </c>
      <c r="M9" s="321">
        <v>4140.2280000000001</v>
      </c>
      <c r="N9" s="323">
        <f t="shared" si="0"/>
        <v>22733.746999999999</v>
      </c>
    </row>
    <row r="10" spans="1:14" ht="20.100000000000001" customHeight="1" x14ac:dyDescent="0.25">
      <c r="A10" s="115" t="s">
        <v>166</v>
      </c>
      <c r="B10" s="318">
        <v>0</v>
      </c>
      <c r="C10" s="318">
        <v>0</v>
      </c>
      <c r="D10" s="318">
        <v>0</v>
      </c>
      <c r="E10" s="318">
        <v>0</v>
      </c>
      <c r="F10" s="318">
        <v>0</v>
      </c>
      <c r="G10" s="318">
        <v>0</v>
      </c>
      <c r="H10" s="318">
        <v>0</v>
      </c>
      <c r="I10" s="318">
        <v>0</v>
      </c>
      <c r="J10" s="318">
        <v>0</v>
      </c>
      <c r="K10" s="318">
        <v>0</v>
      </c>
      <c r="L10" s="321">
        <v>0</v>
      </c>
      <c r="M10" s="321">
        <v>0</v>
      </c>
      <c r="N10" s="323">
        <f t="shared" si="0"/>
        <v>0</v>
      </c>
    </row>
    <row r="11" spans="1:14" ht="20.100000000000001" customHeight="1" x14ac:dyDescent="0.25">
      <c r="A11" s="115" t="s">
        <v>167</v>
      </c>
      <c r="B11" s="318">
        <v>3486.13</v>
      </c>
      <c r="C11" s="318">
        <v>4422.0300000000007</v>
      </c>
      <c r="D11" s="318">
        <v>4810.6400000000003</v>
      </c>
      <c r="E11" s="318">
        <v>1377</v>
      </c>
      <c r="F11" s="318">
        <v>1832</v>
      </c>
      <c r="G11" s="318">
        <v>1575</v>
      </c>
      <c r="H11" s="318">
        <v>50</v>
      </c>
      <c r="I11" s="318">
        <v>2362</v>
      </c>
      <c r="J11" s="318">
        <v>163</v>
      </c>
      <c r="K11" s="318">
        <v>2224</v>
      </c>
      <c r="L11" s="321">
        <v>2180</v>
      </c>
      <c r="M11" s="321">
        <v>3309.93</v>
      </c>
      <c r="N11" s="323">
        <f t="shared" si="0"/>
        <v>27791.730000000003</v>
      </c>
    </row>
    <row r="12" spans="1:14" ht="20.100000000000001" customHeight="1" x14ac:dyDescent="0.25">
      <c r="A12" s="115" t="s">
        <v>168</v>
      </c>
      <c r="B12" s="318">
        <v>0</v>
      </c>
      <c r="C12" s="318">
        <v>0</v>
      </c>
      <c r="D12" s="318">
        <v>0</v>
      </c>
      <c r="E12" s="318">
        <v>0</v>
      </c>
      <c r="F12" s="318">
        <v>0</v>
      </c>
      <c r="G12" s="318">
        <v>0</v>
      </c>
      <c r="H12" s="318">
        <v>0</v>
      </c>
      <c r="I12" s="318">
        <v>0</v>
      </c>
      <c r="J12" s="318">
        <v>0</v>
      </c>
      <c r="K12" s="318">
        <v>0</v>
      </c>
      <c r="L12" s="321">
        <v>0</v>
      </c>
      <c r="M12" s="321">
        <v>0</v>
      </c>
      <c r="N12" s="323">
        <f t="shared" si="0"/>
        <v>0</v>
      </c>
    </row>
    <row r="13" spans="1:14" ht="20.100000000000001" customHeight="1" x14ac:dyDescent="0.25">
      <c r="A13" s="115" t="s">
        <v>169</v>
      </c>
      <c r="B13" s="318">
        <v>0</v>
      </c>
      <c r="C13" s="318">
        <v>0</v>
      </c>
      <c r="D13" s="318">
        <v>0</v>
      </c>
      <c r="E13" s="318">
        <v>0</v>
      </c>
      <c r="F13" s="318">
        <v>0</v>
      </c>
      <c r="G13" s="318">
        <v>0</v>
      </c>
      <c r="H13" s="318">
        <v>0</v>
      </c>
      <c r="I13" s="318">
        <v>0</v>
      </c>
      <c r="J13" s="318">
        <v>0</v>
      </c>
      <c r="K13" s="318">
        <v>0</v>
      </c>
      <c r="L13" s="321">
        <v>0</v>
      </c>
      <c r="M13" s="321">
        <v>0</v>
      </c>
      <c r="N13" s="323">
        <f t="shared" si="0"/>
        <v>0</v>
      </c>
    </row>
    <row r="14" spans="1:14" ht="20.100000000000001" customHeight="1" x14ac:dyDescent="0.25">
      <c r="A14" s="115" t="s">
        <v>170</v>
      </c>
      <c r="B14" s="318">
        <v>3552.71</v>
      </c>
      <c r="C14" s="318">
        <v>3214.25</v>
      </c>
      <c r="D14" s="318">
        <v>3528.26</v>
      </c>
      <c r="E14" s="318">
        <v>3701.1800000000003</v>
      </c>
      <c r="F14" s="318">
        <v>3500.2</v>
      </c>
      <c r="G14" s="318">
        <v>3455.9300000000003</v>
      </c>
      <c r="H14" s="318">
        <v>3325.49</v>
      </c>
      <c r="I14" s="318">
        <v>3495.59</v>
      </c>
      <c r="J14" s="318">
        <v>3239.7200000000003</v>
      </c>
      <c r="K14" s="318">
        <v>3372.79</v>
      </c>
      <c r="L14" s="321">
        <v>6198.25</v>
      </c>
      <c r="M14" s="321">
        <v>4591.33</v>
      </c>
      <c r="N14" s="323">
        <f t="shared" si="0"/>
        <v>45175.700000000004</v>
      </c>
    </row>
    <row r="15" spans="1:14" ht="20.100000000000001" customHeight="1" x14ac:dyDescent="0.25">
      <c r="A15" s="115" t="s">
        <v>306</v>
      </c>
      <c r="B15" s="318">
        <v>9499.34</v>
      </c>
      <c r="C15" s="318">
        <v>8883.0440000000017</v>
      </c>
      <c r="D15" s="318">
        <v>11693.936</v>
      </c>
      <c r="E15" s="318">
        <v>8834.91</v>
      </c>
      <c r="F15" s="318">
        <v>9023.6370000000006</v>
      </c>
      <c r="G15" s="318">
        <v>8098.6100000000006</v>
      </c>
      <c r="H15" s="318">
        <v>7369.25</v>
      </c>
      <c r="I15" s="318">
        <v>8604.0159999999996</v>
      </c>
      <c r="J15" s="318">
        <v>8788.4729999999981</v>
      </c>
      <c r="K15" s="318">
        <v>10665.295999999998</v>
      </c>
      <c r="L15" s="321">
        <v>10183.127</v>
      </c>
      <c r="M15" s="321">
        <v>9232.0409999999974</v>
      </c>
      <c r="N15" s="323">
        <f t="shared" si="0"/>
        <v>110875.68</v>
      </c>
    </row>
    <row r="16" spans="1:14" ht="20.100000000000001" customHeight="1" x14ac:dyDescent="0.25">
      <c r="A16" s="115" t="s">
        <v>307</v>
      </c>
      <c r="B16" s="318">
        <v>0</v>
      </c>
      <c r="C16" s="318">
        <v>0</v>
      </c>
      <c r="D16" s="318">
        <v>0</v>
      </c>
      <c r="E16" s="318">
        <v>0</v>
      </c>
      <c r="F16" s="318">
        <v>0</v>
      </c>
      <c r="G16" s="318">
        <v>0</v>
      </c>
      <c r="H16" s="318">
        <v>0</v>
      </c>
      <c r="I16" s="318">
        <v>0</v>
      </c>
      <c r="J16" s="318">
        <v>0</v>
      </c>
      <c r="K16" s="318">
        <v>0</v>
      </c>
      <c r="L16" s="321">
        <v>0</v>
      </c>
      <c r="M16" s="321">
        <v>0</v>
      </c>
      <c r="N16" s="323">
        <f t="shared" si="0"/>
        <v>0</v>
      </c>
    </row>
    <row r="17" spans="1:14" ht="20.100000000000001" customHeight="1" x14ac:dyDescent="0.25">
      <c r="A17" s="115" t="s">
        <v>177</v>
      </c>
      <c r="B17" s="318">
        <v>0</v>
      </c>
      <c r="C17" s="318">
        <v>0</v>
      </c>
      <c r="D17" s="318">
        <v>0</v>
      </c>
      <c r="E17" s="318">
        <v>0</v>
      </c>
      <c r="F17" s="318">
        <v>0</v>
      </c>
      <c r="G17" s="318">
        <v>0</v>
      </c>
      <c r="H17" s="318">
        <v>0</v>
      </c>
      <c r="I17" s="318">
        <v>0</v>
      </c>
      <c r="J17" s="318">
        <v>0</v>
      </c>
      <c r="K17" s="318">
        <v>0</v>
      </c>
      <c r="L17" s="321">
        <v>0</v>
      </c>
      <c r="M17" s="321">
        <v>0</v>
      </c>
      <c r="N17" s="323">
        <f t="shared" si="0"/>
        <v>0</v>
      </c>
    </row>
    <row r="18" spans="1:14" ht="20.100000000000001" customHeight="1" x14ac:dyDescent="0.25">
      <c r="A18" s="115" t="s">
        <v>390</v>
      </c>
      <c r="B18" s="305">
        <v>3336.73</v>
      </c>
      <c r="C18" s="305">
        <v>1557.346</v>
      </c>
      <c r="D18" s="305">
        <v>1441.2319999999997</v>
      </c>
      <c r="E18" s="305">
        <v>710.51599999999996</v>
      </c>
      <c r="F18" s="305">
        <v>1219.1000000000001</v>
      </c>
      <c r="G18" s="305">
        <v>52.5</v>
      </c>
      <c r="H18" s="305">
        <v>55.765000000000001</v>
      </c>
      <c r="I18" s="305">
        <v>259.12700000000001</v>
      </c>
      <c r="J18" s="305">
        <v>1376.6390000000001</v>
      </c>
      <c r="K18" s="305">
        <v>1890.2510000000002</v>
      </c>
      <c r="L18" s="305">
        <v>1754.0389999999995</v>
      </c>
      <c r="M18" s="305">
        <v>1505.6849999999999</v>
      </c>
      <c r="N18" s="323">
        <f t="shared" si="0"/>
        <v>15158.929999999997</v>
      </c>
    </row>
    <row r="19" spans="1:14" ht="20.100000000000001" customHeight="1" x14ac:dyDescent="0.25">
      <c r="A19" s="208" t="s">
        <v>15</v>
      </c>
      <c r="B19" s="322">
        <f t="shared" ref="B19:M19" si="1">SUM(B5:B18)</f>
        <v>26989.987999999998</v>
      </c>
      <c r="C19" s="322">
        <f t="shared" si="1"/>
        <v>24510.487000000005</v>
      </c>
      <c r="D19" s="322">
        <f t="shared" si="1"/>
        <v>27621.715</v>
      </c>
      <c r="E19" s="322">
        <f t="shared" si="1"/>
        <v>20467.853999999999</v>
      </c>
      <c r="F19" s="322">
        <f t="shared" si="1"/>
        <v>20765.582999999999</v>
      </c>
      <c r="G19" s="322">
        <f t="shared" si="1"/>
        <v>17918.384000000002</v>
      </c>
      <c r="H19" s="322">
        <f t="shared" si="1"/>
        <v>15527.534999999998</v>
      </c>
      <c r="I19" s="322">
        <f t="shared" si="1"/>
        <v>19570.544999999998</v>
      </c>
      <c r="J19" s="322">
        <f t="shared" si="1"/>
        <v>18421.463999999996</v>
      </c>
      <c r="K19" s="322">
        <f t="shared" si="1"/>
        <v>23840.344999999998</v>
      </c>
      <c r="L19" s="322">
        <f t="shared" si="1"/>
        <v>28746.966</v>
      </c>
      <c r="M19" s="322">
        <f t="shared" si="1"/>
        <v>27235.022999999997</v>
      </c>
      <c r="N19" s="323">
        <f t="shared" si="0"/>
        <v>271615.88900000002</v>
      </c>
    </row>
    <row r="20" spans="1:14" ht="20.100000000000001" customHeight="1" x14ac:dyDescent="0.25"/>
    <row r="21" spans="1:14" ht="20.100000000000001" customHeight="1" x14ac:dyDescent="0.25">
      <c r="A21" s="35" t="s">
        <v>35</v>
      </c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</row>
    <row r="22" spans="1:14" ht="20.100000000000001" customHeight="1" x14ac:dyDescent="0.25">
      <c r="A22" s="34" t="s">
        <v>101</v>
      </c>
      <c r="B22" s="34" t="s">
        <v>2</v>
      </c>
      <c r="C22" s="34" t="s">
        <v>3</v>
      </c>
      <c r="D22" s="34" t="s">
        <v>4</v>
      </c>
      <c r="E22" s="34" t="s">
        <v>5</v>
      </c>
      <c r="F22" s="34" t="s">
        <v>6</v>
      </c>
      <c r="G22" s="34" t="s">
        <v>7</v>
      </c>
      <c r="H22" s="34" t="s">
        <v>8</v>
      </c>
      <c r="I22" s="34" t="s">
        <v>9</v>
      </c>
      <c r="J22" s="34" t="s">
        <v>10</v>
      </c>
      <c r="K22" s="34" t="s">
        <v>11</v>
      </c>
      <c r="L22" s="34" t="s">
        <v>12</v>
      </c>
      <c r="M22" s="34" t="s">
        <v>13</v>
      </c>
      <c r="N22" s="34" t="s">
        <v>22</v>
      </c>
    </row>
    <row r="23" spans="1:14" ht="20.100000000000001" customHeight="1" x14ac:dyDescent="0.25">
      <c r="A23" s="115" t="s">
        <v>162</v>
      </c>
      <c r="B23" s="519">
        <v>92339.659999999989</v>
      </c>
      <c r="C23" s="519">
        <v>78201.08</v>
      </c>
      <c r="D23" s="519">
        <v>100753.34999999998</v>
      </c>
      <c r="E23" s="519">
        <v>97799.770000000019</v>
      </c>
      <c r="F23" s="519">
        <v>99152.420000000013</v>
      </c>
      <c r="G23" s="519">
        <v>90290.609999999971</v>
      </c>
      <c r="H23" s="519">
        <v>92105.220000000045</v>
      </c>
      <c r="I23" s="519">
        <v>96665.290000000008</v>
      </c>
      <c r="J23" s="519">
        <v>92198.510000000009</v>
      </c>
      <c r="K23" s="519">
        <v>98188.63999999997</v>
      </c>
      <c r="L23" s="519">
        <v>94689.010000000024</v>
      </c>
      <c r="M23" s="519">
        <v>105234.79000000002</v>
      </c>
      <c r="N23" s="323">
        <f t="shared" ref="N23:N37" si="2">SUM(B23:M23)</f>
        <v>1137618.3500000001</v>
      </c>
    </row>
    <row r="24" spans="1:14" ht="20.100000000000001" customHeight="1" x14ac:dyDescent="0.25">
      <c r="A24" s="115" t="s">
        <v>163</v>
      </c>
      <c r="B24" s="519">
        <v>53224.32</v>
      </c>
      <c r="C24" s="519">
        <v>45729.279999999977</v>
      </c>
      <c r="D24" s="519">
        <v>57787.19000000001</v>
      </c>
      <c r="E24" s="519">
        <v>55822.149999999972</v>
      </c>
      <c r="F24" s="519">
        <v>55517.799999999996</v>
      </c>
      <c r="G24" s="519">
        <v>55482.87</v>
      </c>
      <c r="H24" s="519">
        <v>54890.040000000008</v>
      </c>
      <c r="I24" s="519">
        <v>57542.549999999996</v>
      </c>
      <c r="J24" s="519">
        <v>55104.88</v>
      </c>
      <c r="K24" s="519">
        <v>58001.500000000022</v>
      </c>
      <c r="L24" s="519">
        <v>55112.189999999988</v>
      </c>
      <c r="M24" s="519">
        <v>60155.08</v>
      </c>
      <c r="N24" s="323">
        <f t="shared" si="2"/>
        <v>664369.84999999986</v>
      </c>
    </row>
    <row r="25" spans="1:14" ht="20.100000000000001" customHeight="1" x14ac:dyDescent="0.25">
      <c r="A25" s="115" t="s">
        <v>164</v>
      </c>
      <c r="B25" s="519">
        <v>20919.02</v>
      </c>
      <c r="C25" s="519">
        <v>17871.89</v>
      </c>
      <c r="D25" s="519">
        <v>21937.65</v>
      </c>
      <c r="E25" s="519">
        <v>21194.680000000008</v>
      </c>
      <c r="F25" s="519">
        <v>21038.819999999992</v>
      </c>
      <c r="G25" s="519">
        <v>17293.259999999995</v>
      </c>
      <c r="H25" s="519">
        <v>16660.149999999994</v>
      </c>
      <c r="I25" s="519">
        <v>17922.070000000003</v>
      </c>
      <c r="J25" s="519">
        <v>17215.280000000002</v>
      </c>
      <c r="K25" s="519">
        <v>17535.28</v>
      </c>
      <c r="L25" s="519">
        <v>15667.289999999999</v>
      </c>
      <c r="M25" s="519">
        <v>17131.719999999998</v>
      </c>
      <c r="N25" s="323">
        <f t="shared" si="2"/>
        <v>222387.11000000002</v>
      </c>
    </row>
    <row r="26" spans="1:14" ht="20.100000000000001" customHeight="1" x14ac:dyDescent="0.25">
      <c r="A26" s="115" t="s">
        <v>186</v>
      </c>
      <c r="B26" s="519">
        <v>139.44999999999999</v>
      </c>
      <c r="C26" s="519">
        <v>118.09999999999998</v>
      </c>
      <c r="D26" s="519">
        <v>171.84</v>
      </c>
      <c r="E26" s="519">
        <v>157.35999999999999</v>
      </c>
      <c r="F26" s="519">
        <v>122.65999999999998</v>
      </c>
      <c r="G26" s="519">
        <v>106.93</v>
      </c>
      <c r="H26" s="519">
        <v>88.269999999999982</v>
      </c>
      <c r="I26" s="519">
        <v>100.32</v>
      </c>
      <c r="J26" s="519">
        <v>97.02000000000001</v>
      </c>
      <c r="K26" s="519">
        <v>117.02</v>
      </c>
      <c r="L26" s="519">
        <v>143.73000000000002</v>
      </c>
      <c r="M26" s="519">
        <v>141.99</v>
      </c>
      <c r="N26" s="323">
        <f t="shared" si="2"/>
        <v>1504.6899999999998</v>
      </c>
    </row>
    <row r="27" spans="1:14" ht="20.100000000000001" customHeight="1" x14ac:dyDescent="0.25">
      <c r="A27" s="115" t="s">
        <v>165</v>
      </c>
      <c r="B27" s="519">
        <v>99348.88</v>
      </c>
      <c r="C27" s="519">
        <v>91029.930000000008</v>
      </c>
      <c r="D27" s="519">
        <v>91562.44</v>
      </c>
      <c r="E27" s="519">
        <v>86933.09</v>
      </c>
      <c r="F27" s="519">
        <v>85932.84</v>
      </c>
      <c r="G27" s="519">
        <v>79886.640000000014</v>
      </c>
      <c r="H27" s="519">
        <v>86675.199999999997</v>
      </c>
      <c r="I27" s="519">
        <v>83006.720000000001</v>
      </c>
      <c r="J27" s="519">
        <v>81110.069999999992</v>
      </c>
      <c r="K27" s="519">
        <v>91010.49000000002</v>
      </c>
      <c r="L27" s="519">
        <v>98206.790000000008</v>
      </c>
      <c r="M27" s="519">
        <v>114176.68999999997</v>
      </c>
      <c r="N27" s="323">
        <f t="shared" si="2"/>
        <v>1088879.7799999998</v>
      </c>
    </row>
    <row r="28" spans="1:14" ht="20.100000000000001" customHeight="1" x14ac:dyDescent="0.25">
      <c r="A28" s="115" t="s">
        <v>166</v>
      </c>
      <c r="B28" s="519">
        <v>136.83000000000001</v>
      </c>
      <c r="C28" s="519">
        <v>144.58000000000001</v>
      </c>
      <c r="D28" s="519">
        <v>1040.7999999999997</v>
      </c>
      <c r="E28" s="519">
        <v>3039.3</v>
      </c>
      <c r="F28" s="519">
        <v>8566.01</v>
      </c>
      <c r="G28" s="519">
        <v>20244.900000000001</v>
      </c>
      <c r="H28" s="519">
        <v>23912.510000000013</v>
      </c>
      <c r="I28" s="519">
        <v>13122.420000000004</v>
      </c>
      <c r="J28" s="519">
        <v>5993.5999999999995</v>
      </c>
      <c r="K28" s="519">
        <v>650.78000000000031</v>
      </c>
      <c r="L28" s="519">
        <v>250.39999999999992</v>
      </c>
      <c r="M28" s="519">
        <v>98.990000000000009</v>
      </c>
      <c r="N28" s="323">
        <f t="shared" si="2"/>
        <v>77201.12000000001</v>
      </c>
    </row>
    <row r="29" spans="1:14" ht="20.100000000000001" customHeight="1" x14ac:dyDescent="0.25">
      <c r="A29" s="115" t="s">
        <v>167</v>
      </c>
      <c r="B29" s="519">
        <v>138.44</v>
      </c>
      <c r="C29" s="519">
        <v>136.69999999999999</v>
      </c>
      <c r="D29" s="519">
        <v>166.57999999999998</v>
      </c>
      <c r="E29" s="519">
        <v>163.34</v>
      </c>
      <c r="F29" s="519">
        <v>215.76</v>
      </c>
      <c r="G29" s="519">
        <v>161.21</v>
      </c>
      <c r="H29" s="519">
        <v>192.08</v>
      </c>
      <c r="I29" s="519">
        <v>164.29000000000002</v>
      </c>
      <c r="J29" s="519">
        <v>27.49</v>
      </c>
      <c r="K29" s="519">
        <v>107.28</v>
      </c>
      <c r="L29" s="519">
        <v>87.6</v>
      </c>
      <c r="M29" s="519">
        <v>54.67</v>
      </c>
      <c r="N29" s="323">
        <f t="shared" si="2"/>
        <v>1615.4399999999998</v>
      </c>
    </row>
    <row r="30" spans="1:14" ht="20.100000000000001" customHeight="1" x14ac:dyDescent="0.25">
      <c r="A30" s="115" t="s">
        <v>168</v>
      </c>
      <c r="B30" s="519">
        <v>0</v>
      </c>
      <c r="C30" s="519">
        <v>0</v>
      </c>
      <c r="D30" s="519">
        <v>0</v>
      </c>
      <c r="E30" s="519">
        <v>0</v>
      </c>
      <c r="F30" s="519">
        <v>0</v>
      </c>
      <c r="G30" s="519">
        <v>0</v>
      </c>
      <c r="H30" s="519">
        <v>0</v>
      </c>
      <c r="I30" s="519">
        <v>0</v>
      </c>
      <c r="J30" s="519">
        <v>0</v>
      </c>
      <c r="K30" s="519">
        <v>0</v>
      </c>
      <c r="L30" s="519">
        <v>0</v>
      </c>
      <c r="M30" s="519">
        <v>0</v>
      </c>
      <c r="N30" s="323">
        <f t="shared" si="2"/>
        <v>0</v>
      </c>
    </row>
    <row r="31" spans="1:14" ht="20.100000000000001" customHeight="1" x14ac:dyDescent="0.25">
      <c r="A31" s="115" t="s">
        <v>169</v>
      </c>
      <c r="B31" s="519">
        <v>164.5</v>
      </c>
      <c r="C31" s="519">
        <v>160.31</v>
      </c>
      <c r="D31" s="519">
        <v>143.51</v>
      </c>
      <c r="E31" s="519">
        <v>106.98</v>
      </c>
      <c r="F31" s="519">
        <v>187.01</v>
      </c>
      <c r="G31" s="519">
        <v>164.53</v>
      </c>
      <c r="H31" s="519">
        <v>173.61</v>
      </c>
      <c r="I31" s="519">
        <v>134.93</v>
      </c>
      <c r="J31" s="519">
        <v>108.47</v>
      </c>
      <c r="K31" s="519">
        <v>154.81</v>
      </c>
      <c r="L31" s="519">
        <v>132.07</v>
      </c>
      <c r="M31" s="519">
        <v>93.43</v>
      </c>
      <c r="N31" s="323">
        <f t="shared" si="2"/>
        <v>1724.1599999999999</v>
      </c>
    </row>
    <row r="32" spans="1:14" ht="20.100000000000001" customHeight="1" x14ac:dyDescent="0.25">
      <c r="A32" s="115" t="s">
        <v>170</v>
      </c>
      <c r="B32" s="519">
        <v>174402.49300000002</v>
      </c>
      <c r="C32" s="519">
        <v>151606.75100000008</v>
      </c>
      <c r="D32" s="519">
        <v>197399.35999999996</v>
      </c>
      <c r="E32" s="519">
        <v>177232.92200000005</v>
      </c>
      <c r="F32" s="519">
        <v>161159.85000000003</v>
      </c>
      <c r="G32" s="519">
        <v>155722.14000000004</v>
      </c>
      <c r="H32" s="519">
        <v>156962.2600000001</v>
      </c>
      <c r="I32" s="519">
        <v>181891.86700000009</v>
      </c>
      <c r="J32" s="519">
        <v>161528.764</v>
      </c>
      <c r="K32" s="519">
        <v>168491.88499999995</v>
      </c>
      <c r="L32" s="519">
        <v>173011.92700000008</v>
      </c>
      <c r="M32" s="519">
        <v>185749.81400000004</v>
      </c>
      <c r="N32" s="323">
        <f t="shared" si="2"/>
        <v>2045160.0330000005</v>
      </c>
    </row>
    <row r="33" spans="1:14" ht="20.100000000000001" customHeight="1" x14ac:dyDescent="0.25">
      <c r="A33" s="115" t="s">
        <v>306</v>
      </c>
      <c r="B33" s="519">
        <v>0</v>
      </c>
      <c r="C33" s="519">
        <v>0</v>
      </c>
      <c r="D33" s="519">
        <v>0</v>
      </c>
      <c r="E33" s="519">
        <v>0</v>
      </c>
      <c r="F33" s="519">
        <v>0</v>
      </c>
      <c r="G33" s="519">
        <v>0</v>
      </c>
      <c r="H33" s="519">
        <v>0</v>
      </c>
      <c r="I33" s="519">
        <v>0</v>
      </c>
      <c r="J33" s="519">
        <v>0</v>
      </c>
      <c r="K33" s="519">
        <v>0</v>
      </c>
      <c r="L33" s="519">
        <v>0</v>
      </c>
      <c r="M33" s="519">
        <v>0</v>
      </c>
      <c r="N33" s="323">
        <f t="shared" si="2"/>
        <v>0</v>
      </c>
    </row>
    <row r="34" spans="1:14" ht="20.100000000000001" customHeight="1" x14ac:dyDescent="0.25">
      <c r="A34" s="115" t="s">
        <v>307</v>
      </c>
      <c r="B34" s="519">
        <v>0</v>
      </c>
      <c r="C34" s="519">
        <v>0</v>
      </c>
      <c r="D34" s="519">
        <v>0</v>
      </c>
      <c r="E34" s="519">
        <v>0</v>
      </c>
      <c r="F34" s="519">
        <v>0</v>
      </c>
      <c r="G34" s="519">
        <v>0</v>
      </c>
      <c r="H34" s="519">
        <v>0</v>
      </c>
      <c r="I34" s="519">
        <v>0</v>
      </c>
      <c r="J34" s="519">
        <v>0</v>
      </c>
      <c r="K34" s="519">
        <v>0</v>
      </c>
      <c r="L34" s="519">
        <v>0</v>
      </c>
      <c r="M34" s="519">
        <v>0</v>
      </c>
      <c r="N34" s="323">
        <f t="shared" si="2"/>
        <v>0</v>
      </c>
    </row>
    <row r="35" spans="1:14" ht="20.100000000000001" customHeight="1" x14ac:dyDescent="0.25">
      <c r="A35" s="115" t="s">
        <v>177</v>
      </c>
      <c r="B35" s="519">
        <v>0</v>
      </c>
      <c r="C35" s="519">
        <v>0</v>
      </c>
      <c r="D35" s="519">
        <v>0</v>
      </c>
      <c r="E35" s="519">
        <v>4605.8999999999996</v>
      </c>
      <c r="F35" s="519">
        <v>9115.0700000000015</v>
      </c>
      <c r="G35" s="519">
        <v>7729.99</v>
      </c>
      <c r="H35" s="519">
        <v>7409.43</v>
      </c>
      <c r="I35" s="519">
        <v>8770.6500000000015</v>
      </c>
      <c r="J35" s="519">
        <v>8990</v>
      </c>
      <c r="K35" s="519">
        <v>3660.53</v>
      </c>
      <c r="L35" s="519">
        <v>0</v>
      </c>
      <c r="M35" s="519">
        <v>0</v>
      </c>
      <c r="N35" s="323">
        <f t="shared" si="2"/>
        <v>50281.57</v>
      </c>
    </row>
    <row r="36" spans="1:14" ht="20.100000000000001" customHeight="1" x14ac:dyDescent="0.25">
      <c r="A36" s="115" t="s">
        <v>390</v>
      </c>
      <c r="B36" s="519">
        <v>0</v>
      </c>
      <c r="C36" s="519">
        <v>0</v>
      </c>
      <c r="D36" s="519">
        <v>0</v>
      </c>
      <c r="E36" s="519">
        <v>0</v>
      </c>
      <c r="F36" s="519">
        <v>0</v>
      </c>
      <c r="G36" s="519">
        <v>0</v>
      </c>
      <c r="H36" s="519">
        <v>0</v>
      </c>
      <c r="I36" s="519">
        <v>0</v>
      </c>
      <c r="J36" s="519">
        <v>0</v>
      </c>
      <c r="K36" s="519">
        <v>0</v>
      </c>
      <c r="L36" s="519">
        <v>0</v>
      </c>
      <c r="M36" s="519">
        <v>0</v>
      </c>
      <c r="N36" s="323">
        <f t="shared" si="2"/>
        <v>0</v>
      </c>
    </row>
    <row r="37" spans="1:14" ht="20.25" customHeight="1" x14ac:dyDescent="0.25">
      <c r="A37" s="208" t="s">
        <v>15</v>
      </c>
      <c r="B37" s="324">
        <f>SUM(B23:B36)</f>
        <v>440813.59299999999</v>
      </c>
      <c r="C37" s="324">
        <f t="shared" ref="C37:M37" si="3">SUM(C23:C36)</f>
        <v>384998.6210000001</v>
      </c>
      <c r="D37" s="324">
        <f t="shared" si="3"/>
        <v>470962.72</v>
      </c>
      <c r="E37" s="324">
        <f t="shared" si="3"/>
        <v>447055.49200000009</v>
      </c>
      <c r="F37" s="324">
        <f t="shared" si="3"/>
        <v>441008.24000000005</v>
      </c>
      <c r="G37" s="324">
        <f t="shared" si="3"/>
        <v>427083.08000000007</v>
      </c>
      <c r="H37" s="324">
        <f t="shared" si="3"/>
        <v>439068.77000000019</v>
      </c>
      <c r="I37" s="324">
        <f t="shared" si="3"/>
        <v>459321.10700000008</v>
      </c>
      <c r="J37" s="324">
        <f t="shared" si="3"/>
        <v>422374.08400000003</v>
      </c>
      <c r="K37" s="324">
        <f t="shared" si="3"/>
        <v>437918.21500000003</v>
      </c>
      <c r="L37" s="324">
        <f t="shared" si="3"/>
        <v>437301.0070000001</v>
      </c>
      <c r="M37" s="324">
        <f t="shared" si="3"/>
        <v>482837.174</v>
      </c>
      <c r="N37" s="323">
        <f t="shared" si="2"/>
        <v>5290742.1030000001</v>
      </c>
    </row>
  </sheetData>
  <pageMargins left="0.7" right="0.7" top="0.75" bottom="0.75" header="0.3" footer="0.3"/>
  <pageSetup paperSize="14" scale="71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Hoja36">
    <pageSetUpPr fitToPage="1"/>
  </sheetPr>
  <dimension ref="A1:N43"/>
  <sheetViews>
    <sheetView zoomScale="84" zoomScaleNormal="84" workbookViewId="0">
      <selection activeCell="H13" sqref="H13"/>
    </sheetView>
  </sheetViews>
  <sheetFormatPr baseColWidth="10" defaultRowHeight="13.5" x14ac:dyDescent="0.25"/>
  <cols>
    <col min="1" max="1" width="36.5703125" style="8" customWidth="1"/>
    <col min="2" max="2" width="17.42578125" style="8" customWidth="1"/>
    <col min="3" max="3" width="15.140625" style="8" customWidth="1"/>
    <col min="4" max="4" width="15.7109375" style="8" customWidth="1"/>
    <col min="5" max="5" width="14.85546875" style="8" customWidth="1"/>
    <col min="6" max="6" width="16.140625" style="8" customWidth="1"/>
    <col min="7" max="7" width="16.7109375" style="8" customWidth="1"/>
    <col min="8" max="8" width="16.42578125" style="8" customWidth="1"/>
    <col min="9" max="9" width="14.7109375" style="8" customWidth="1"/>
    <col min="10" max="10" width="16.140625" style="8" customWidth="1"/>
    <col min="11" max="11" width="15.140625" style="8" customWidth="1"/>
    <col min="12" max="12" width="14.7109375" style="8" customWidth="1"/>
    <col min="13" max="13" width="15" style="8" customWidth="1"/>
    <col min="14" max="14" width="18" style="8" customWidth="1"/>
    <col min="15" max="16384" width="11.42578125" style="8"/>
  </cols>
  <sheetData>
    <row r="1" spans="1:14" x14ac:dyDescent="0.25">
      <c r="A1" s="20" t="s">
        <v>512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108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ht="20.100000000000001" customHeight="1" x14ac:dyDescent="0.25">
      <c r="A3" s="109" t="s">
        <v>123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4" spans="1:14" ht="20.100000000000001" customHeight="1" x14ac:dyDescent="0.25">
      <c r="A4" s="34" t="s">
        <v>101</v>
      </c>
      <c r="B4" s="34" t="s">
        <v>2</v>
      </c>
      <c r="C4" s="34" t="s">
        <v>3</v>
      </c>
      <c r="D4" s="34" t="s">
        <v>4</v>
      </c>
      <c r="E4" s="34" t="s">
        <v>5</v>
      </c>
      <c r="F4" s="34" t="s">
        <v>6</v>
      </c>
      <c r="G4" s="34" t="s">
        <v>7</v>
      </c>
      <c r="H4" s="34" t="s">
        <v>8</v>
      </c>
      <c r="I4" s="34" t="s">
        <v>9</v>
      </c>
      <c r="J4" s="34" t="s">
        <v>10</v>
      </c>
      <c r="K4" s="34" t="s">
        <v>11</v>
      </c>
      <c r="L4" s="34" t="s">
        <v>12</v>
      </c>
      <c r="M4" s="34" t="s">
        <v>13</v>
      </c>
      <c r="N4" s="34" t="s">
        <v>22</v>
      </c>
    </row>
    <row r="5" spans="1:14" ht="20.100000000000001" customHeight="1" x14ac:dyDescent="0.25">
      <c r="A5" s="115" t="s">
        <v>162</v>
      </c>
      <c r="B5" s="318">
        <v>285920.64100000012</v>
      </c>
      <c r="C5" s="318">
        <v>266346.19599999971</v>
      </c>
      <c r="D5" s="318">
        <v>282297.47899999988</v>
      </c>
      <c r="E5" s="318">
        <v>270814.18100000004</v>
      </c>
      <c r="F5" s="318">
        <v>268851.29499999993</v>
      </c>
      <c r="G5" s="318">
        <v>250331.3979999999</v>
      </c>
      <c r="H5" s="318">
        <v>258463.00599999999</v>
      </c>
      <c r="I5" s="318">
        <v>266194.63400000008</v>
      </c>
      <c r="J5" s="318">
        <v>259934.1020000001</v>
      </c>
      <c r="K5" s="318">
        <v>271616.76899999991</v>
      </c>
      <c r="L5" s="318">
        <v>263088.37999999989</v>
      </c>
      <c r="M5" s="318">
        <v>291432.28399999975</v>
      </c>
      <c r="N5" s="323">
        <f>SUM(B5:M5)</f>
        <v>3235290.3649999993</v>
      </c>
    </row>
    <row r="6" spans="1:14" ht="20.100000000000001" customHeight="1" x14ac:dyDescent="0.25">
      <c r="A6" s="115" t="s">
        <v>163</v>
      </c>
      <c r="B6" s="318">
        <v>122170.23999999999</v>
      </c>
      <c r="C6" s="318">
        <v>113284.92999999996</v>
      </c>
      <c r="D6" s="318">
        <v>121403.39999999983</v>
      </c>
      <c r="E6" s="318">
        <v>115584.08000000012</v>
      </c>
      <c r="F6" s="318">
        <v>113609.77000000008</v>
      </c>
      <c r="G6" s="318">
        <v>109781.18000000005</v>
      </c>
      <c r="H6" s="318">
        <v>109932.17999999998</v>
      </c>
      <c r="I6" s="318">
        <v>112004.57999999993</v>
      </c>
      <c r="J6" s="318">
        <v>109707.85999999999</v>
      </c>
      <c r="K6" s="318">
        <v>114119.70000000001</v>
      </c>
      <c r="L6" s="318">
        <v>108282.83000000007</v>
      </c>
      <c r="M6" s="318">
        <v>117634.59999999999</v>
      </c>
      <c r="N6" s="323">
        <f t="shared" ref="N6:N19" si="0">SUM(B6:M6)</f>
        <v>1367515.35</v>
      </c>
    </row>
    <row r="7" spans="1:14" ht="20.100000000000001" customHeight="1" x14ac:dyDescent="0.25">
      <c r="A7" s="115" t="s">
        <v>164</v>
      </c>
      <c r="B7" s="318">
        <v>69060.28899999999</v>
      </c>
      <c r="C7" s="318">
        <v>66735.434000000023</v>
      </c>
      <c r="D7" s="318">
        <v>64552.729999999974</v>
      </c>
      <c r="E7" s="318">
        <v>60805.826000000045</v>
      </c>
      <c r="F7" s="318">
        <v>60587.243999999992</v>
      </c>
      <c r="G7" s="318">
        <v>53238.495000000032</v>
      </c>
      <c r="H7" s="318">
        <v>52163.327000000005</v>
      </c>
      <c r="I7" s="318">
        <v>53542.030999999981</v>
      </c>
      <c r="J7" s="318">
        <v>53387.667999999969</v>
      </c>
      <c r="K7" s="318">
        <v>54084.333000000028</v>
      </c>
      <c r="L7" s="318">
        <v>51397.836000000032</v>
      </c>
      <c r="M7" s="318">
        <v>54239.481999999996</v>
      </c>
      <c r="N7" s="323">
        <f t="shared" si="0"/>
        <v>693794.69499999995</v>
      </c>
    </row>
    <row r="8" spans="1:14" ht="20.100000000000001" customHeight="1" x14ac:dyDescent="0.25">
      <c r="A8" s="115" t="s">
        <v>186</v>
      </c>
      <c r="B8" s="318">
        <v>493.57000000000005</v>
      </c>
      <c r="C8" s="318">
        <v>455.11999999999989</v>
      </c>
      <c r="D8" s="318">
        <v>526.04000000000008</v>
      </c>
      <c r="E8" s="318">
        <v>372.83000000000004</v>
      </c>
      <c r="F8" s="318">
        <v>356.16000000000008</v>
      </c>
      <c r="G8" s="318">
        <v>317.64000000000004</v>
      </c>
      <c r="H8" s="318">
        <v>286.01000000000005</v>
      </c>
      <c r="I8" s="318">
        <v>338.69000000000005</v>
      </c>
      <c r="J8" s="318">
        <v>314.65000000000003</v>
      </c>
      <c r="K8" s="318">
        <v>370.62</v>
      </c>
      <c r="L8" s="318">
        <v>420.09999999999997</v>
      </c>
      <c r="M8" s="318">
        <v>495.73</v>
      </c>
      <c r="N8" s="323">
        <f t="shared" si="0"/>
        <v>4747.16</v>
      </c>
    </row>
    <row r="9" spans="1:14" ht="20.100000000000001" customHeight="1" x14ac:dyDescent="0.25">
      <c r="A9" s="115" t="s">
        <v>165</v>
      </c>
      <c r="B9" s="318">
        <v>119599.644</v>
      </c>
      <c r="C9" s="318">
        <v>109340.36500000006</v>
      </c>
      <c r="D9" s="318">
        <v>108047.32499999998</v>
      </c>
      <c r="E9" s="318">
        <v>100666.46900000001</v>
      </c>
      <c r="F9" s="318">
        <v>99423.770999999993</v>
      </c>
      <c r="G9" s="318">
        <v>93139.991000000024</v>
      </c>
      <c r="H9" s="318">
        <v>101847.86200000001</v>
      </c>
      <c r="I9" s="318">
        <v>97110.004999999976</v>
      </c>
      <c r="J9" s="318">
        <v>95866.553999999989</v>
      </c>
      <c r="K9" s="318">
        <v>108204.43599999999</v>
      </c>
      <c r="L9" s="318">
        <v>115577.83300000001</v>
      </c>
      <c r="M9" s="318">
        <v>133917.06399999998</v>
      </c>
      <c r="N9" s="323">
        <f t="shared" si="0"/>
        <v>1282741.3190000001</v>
      </c>
    </row>
    <row r="10" spans="1:14" ht="20.100000000000001" customHeight="1" x14ac:dyDescent="0.25">
      <c r="A10" s="115" t="s">
        <v>166</v>
      </c>
      <c r="B10" s="318">
        <v>659.72</v>
      </c>
      <c r="C10" s="318">
        <v>803.59000000000026</v>
      </c>
      <c r="D10" s="318">
        <v>4075.0199999999991</v>
      </c>
      <c r="E10" s="318">
        <v>9096.6260000000057</v>
      </c>
      <c r="F10" s="318">
        <v>19582.664000000001</v>
      </c>
      <c r="G10" s="318">
        <v>36067.151000000013</v>
      </c>
      <c r="H10" s="318">
        <v>41195.895999999993</v>
      </c>
      <c r="I10" s="318">
        <v>25568.370000000006</v>
      </c>
      <c r="J10" s="318">
        <v>13079.082000000002</v>
      </c>
      <c r="K10" s="318">
        <v>3703.875</v>
      </c>
      <c r="L10" s="318">
        <v>1186.8900000000003</v>
      </c>
      <c r="M10" s="318">
        <v>497.4500000000001</v>
      </c>
      <c r="N10" s="323">
        <f t="shared" si="0"/>
        <v>155516.33400000003</v>
      </c>
    </row>
    <row r="11" spans="1:14" ht="20.100000000000001" customHeight="1" x14ac:dyDescent="0.25">
      <c r="A11" s="115" t="s">
        <v>167</v>
      </c>
      <c r="B11" s="318">
        <v>17199.53</v>
      </c>
      <c r="C11" s="318">
        <v>15079.510000000002</v>
      </c>
      <c r="D11" s="318">
        <v>14647.310000000001</v>
      </c>
      <c r="E11" s="318">
        <v>17774.410000000003</v>
      </c>
      <c r="F11" s="318">
        <v>9549.3200000000015</v>
      </c>
      <c r="G11" s="318">
        <v>10193.609999999999</v>
      </c>
      <c r="H11" s="318">
        <v>6780.630000000001</v>
      </c>
      <c r="I11" s="318">
        <v>12521.670000000002</v>
      </c>
      <c r="J11" s="318">
        <v>4873.8599999999997</v>
      </c>
      <c r="K11" s="318">
        <v>6540.1900000000014</v>
      </c>
      <c r="L11" s="318">
        <v>9076.0300000000007</v>
      </c>
      <c r="M11" s="318">
        <v>9449.4699999999993</v>
      </c>
      <c r="N11" s="323">
        <f t="shared" si="0"/>
        <v>133685.54</v>
      </c>
    </row>
    <row r="12" spans="1:14" ht="20.100000000000001" customHeight="1" x14ac:dyDescent="0.25">
      <c r="A12" s="115" t="s">
        <v>168</v>
      </c>
      <c r="B12" s="318">
        <v>292.29000000000002</v>
      </c>
      <c r="C12" s="318">
        <v>293.90000000000003</v>
      </c>
      <c r="D12" s="318">
        <v>266.02</v>
      </c>
      <c r="E12" s="318">
        <v>239.74</v>
      </c>
      <c r="F12" s="318">
        <v>240.06</v>
      </c>
      <c r="G12" s="318">
        <v>156.28</v>
      </c>
      <c r="H12" s="318">
        <v>160.12</v>
      </c>
      <c r="I12" s="318">
        <v>133.1</v>
      </c>
      <c r="J12" s="318">
        <v>159.13999999999999</v>
      </c>
      <c r="K12" s="318">
        <v>265.33</v>
      </c>
      <c r="L12" s="318">
        <v>186.26</v>
      </c>
      <c r="M12" s="318">
        <v>186.56</v>
      </c>
      <c r="N12" s="323">
        <f t="shared" si="0"/>
        <v>2578.7999999999997</v>
      </c>
    </row>
    <row r="13" spans="1:14" ht="20.100000000000001" customHeight="1" x14ac:dyDescent="0.25">
      <c r="A13" s="115" t="s">
        <v>169</v>
      </c>
      <c r="B13" s="318">
        <v>29561.349999999995</v>
      </c>
      <c r="C13" s="318">
        <v>29636.780000000006</v>
      </c>
      <c r="D13" s="318">
        <v>41956.420000000006</v>
      </c>
      <c r="E13" s="318">
        <v>37608.76</v>
      </c>
      <c r="F13" s="318">
        <v>32945.799999999988</v>
      </c>
      <c r="G13" s="318">
        <v>32570.899999999991</v>
      </c>
      <c r="H13" s="318">
        <v>34785</v>
      </c>
      <c r="I13" s="318">
        <v>35796.200000000004</v>
      </c>
      <c r="J13" s="318">
        <v>32158.629999999994</v>
      </c>
      <c r="K13" s="318">
        <v>33336.959999999992</v>
      </c>
      <c r="L13" s="318">
        <v>35248.869999999988</v>
      </c>
      <c r="M13" s="318">
        <v>39638.490000000005</v>
      </c>
      <c r="N13" s="323">
        <f t="shared" si="0"/>
        <v>415244.16000000003</v>
      </c>
    </row>
    <row r="14" spans="1:14" ht="20.100000000000001" customHeight="1" x14ac:dyDescent="0.25">
      <c r="A14" s="115" t="s">
        <v>170</v>
      </c>
      <c r="B14" s="318">
        <v>446293.51699999993</v>
      </c>
      <c r="C14" s="318">
        <v>412458.37699999998</v>
      </c>
      <c r="D14" s="318">
        <v>484716.99999999953</v>
      </c>
      <c r="E14" s="318">
        <v>445824.12199999992</v>
      </c>
      <c r="F14" s="318">
        <v>425173.73799999984</v>
      </c>
      <c r="G14" s="318">
        <v>404022.19500000007</v>
      </c>
      <c r="H14" s="318">
        <v>392910.67600000021</v>
      </c>
      <c r="I14" s="318">
        <v>427992.90999999974</v>
      </c>
      <c r="J14" s="318">
        <v>394567.80200000014</v>
      </c>
      <c r="K14" s="318">
        <v>415389.58699999988</v>
      </c>
      <c r="L14" s="318">
        <v>424229.45699999982</v>
      </c>
      <c r="M14" s="318">
        <v>446697.68799999991</v>
      </c>
      <c r="N14" s="323">
        <f t="shared" si="0"/>
        <v>5120277.0689999983</v>
      </c>
    </row>
    <row r="15" spans="1:14" ht="20.100000000000001" customHeight="1" x14ac:dyDescent="0.25">
      <c r="A15" s="115" t="s">
        <v>306</v>
      </c>
      <c r="B15" s="318">
        <v>467216.12200000003</v>
      </c>
      <c r="C15" s="318">
        <v>421020.48099999974</v>
      </c>
      <c r="D15" s="318">
        <v>494604.18200000015</v>
      </c>
      <c r="E15" s="318">
        <v>479248.5010000004</v>
      </c>
      <c r="F15" s="318">
        <v>489587.31699999975</v>
      </c>
      <c r="G15" s="318">
        <v>463081.68399999978</v>
      </c>
      <c r="H15" s="318">
        <v>447745.14900000027</v>
      </c>
      <c r="I15" s="318">
        <v>450103.049</v>
      </c>
      <c r="J15" s="318">
        <v>432064.69099999999</v>
      </c>
      <c r="K15" s="318">
        <v>453591.01399999985</v>
      </c>
      <c r="L15" s="318">
        <v>447151.77000000019</v>
      </c>
      <c r="M15" s="318">
        <v>459242.82399999991</v>
      </c>
      <c r="N15" s="323">
        <f t="shared" si="0"/>
        <v>5504656.7840000009</v>
      </c>
    </row>
    <row r="16" spans="1:14" ht="20.100000000000001" customHeight="1" x14ac:dyDescent="0.25">
      <c r="A16" s="115" t="s">
        <v>307</v>
      </c>
      <c r="B16" s="318">
        <v>0</v>
      </c>
      <c r="C16" s="318">
        <v>0</v>
      </c>
      <c r="D16" s="318">
        <v>0</v>
      </c>
      <c r="E16" s="318">
        <v>0</v>
      </c>
      <c r="F16" s="318">
        <v>0</v>
      </c>
      <c r="G16" s="318">
        <v>0</v>
      </c>
      <c r="H16" s="318">
        <v>0</v>
      </c>
      <c r="I16" s="318">
        <v>0</v>
      </c>
      <c r="J16" s="318">
        <v>0</v>
      </c>
      <c r="K16" s="318">
        <v>0</v>
      </c>
      <c r="L16" s="318">
        <v>0</v>
      </c>
      <c r="M16" s="318">
        <v>0</v>
      </c>
      <c r="N16" s="323">
        <f t="shared" si="0"/>
        <v>0</v>
      </c>
    </row>
    <row r="17" spans="1:14" ht="20.100000000000001" customHeight="1" x14ac:dyDescent="0.25">
      <c r="A17" s="115" t="s">
        <v>177</v>
      </c>
      <c r="B17" s="318">
        <v>6336.93</v>
      </c>
      <c r="C17" s="318">
        <v>6194.18</v>
      </c>
      <c r="D17" s="318">
        <v>7290.2199999999993</v>
      </c>
      <c r="E17" s="318">
        <v>16498.219999999998</v>
      </c>
      <c r="F17" s="318">
        <v>26942.44</v>
      </c>
      <c r="G17" s="318">
        <v>24536.869999999995</v>
      </c>
      <c r="H17" s="318">
        <v>22612.16</v>
      </c>
      <c r="I17" s="318">
        <v>27779.34</v>
      </c>
      <c r="J17" s="318">
        <v>26997.489999999998</v>
      </c>
      <c r="K17" s="318">
        <v>12881.19</v>
      </c>
      <c r="L17" s="318">
        <v>8103.8600000000006</v>
      </c>
      <c r="M17" s="318">
        <v>8248.99</v>
      </c>
      <c r="N17" s="323">
        <f t="shared" si="0"/>
        <v>194421.89</v>
      </c>
    </row>
    <row r="18" spans="1:14" ht="20.100000000000001" customHeight="1" x14ac:dyDescent="0.25">
      <c r="A18" s="115" t="s">
        <v>390</v>
      </c>
      <c r="B18" s="318">
        <v>9486.25</v>
      </c>
      <c r="C18" s="318">
        <v>7898.3550000000014</v>
      </c>
      <c r="D18" s="318">
        <v>5229.1239999999989</v>
      </c>
      <c r="E18" s="318">
        <v>4173.6840000000002</v>
      </c>
      <c r="F18" s="318">
        <v>1592.0330000000001</v>
      </c>
      <c r="G18" s="318">
        <v>3140.7070000000003</v>
      </c>
      <c r="H18" s="318">
        <v>1827.1540000000002</v>
      </c>
      <c r="I18" s="318">
        <v>473.84600000000006</v>
      </c>
      <c r="J18" s="318">
        <v>1376.9720000000002</v>
      </c>
      <c r="K18" s="318">
        <v>1890.2510000000002</v>
      </c>
      <c r="L18" s="318">
        <v>1754.0389999999995</v>
      </c>
      <c r="M18" s="318">
        <v>6097.5060000000012</v>
      </c>
      <c r="N18" s="323">
        <f t="shared" si="0"/>
        <v>44939.921000000002</v>
      </c>
    </row>
    <row r="19" spans="1:14" ht="20.100000000000001" customHeight="1" x14ac:dyDescent="0.25">
      <c r="A19" s="208" t="s">
        <v>15</v>
      </c>
      <c r="B19" s="322">
        <f>SUM(B5:B18)</f>
        <v>1574290.0929999999</v>
      </c>
      <c r="C19" s="322">
        <f t="shared" ref="C19:M19" si="1">SUM(C5:C18)</f>
        <v>1449547.2179999994</v>
      </c>
      <c r="D19" s="322">
        <f t="shared" si="1"/>
        <v>1629612.2699999996</v>
      </c>
      <c r="E19" s="322">
        <f t="shared" si="1"/>
        <v>1558707.4490000005</v>
      </c>
      <c r="F19" s="322">
        <f t="shared" si="1"/>
        <v>1548441.6119999997</v>
      </c>
      <c r="G19" s="322">
        <f t="shared" si="1"/>
        <v>1480578.1009999998</v>
      </c>
      <c r="H19" s="322">
        <f t="shared" si="1"/>
        <v>1470709.1700000004</v>
      </c>
      <c r="I19" s="322">
        <f t="shared" si="1"/>
        <v>1509558.4249999996</v>
      </c>
      <c r="J19" s="322">
        <f t="shared" si="1"/>
        <v>1424488.5010000004</v>
      </c>
      <c r="K19" s="322">
        <f t="shared" si="1"/>
        <v>1475994.2549999997</v>
      </c>
      <c r="L19" s="322">
        <f t="shared" si="1"/>
        <v>1465704.1550000003</v>
      </c>
      <c r="M19" s="322">
        <f t="shared" si="1"/>
        <v>1567778.1379999996</v>
      </c>
      <c r="N19" s="323">
        <f t="shared" si="0"/>
        <v>18155409.386999998</v>
      </c>
    </row>
    <row r="20" spans="1:14" ht="20.100000000000001" customHeight="1" x14ac:dyDescent="0.25">
      <c r="A20" s="110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</row>
    <row r="22" spans="1:14" ht="20.2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28"/>
    </row>
    <row r="43" spans="2:14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</row>
  </sheetData>
  <pageMargins left="0.7" right="0.7" top="0.75" bottom="0.75" header="0.3" footer="0.3"/>
  <pageSetup paperSize="14" scale="63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37">
    <pageSetUpPr fitToPage="1"/>
  </sheetPr>
  <dimension ref="A1:L37"/>
  <sheetViews>
    <sheetView zoomScale="75" zoomScaleNormal="75" workbookViewId="0">
      <selection activeCell="L28" sqref="L28"/>
    </sheetView>
  </sheetViews>
  <sheetFormatPr baseColWidth="10" defaultRowHeight="13.5" x14ac:dyDescent="0.25"/>
  <cols>
    <col min="1" max="1" width="43.7109375" style="8" customWidth="1"/>
    <col min="2" max="2" width="13.42578125" style="8" customWidth="1"/>
    <col min="3" max="3" width="15.5703125" style="8" customWidth="1"/>
    <col min="4" max="4" width="16.42578125" style="8" customWidth="1"/>
    <col min="5" max="5" width="20.28515625" style="8" customWidth="1"/>
    <col min="6" max="6" width="11.7109375" style="8" customWidth="1"/>
    <col min="7" max="7" width="12.140625" style="8" customWidth="1"/>
    <col min="8" max="8" width="11.7109375" style="8" customWidth="1"/>
    <col min="9" max="9" width="11.5703125" style="8" customWidth="1"/>
    <col min="10" max="10" width="11.7109375" style="8" customWidth="1"/>
    <col min="11" max="11" width="12.85546875" style="8" customWidth="1"/>
    <col min="12" max="12" width="13" style="8" customWidth="1"/>
    <col min="13" max="13" width="13.140625" style="8" customWidth="1"/>
    <col min="14" max="14" width="12.28515625" style="8" customWidth="1"/>
    <col min="15" max="16384" width="11.42578125" style="8"/>
  </cols>
  <sheetData>
    <row r="1" spans="1:12" x14ac:dyDescent="0.25">
      <c r="A1" s="31" t="s">
        <v>498</v>
      </c>
      <c r="B1" s="12"/>
      <c r="C1" s="12"/>
      <c r="D1" s="12"/>
      <c r="E1" s="12"/>
      <c r="F1" s="12"/>
    </row>
    <row r="2" spans="1:12" x14ac:dyDescent="0.25">
      <c r="A2" s="12"/>
      <c r="B2" s="12"/>
      <c r="C2" s="12"/>
      <c r="D2" s="12"/>
      <c r="E2" s="12"/>
      <c r="F2" s="12"/>
    </row>
    <row r="3" spans="1:12" ht="15" customHeight="1" x14ac:dyDescent="0.25">
      <c r="A3" s="12" t="s">
        <v>318</v>
      </c>
      <c r="B3" s="12"/>
      <c r="C3" s="12"/>
      <c r="D3" s="12"/>
      <c r="E3" s="12"/>
      <c r="F3" s="12"/>
    </row>
    <row r="4" spans="1:12" ht="15" customHeight="1" x14ac:dyDescent="0.25">
      <c r="A4" s="12"/>
      <c r="B4" s="12"/>
      <c r="C4" s="12"/>
      <c r="D4" s="12"/>
      <c r="E4" s="12"/>
      <c r="F4" s="12"/>
    </row>
    <row r="5" spans="1:12" ht="15" customHeight="1" x14ac:dyDescent="0.25">
      <c r="A5" s="12"/>
      <c r="B5" s="12"/>
      <c r="C5" s="12"/>
      <c r="D5" s="12"/>
      <c r="E5" s="12"/>
      <c r="F5" s="12"/>
    </row>
    <row r="6" spans="1:12" ht="15" customHeight="1" x14ac:dyDescent="0.25">
      <c r="A6" s="209" t="s">
        <v>122</v>
      </c>
      <c r="B6" s="210" t="s">
        <v>1</v>
      </c>
      <c r="C6" s="209" t="s">
        <v>121</v>
      </c>
      <c r="D6" s="209" t="s">
        <v>16</v>
      </c>
      <c r="E6" s="209" t="s">
        <v>22</v>
      </c>
      <c r="F6" s="12"/>
    </row>
    <row r="7" spans="1:12" ht="15" customHeight="1" x14ac:dyDescent="0.25">
      <c r="A7" s="211"/>
      <c r="B7" s="212" t="s">
        <v>33</v>
      </c>
      <c r="C7" s="213" t="s">
        <v>34</v>
      </c>
      <c r="D7" s="213" t="s">
        <v>67</v>
      </c>
      <c r="E7" s="214"/>
      <c r="F7" s="12"/>
    </row>
    <row r="8" spans="1:12" ht="15" customHeight="1" x14ac:dyDescent="0.25">
      <c r="A8" s="107" t="s">
        <v>191</v>
      </c>
      <c r="B8" s="325">
        <f>+'36'!B17</f>
        <v>8296.003999999999</v>
      </c>
      <c r="C8" s="325">
        <f>+'36'!C17</f>
        <v>12765.475</v>
      </c>
      <c r="D8" s="325">
        <f>+'36'!D17</f>
        <v>0</v>
      </c>
      <c r="E8" s="320">
        <f t="shared" ref="E8:E15" si="0">SUM(B8:D8)</f>
        <v>21061.478999999999</v>
      </c>
      <c r="F8" s="12"/>
      <c r="H8" s="27"/>
      <c r="I8" s="194"/>
      <c r="J8" s="27"/>
      <c r="K8" s="27"/>
      <c r="L8" s="27"/>
    </row>
    <row r="9" spans="1:12" ht="15" customHeight="1" x14ac:dyDescent="0.25">
      <c r="A9" s="107" t="s">
        <v>192</v>
      </c>
      <c r="B9" s="325">
        <f>+'36'!B34</f>
        <v>11748.469000000001</v>
      </c>
      <c r="C9" s="325">
        <f>+'36'!C34</f>
        <v>6706.0260000000007</v>
      </c>
      <c r="D9" s="325">
        <f>+'36'!D34</f>
        <v>0</v>
      </c>
      <c r="E9" s="320">
        <f t="shared" si="0"/>
        <v>18454.495000000003</v>
      </c>
      <c r="F9" s="12"/>
      <c r="H9" s="27"/>
      <c r="I9" s="194"/>
      <c r="J9" s="27"/>
      <c r="K9" s="27"/>
      <c r="L9" s="27"/>
    </row>
    <row r="10" spans="1:12" ht="15" customHeight="1" x14ac:dyDescent="0.25">
      <c r="A10" s="107" t="s">
        <v>193</v>
      </c>
      <c r="B10" s="325">
        <f>+'37'!B17</f>
        <v>25743.844999999994</v>
      </c>
      <c r="C10" s="325">
        <f>+'37'!C17</f>
        <v>33613.497000000003</v>
      </c>
      <c r="D10" s="325">
        <f>+'37'!D17</f>
        <v>0</v>
      </c>
      <c r="E10" s="320">
        <f t="shared" si="0"/>
        <v>59357.341999999997</v>
      </c>
      <c r="F10" s="12"/>
      <c r="H10" s="27"/>
      <c r="I10" s="194"/>
      <c r="J10" s="27"/>
      <c r="K10" s="27"/>
      <c r="L10" s="27"/>
    </row>
    <row r="11" spans="1:12" ht="15" customHeight="1" x14ac:dyDescent="0.25">
      <c r="A11" s="107" t="s">
        <v>194</v>
      </c>
      <c r="B11" s="325">
        <f>+'37'!B34</f>
        <v>15137.005000000001</v>
      </c>
      <c r="C11" s="325">
        <f>+'37'!C34</f>
        <v>5462.8829999999989</v>
      </c>
      <c r="D11" s="325">
        <f>+'37'!D34</f>
        <v>0</v>
      </c>
      <c r="E11" s="320">
        <f t="shared" si="0"/>
        <v>20599.887999999999</v>
      </c>
      <c r="F11" s="12"/>
      <c r="H11" s="27"/>
      <c r="I11" s="194"/>
      <c r="J11" s="27"/>
      <c r="K11" s="27"/>
      <c r="L11" s="27"/>
    </row>
    <row r="12" spans="1:12" ht="15" customHeight="1" x14ac:dyDescent="0.25">
      <c r="A12" s="107" t="s">
        <v>195</v>
      </c>
      <c r="B12" s="325">
        <f>+'38'!B17</f>
        <v>40571.095999999998</v>
      </c>
      <c r="C12" s="325">
        <f>+'38'!C17</f>
        <v>16623.32</v>
      </c>
      <c r="D12" s="325">
        <f>+'38'!D17</f>
        <v>0</v>
      </c>
      <c r="E12" s="320">
        <f t="shared" si="0"/>
        <v>57194.415999999997</v>
      </c>
      <c r="F12" s="12"/>
      <c r="H12" s="27"/>
      <c r="I12" s="194"/>
      <c r="J12" s="27"/>
      <c r="K12" s="27"/>
      <c r="L12" s="27"/>
    </row>
    <row r="13" spans="1:12" ht="15" customHeight="1" x14ac:dyDescent="0.25">
      <c r="A13" s="107" t="s">
        <v>196</v>
      </c>
      <c r="B13" s="325">
        <f>+'38'!B34</f>
        <v>110680.128</v>
      </c>
      <c r="C13" s="325">
        <f>+'38'!C34</f>
        <v>42792.360999999997</v>
      </c>
      <c r="D13" s="325">
        <f>+'38'!D34</f>
        <v>0</v>
      </c>
      <c r="E13" s="320">
        <f t="shared" si="0"/>
        <v>153472.489</v>
      </c>
      <c r="F13" s="12"/>
      <c r="H13" s="27"/>
      <c r="I13" s="194"/>
      <c r="J13" s="27"/>
      <c r="K13" s="27"/>
      <c r="L13" s="27"/>
    </row>
    <row r="14" spans="1:12" ht="15" customHeight="1" x14ac:dyDescent="0.25">
      <c r="A14" s="107" t="s">
        <v>197</v>
      </c>
      <c r="B14" s="325">
        <f>+'39'!B17</f>
        <v>61638.076999999997</v>
      </c>
      <c r="C14" s="325">
        <f>+'39'!C17</f>
        <v>55412.663999999997</v>
      </c>
      <c r="D14" s="325">
        <f>+'39'!D17</f>
        <v>0</v>
      </c>
      <c r="E14" s="320">
        <f t="shared" si="0"/>
        <v>117050.74099999999</v>
      </c>
      <c r="F14" s="12"/>
      <c r="H14" s="27"/>
      <c r="I14" s="194"/>
      <c r="J14" s="27"/>
      <c r="K14" s="27"/>
      <c r="L14" s="27"/>
    </row>
    <row r="15" spans="1:12" s="163" customFormat="1" ht="15" customHeight="1" x14ac:dyDescent="0.25">
      <c r="A15" s="164" t="s">
        <v>198</v>
      </c>
      <c r="B15" s="325">
        <f>+'39'!B34</f>
        <v>63390.496999999996</v>
      </c>
      <c r="C15" s="325">
        <f>+'39'!C34</f>
        <v>46374.071000000004</v>
      </c>
      <c r="D15" s="325">
        <f>+'39'!D34</f>
        <v>0</v>
      </c>
      <c r="E15" s="320">
        <f t="shared" si="0"/>
        <v>109764.568</v>
      </c>
      <c r="F15" s="162"/>
      <c r="H15" s="27"/>
      <c r="I15" s="194"/>
      <c r="J15" s="27"/>
      <c r="K15" s="27"/>
      <c r="L15" s="27"/>
    </row>
    <row r="16" spans="1:12" s="163" customFormat="1" ht="15" customHeight="1" x14ac:dyDescent="0.25">
      <c r="A16" s="164" t="s">
        <v>397</v>
      </c>
      <c r="B16" s="325">
        <f>'40'!B17</f>
        <v>25598.598000000002</v>
      </c>
      <c r="C16" s="325">
        <f>'40'!C17</f>
        <v>11573.872000000001</v>
      </c>
      <c r="D16" s="325">
        <f>'40'!D17</f>
        <v>0</v>
      </c>
      <c r="E16" s="320">
        <f t="shared" ref="E16:E23" si="1">SUM(B16:D16)</f>
        <v>37172.47</v>
      </c>
      <c r="F16" s="162"/>
      <c r="H16" s="27"/>
      <c r="I16" s="194"/>
      <c r="J16" s="27"/>
      <c r="K16" s="27"/>
      <c r="L16" s="27"/>
    </row>
    <row r="17" spans="1:12" ht="15" customHeight="1" x14ac:dyDescent="0.25">
      <c r="A17" s="107" t="s">
        <v>199</v>
      </c>
      <c r="B17" s="325">
        <f>'40'!B34</f>
        <v>66207.057000000001</v>
      </c>
      <c r="C17" s="325">
        <f>'40'!C34</f>
        <v>45583.966</v>
      </c>
      <c r="D17" s="325">
        <f>'40'!D34</f>
        <v>0</v>
      </c>
      <c r="E17" s="320">
        <f t="shared" si="1"/>
        <v>111791.023</v>
      </c>
      <c r="F17" s="12"/>
      <c r="H17" s="27"/>
      <c r="I17" s="194"/>
      <c r="J17" s="27"/>
      <c r="K17" s="27"/>
      <c r="L17" s="27"/>
    </row>
    <row r="18" spans="1:12" ht="15" customHeight="1" x14ac:dyDescent="0.25">
      <c r="A18" s="107" t="s">
        <v>200</v>
      </c>
      <c r="B18" s="325">
        <f>'41'!B17</f>
        <v>43644.153999999995</v>
      </c>
      <c r="C18" s="325">
        <f>'41'!C17</f>
        <v>24616.695999999996</v>
      </c>
      <c r="D18" s="325">
        <f>'41'!D17</f>
        <v>0</v>
      </c>
      <c r="E18" s="320">
        <f t="shared" si="1"/>
        <v>68260.849999999991</v>
      </c>
      <c r="F18" s="12"/>
      <c r="H18" s="27"/>
      <c r="I18" s="194"/>
      <c r="J18" s="27"/>
      <c r="K18" s="27"/>
      <c r="L18" s="27"/>
    </row>
    <row r="19" spans="1:12" ht="15" customHeight="1" x14ac:dyDescent="0.25">
      <c r="A19" s="107" t="s">
        <v>201</v>
      </c>
      <c r="B19" s="325">
        <f>'41'!B34</f>
        <v>18050.014000000003</v>
      </c>
      <c r="C19" s="325">
        <f>'41'!C34</f>
        <v>17182.485000000001</v>
      </c>
      <c r="D19" s="325">
        <f>'41'!D34</f>
        <v>0</v>
      </c>
      <c r="E19" s="320">
        <f t="shared" si="1"/>
        <v>35232.499000000003</v>
      </c>
      <c r="F19" s="12"/>
      <c r="H19" s="27"/>
      <c r="I19" s="194"/>
      <c r="J19" s="27"/>
      <c r="K19" s="27"/>
      <c r="L19" s="27"/>
    </row>
    <row r="20" spans="1:12" ht="15" customHeight="1" x14ac:dyDescent="0.25">
      <c r="A20" s="107" t="s">
        <v>202</v>
      </c>
      <c r="B20" s="325">
        <f>'42_1'!B17</f>
        <v>43111.731</v>
      </c>
      <c r="C20" s="325">
        <f>'42_1'!C17</f>
        <v>42306.008000000009</v>
      </c>
      <c r="D20" s="325">
        <f>'42_1'!D17</f>
        <v>0</v>
      </c>
      <c r="E20" s="320">
        <f t="shared" si="1"/>
        <v>85417.739000000001</v>
      </c>
      <c r="F20" s="12"/>
      <c r="H20" s="27"/>
      <c r="I20" s="194"/>
      <c r="J20" s="27"/>
      <c r="K20" s="27"/>
      <c r="L20" s="27"/>
    </row>
    <row r="21" spans="1:12" ht="15" customHeight="1" x14ac:dyDescent="0.25">
      <c r="A21" s="107" t="s">
        <v>203</v>
      </c>
      <c r="B21" s="325">
        <f>'42_1'!B34</f>
        <v>7847.299</v>
      </c>
      <c r="C21" s="325">
        <f>'42_1'!C34</f>
        <v>6651.4179999999997</v>
      </c>
      <c r="D21" s="325">
        <f>'42_1'!D34</f>
        <v>0</v>
      </c>
      <c r="E21" s="320">
        <f t="shared" si="1"/>
        <v>14498.717000000001</v>
      </c>
      <c r="F21" s="12"/>
      <c r="H21" s="27"/>
      <c r="I21" s="194"/>
      <c r="J21" s="27"/>
      <c r="K21" s="27"/>
      <c r="L21" s="27"/>
    </row>
    <row r="22" spans="1:12" ht="15" customHeight="1" x14ac:dyDescent="0.25">
      <c r="A22" s="107" t="s">
        <v>204</v>
      </c>
      <c r="B22" s="325">
        <f>'42_2'!B17</f>
        <v>1308.127</v>
      </c>
      <c r="C22" s="325">
        <f>'42_2'!C17</f>
        <v>5293.07</v>
      </c>
      <c r="D22" s="325">
        <f>'42_2'!D17</f>
        <v>0</v>
      </c>
      <c r="E22" s="320">
        <f t="shared" si="1"/>
        <v>6601.1970000000001</v>
      </c>
      <c r="F22" s="12"/>
      <c r="H22" s="27"/>
      <c r="I22" s="194"/>
      <c r="J22" s="27"/>
      <c r="K22" s="27"/>
      <c r="L22" s="27"/>
    </row>
    <row r="23" spans="1:12" ht="15" customHeight="1" x14ac:dyDescent="0.25">
      <c r="A23" s="107" t="s">
        <v>35</v>
      </c>
      <c r="B23" s="325">
        <f>'42_2'!B34</f>
        <v>355160.42000000004</v>
      </c>
      <c r="C23" s="325">
        <f>'42_2'!C34</f>
        <v>144391.17199999999</v>
      </c>
      <c r="D23" s="325">
        <f>'42_2'!D34</f>
        <v>0</v>
      </c>
      <c r="E23" s="320">
        <f t="shared" si="1"/>
        <v>499551.59200000006</v>
      </c>
      <c r="F23" s="12"/>
      <c r="H23" s="27"/>
      <c r="I23" s="194"/>
      <c r="J23" s="27"/>
      <c r="K23" s="27"/>
      <c r="L23" s="27"/>
    </row>
    <row r="24" spans="1:12" ht="15" customHeight="1" x14ac:dyDescent="0.25">
      <c r="A24" s="215" t="s">
        <v>15</v>
      </c>
      <c r="B24" s="320">
        <f>SUM(B8:B23)</f>
        <v>898132.52099999995</v>
      </c>
      <c r="C24" s="320">
        <f>SUM(C8:C23)</f>
        <v>517348.98400000005</v>
      </c>
      <c r="D24" s="320">
        <f>SUM(D8:D23)</f>
        <v>0</v>
      </c>
      <c r="E24" s="320">
        <f>SUM(E8:E23)</f>
        <v>1415481.5049999999</v>
      </c>
      <c r="F24" s="12"/>
      <c r="G24" s="20"/>
      <c r="H24" s="20"/>
      <c r="I24" s="194"/>
      <c r="J24" s="27"/>
    </row>
    <row r="25" spans="1:12" ht="15" customHeight="1" x14ac:dyDescent="0.25">
      <c r="A25" s="12"/>
      <c r="B25" s="12"/>
      <c r="C25" s="12"/>
      <c r="D25" s="12"/>
      <c r="E25" s="12"/>
      <c r="F25" s="12"/>
    </row>
    <row r="26" spans="1:12" ht="15" customHeight="1" x14ac:dyDescent="0.25">
      <c r="A26" s="91" t="s">
        <v>17</v>
      </c>
      <c r="B26" s="12"/>
      <c r="C26" s="12"/>
      <c r="D26" s="12"/>
      <c r="E26" s="12"/>
      <c r="F26" s="12"/>
      <c r="G26" s="27"/>
    </row>
    <row r="27" spans="1:12" ht="15" customHeight="1" x14ac:dyDescent="0.25">
      <c r="A27" s="92" t="s">
        <v>20</v>
      </c>
      <c r="B27" s="12"/>
      <c r="C27" s="12"/>
      <c r="D27" s="12"/>
      <c r="E27" s="12"/>
      <c r="F27" s="12"/>
    </row>
    <row r="28" spans="1:12" ht="15" customHeight="1" x14ac:dyDescent="0.25">
      <c r="A28" s="92" t="s">
        <v>21</v>
      </c>
    </row>
    <row r="29" spans="1:12" ht="15" customHeight="1" x14ac:dyDescent="0.25">
      <c r="A29" s="92" t="s">
        <v>18</v>
      </c>
    </row>
    <row r="30" spans="1:12" ht="15" customHeight="1" x14ac:dyDescent="0.25">
      <c r="A30" s="75" t="s">
        <v>19</v>
      </c>
    </row>
    <row r="31" spans="1:12" ht="15" customHeight="1" x14ac:dyDescent="0.25"/>
    <row r="32" spans="1:1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</sheetData>
  <phoneticPr fontId="0" type="noConversion"/>
  <pageMargins left="1.5748031496062993" right="0.75" top="1.1811023622047245" bottom="1" header="0" footer="0"/>
  <pageSetup scale="72" orientation="portrait" r:id="rId1"/>
  <headerFooter alignWithMargins="0">
    <oddFooter>&amp;C35</oddFooter>
  </headerFooter>
  <ignoredErrors>
    <ignoredError sqref="B7:D7" numberStoredAsText="1"/>
  </ignoredError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Hoja48"/>
  <dimension ref="A1:R67"/>
  <sheetViews>
    <sheetView workbookViewId="0">
      <selection activeCell="L28" sqref="L28"/>
    </sheetView>
  </sheetViews>
  <sheetFormatPr baseColWidth="10" defaultColWidth="9.42578125" defaultRowHeight="12.75" x14ac:dyDescent="0.2"/>
  <cols>
    <col min="1" max="1" width="12.5703125" customWidth="1"/>
    <col min="2" max="2" width="16.140625" bestFit="1" customWidth="1"/>
    <col min="13" max="13" width="12.7109375" bestFit="1" customWidth="1"/>
    <col min="14" max="14" width="11.5703125" bestFit="1" customWidth="1"/>
    <col min="16" max="16" width="14.140625" bestFit="1" customWidth="1"/>
    <col min="17" max="17" width="11.85546875" bestFit="1" customWidth="1"/>
    <col min="18" max="18" width="13" bestFit="1" customWidth="1"/>
  </cols>
  <sheetData>
    <row r="1" spans="1:18" ht="15.75" x14ac:dyDescent="0.2">
      <c r="A1" s="578" t="s">
        <v>513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</row>
    <row r="2" spans="1:18" ht="15.75" x14ac:dyDescent="0.2">
      <c r="A2" s="579" t="s">
        <v>428</v>
      </c>
      <c r="B2" s="579"/>
      <c r="C2" s="579"/>
      <c r="D2" s="579"/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  <c r="P2" s="579"/>
      <c r="Q2" s="579"/>
      <c r="R2" s="579"/>
    </row>
    <row r="4" spans="1:18" ht="15" x14ac:dyDescent="0.2">
      <c r="A4" s="522" t="s">
        <v>403</v>
      </c>
      <c r="B4" s="522" t="s">
        <v>404</v>
      </c>
    </row>
    <row r="5" spans="1:18" ht="15" x14ac:dyDescent="0.2">
      <c r="A5" s="440"/>
      <c r="B5" s="440"/>
      <c r="C5" s="523"/>
      <c r="D5" s="524"/>
      <c r="E5" s="524"/>
      <c r="F5" s="524"/>
      <c r="G5" s="524"/>
      <c r="H5" s="524"/>
      <c r="I5" s="524"/>
      <c r="J5" s="524"/>
      <c r="K5" s="524"/>
      <c r="L5" s="524"/>
      <c r="M5" s="524"/>
      <c r="N5" s="524"/>
      <c r="O5" s="524"/>
      <c r="P5" s="524"/>
      <c r="Q5" s="524"/>
      <c r="R5" s="524"/>
    </row>
    <row r="6" spans="1:18" ht="31.5" x14ac:dyDescent="0.2">
      <c r="A6" s="521" t="s">
        <v>405</v>
      </c>
      <c r="B6" s="521" t="s">
        <v>406</v>
      </c>
      <c r="C6" s="521" t="s">
        <v>445</v>
      </c>
      <c r="D6" s="521" t="s">
        <v>446</v>
      </c>
      <c r="E6" s="521" t="s">
        <v>447</v>
      </c>
      <c r="F6" s="521" t="s">
        <v>448</v>
      </c>
      <c r="G6" s="521" t="s">
        <v>449</v>
      </c>
      <c r="H6" s="521" t="s">
        <v>450</v>
      </c>
      <c r="I6" s="521" t="s">
        <v>451</v>
      </c>
      <c r="J6" s="521" t="s">
        <v>452</v>
      </c>
      <c r="K6" s="521" t="s">
        <v>453</v>
      </c>
      <c r="L6" s="521" t="s">
        <v>454</v>
      </c>
      <c r="M6" s="521" t="s">
        <v>455</v>
      </c>
      <c r="N6" s="521" t="s">
        <v>456</v>
      </c>
      <c r="O6" s="521" t="s">
        <v>429</v>
      </c>
      <c r="P6" s="521" t="s">
        <v>430</v>
      </c>
      <c r="Q6" s="521" t="s">
        <v>431</v>
      </c>
      <c r="R6" s="521" t="s">
        <v>432</v>
      </c>
    </row>
    <row r="7" spans="1:18" ht="15.75" x14ac:dyDescent="0.2">
      <c r="A7" s="440" t="s">
        <v>522</v>
      </c>
      <c r="B7" s="441" t="s">
        <v>28</v>
      </c>
      <c r="C7" s="442">
        <v>2.0340000000000003</v>
      </c>
      <c r="D7" s="442">
        <v>0</v>
      </c>
      <c r="E7" s="442">
        <v>830.00399999999956</v>
      </c>
      <c r="F7" s="442">
        <v>1.3099999999999998</v>
      </c>
      <c r="G7" s="442">
        <v>2960.7750000000001</v>
      </c>
      <c r="H7" s="442">
        <v>1.2539999999999998</v>
      </c>
      <c r="I7" s="442">
        <v>11595.239999999993</v>
      </c>
      <c r="J7" s="442">
        <v>9.2849999999999966</v>
      </c>
      <c r="K7" s="442">
        <v>4298.7150000000029</v>
      </c>
      <c r="L7" s="442">
        <v>8.9999999999999982</v>
      </c>
      <c r="M7" s="442">
        <v>1157.3849999999991</v>
      </c>
      <c r="N7" s="442">
        <v>1338.7580000000003</v>
      </c>
      <c r="O7" s="442">
        <v>6025.0779999999995</v>
      </c>
      <c r="P7" s="442">
        <v>20865.001999999979</v>
      </c>
      <c r="Q7" s="442">
        <v>7363.8359999999948</v>
      </c>
      <c r="R7" s="442">
        <v>28228.838000000007</v>
      </c>
    </row>
    <row r="8" spans="1:18" ht="15.75" x14ac:dyDescent="0.2">
      <c r="A8" s="440"/>
      <c r="B8" s="441" t="s">
        <v>30</v>
      </c>
      <c r="C8" s="442">
        <v>0</v>
      </c>
      <c r="D8" s="442">
        <v>0</v>
      </c>
      <c r="E8" s="442">
        <v>0</v>
      </c>
      <c r="F8" s="442">
        <v>0</v>
      </c>
      <c r="G8" s="442">
        <v>0</v>
      </c>
      <c r="H8" s="442">
        <v>0</v>
      </c>
      <c r="I8" s="442">
        <v>0</v>
      </c>
      <c r="J8" s="442">
        <v>0</v>
      </c>
      <c r="K8" s="442">
        <v>0</v>
      </c>
      <c r="L8" s="442">
        <v>0</v>
      </c>
      <c r="M8" s="442">
        <v>0</v>
      </c>
      <c r="N8" s="442">
        <v>0</v>
      </c>
      <c r="O8" s="442">
        <v>15422.940000000002</v>
      </c>
      <c r="P8" s="442">
        <v>0</v>
      </c>
      <c r="Q8" s="442">
        <v>15422.940000000002</v>
      </c>
      <c r="R8" s="442">
        <v>15422.940000000002</v>
      </c>
    </row>
    <row r="9" spans="1:18" ht="15.75" x14ac:dyDescent="0.2">
      <c r="A9" s="440"/>
      <c r="B9" s="441" t="s">
        <v>27</v>
      </c>
      <c r="C9" s="442">
        <v>0.10800000000000001</v>
      </c>
      <c r="D9" s="442">
        <v>0</v>
      </c>
      <c r="E9" s="442">
        <v>1321.846</v>
      </c>
      <c r="F9" s="442">
        <v>6.7949999999999982</v>
      </c>
      <c r="G9" s="442">
        <v>4529.8660000000045</v>
      </c>
      <c r="H9" s="442">
        <v>13.177999999999997</v>
      </c>
      <c r="I9" s="442">
        <v>24365.187000000024</v>
      </c>
      <c r="J9" s="442">
        <v>103.32000000000006</v>
      </c>
      <c r="K9" s="442">
        <v>5252.1300000000047</v>
      </c>
      <c r="L9" s="442">
        <v>56.115000000000023</v>
      </c>
      <c r="M9" s="442">
        <v>816.14599999999973</v>
      </c>
      <c r="N9" s="442">
        <v>0</v>
      </c>
      <c r="O9" s="442">
        <v>6806.4590000000017</v>
      </c>
      <c r="P9" s="442">
        <v>36464.691000000006</v>
      </c>
      <c r="Q9" s="442">
        <v>6806.4590000000017</v>
      </c>
      <c r="R9" s="442">
        <v>43271.15</v>
      </c>
    </row>
    <row r="10" spans="1:18" ht="15.75" x14ac:dyDescent="0.2">
      <c r="A10" s="440"/>
      <c r="B10" s="441" t="s">
        <v>420</v>
      </c>
      <c r="C10" s="442">
        <v>0</v>
      </c>
      <c r="D10" s="442">
        <v>0</v>
      </c>
      <c r="E10" s="442">
        <v>7.56</v>
      </c>
      <c r="F10" s="442">
        <v>0</v>
      </c>
      <c r="G10" s="442">
        <v>33.506</v>
      </c>
      <c r="H10" s="442">
        <v>0</v>
      </c>
      <c r="I10" s="442">
        <v>327.83999999999986</v>
      </c>
      <c r="J10" s="442">
        <v>0.16500000000000001</v>
      </c>
      <c r="K10" s="442">
        <v>192.375</v>
      </c>
      <c r="L10" s="442">
        <v>0</v>
      </c>
      <c r="M10" s="442">
        <v>0.55499999999999994</v>
      </c>
      <c r="N10" s="442">
        <v>0</v>
      </c>
      <c r="O10" s="442">
        <v>402.42799999999994</v>
      </c>
      <c r="P10" s="442">
        <v>562.00100000000009</v>
      </c>
      <c r="Q10" s="442">
        <v>402.42799999999994</v>
      </c>
      <c r="R10" s="442">
        <v>964.42899999999963</v>
      </c>
    </row>
    <row r="11" spans="1:18" ht="15.75" x14ac:dyDescent="0.2">
      <c r="A11" s="446" t="s">
        <v>523</v>
      </c>
      <c r="B11" s="446"/>
      <c r="C11" s="447">
        <v>2.1420000000000003</v>
      </c>
      <c r="D11" s="447">
        <v>0</v>
      </c>
      <c r="E11" s="447">
        <v>2159.4099999999994</v>
      </c>
      <c r="F11" s="447">
        <v>8.1049999999999986</v>
      </c>
      <c r="G11" s="447">
        <v>7524.1470000000054</v>
      </c>
      <c r="H11" s="447">
        <v>14.431999999999997</v>
      </c>
      <c r="I11" s="447">
        <v>36288.267000000014</v>
      </c>
      <c r="J11" s="447">
        <v>112.77000000000007</v>
      </c>
      <c r="K11" s="447">
        <v>9743.2200000000084</v>
      </c>
      <c r="L11" s="447">
        <v>65.115000000000023</v>
      </c>
      <c r="M11" s="447">
        <v>1974.0859999999989</v>
      </c>
      <c r="N11" s="447">
        <v>1338.7580000000003</v>
      </c>
      <c r="O11" s="447">
        <v>28656.905000000006</v>
      </c>
      <c r="P11" s="447">
        <v>57891.693999999981</v>
      </c>
      <c r="Q11" s="447">
        <v>29995.663</v>
      </c>
      <c r="R11" s="447">
        <v>87887.357000000018</v>
      </c>
    </row>
    <row r="12" spans="1:18" ht="15.75" x14ac:dyDescent="0.2">
      <c r="A12" s="440" t="s">
        <v>524</v>
      </c>
      <c r="B12" s="441" t="s">
        <v>28</v>
      </c>
      <c r="C12" s="442">
        <v>2.3480000000000008</v>
      </c>
      <c r="D12" s="442">
        <v>0</v>
      </c>
      <c r="E12" s="442">
        <v>822.30999999999915</v>
      </c>
      <c r="F12" s="442">
        <v>2.0249999999999999</v>
      </c>
      <c r="G12" s="442">
        <v>2875.9399999999996</v>
      </c>
      <c r="H12" s="442">
        <v>2.0349999999999993</v>
      </c>
      <c r="I12" s="442">
        <v>10997.100000000002</v>
      </c>
      <c r="J12" s="442">
        <v>9.8400000000000016</v>
      </c>
      <c r="K12" s="442">
        <v>3965.8500000000054</v>
      </c>
      <c r="L12" s="442">
        <v>9.9449999999999985</v>
      </c>
      <c r="M12" s="442">
        <v>1150.9200000000008</v>
      </c>
      <c r="N12" s="442">
        <v>1188.7549999999999</v>
      </c>
      <c r="O12" s="442">
        <v>5946.0719999999992</v>
      </c>
      <c r="P12" s="442">
        <v>19838.312999999998</v>
      </c>
      <c r="Q12" s="442">
        <v>7134.8269999999993</v>
      </c>
      <c r="R12" s="442">
        <v>26973.139999999992</v>
      </c>
    </row>
    <row r="13" spans="1:18" ht="15.75" x14ac:dyDescent="0.2">
      <c r="A13" s="440"/>
      <c r="B13" s="441" t="s">
        <v>30</v>
      </c>
      <c r="C13" s="442">
        <v>0</v>
      </c>
      <c r="D13" s="442">
        <v>0</v>
      </c>
      <c r="E13" s="442">
        <v>0</v>
      </c>
      <c r="F13" s="442">
        <v>0</v>
      </c>
      <c r="G13" s="442">
        <v>0</v>
      </c>
      <c r="H13" s="442">
        <v>0</v>
      </c>
      <c r="I13" s="442">
        <v>0</v>
      </c>
      <c r="J13" s="442">
        <v>0</v>
      </c>
      <c r="K13" s="442">
        <v>0</v>
      </c>
      <c r="L13" s="442">
        <v>0</v>
      </c>
      <c r="M13" s="442">
        <v>0</v>
      </c>
      <c r="N13" s="442">
        <v>0</v>
      </c>
      <c r="O13" s="442">
        <v>19721.543999999998</v>
      </c>
      <c r="P13" s="442">
        <v>0</v>
      </c>
      <c r="Q13" s="442">
        <v>19721.543999999998</v>
      </c>
      <c r="R13" s="442">
        <v>19721.543999999998</v>
      </c>
    </row>
    <row r="14" spans="1:18" ht="15.75" x14ac:dyDescent="0.2">
      <c r="A14" s="440"/>
      <c r="B14" s="441" t="s">
        <v>27</v>
      </c>
      <c r="C14" s="442">
        <v>9.0000000000000024E-2</v>
      </c>
      <c r="D14" s="442">
        <v>0</v>
      </c>
      <c r="E14" s="442">
        <v>1299.7859999999996</v>
      </c>
      <c r="F14" s="442">
        <v>10.140000000000011</v>
      </c>
      <c r="G14" s="442">
        <v>4215.5739999999987</v>
      </c>
      <c r="H14" s="442">
        <v>13.81599999999999</v>
      </c>
      <c r="I14" s="442">
        <v>23054.614999999994</v>
      </c>
      <c r="J14" s="442">
        <v>91.680000000000064</v>
      </c>
      <c r="K14" s="442">
        <v>4838.9399999999978</v>
      </c>
      <c r="L14" s="442">
        <v>53.199000000000026</v>
      </c>
      <c r="M14" s="442">
        <v>824.77399999999977</v>
      </c>
      <c r="N14" s="442">
        <v>0</v>
      </c>
      <c r="O14" s="442">
        <v>6433.317999999992</v>
      </c>
      <c r="P14" s="442">
        <v>34402.614000000009</v>
      </c>
      <c r="Q14" s="442">
        <v>6433.317999999992</v>
      </c>
      <c r="R14" s="442">
        <v>40835.932000000008</v>
      </c>
    </row>
    <row r="15" spans="1:18" ht="15.75" x14ac:dyDescent="0.2">
      <c r="A15" s="443"/>
      <c r="B15" s="441" t="s">
        <v>420</v>
      </c>
      <c r="C15" s="442">
        <v>0</v>
      </c>
      <c r="D15" s="442">
        <v>0</v>
      </c>
      <c r="E15" s="442">
        <v>6.7649999999999988</v>
      </c>
      <c r="F15" s="442">
        <v>0</v>
      </c>
      <c r="G15" s="442">
        <v>28.094000000000001</v>
      </c>
      <c r="H15" s="442">
        <v>0</v>
      </c>
      <c r="I15" s="442">
        <v>287.82</v>
      </c>
      <c r="J15" s="442">
        <v>0.18</v>
      </c>
      <c r="K15" s="442">
        <v>174.10499999999999</v>
      </c>
      <c r="L15" s="442">
        <v>4.4999999999999998E-2</v>
      </c>
      <c r="M15" s="442">
        <v>0.55500000000000005</v>
      </c>
      <c r="N15" s="442">
        <v>0</v>
      </c>
      <c r="O15" s="442">
        <v>487.44700000000017</v>
      </c>
      <c r="P15" s="442">
        <v>497.56399999999991</v>
      </c>
      <c r="Q15" s="442">
        <v>487.44700000000017</v>
      </c>
      <c r="R15" s="442">
        <v>985.01099999999985</v>
      </c>
    </row>
    <row r="16" spans="1:18" ht="15.75" x14ac:dyDescent="0.2">
      <c r="A16" s="446" t="s">
        <v>525</v>
      </c>
      <c r="B16" s="446"/>
      <c r="C16" s="447">
        <v>2.4380000000000006</v>
      </c>
      <c r="D16" s="447">
        <v>0</v>
      </c>
      <c r="E16" s="447">
        <v>2128.8609999999985</v>
      </c>
      <c r="F16" s="447">
        <v>12.165000000000012</v>
      </c>
      <c r="G16" s="447">
        <v>7119.6079999999984</v>
      </c>
      <c r="H16" s="447">
        <v>15.850999999999988</v>
      </c>
      <c r="I16" s="447">
        <v>34339.534999999996</v>
      </c>
      <c r="J16" s="447">
        <v>101.70000000000007</v>
      </c>
      <c r="K16" s="447">
        <v>8978.8950000000023</v>
      </c>
      <c r="L16" s="447">
        <v>63.189000000000028</v>
      </c>
      <c r="M16" s="447">
        <v>1976.2490000000005</v>
      </c>
      <c r="N16" s="447">
        <v>1188.7549999999999</v>
      </c>
      <c r="O16" s="447">
        <v>32588.38099999999</v>
      </c>
      <c r="P16" s="447">
        <v>54738.491000000009</v>
      </c>
      <c r="Q16" s="447">
        <v>33777.135999999991</v>
      </c>
      <c r="R16" s="447">
        <v>88515.627000000008</v>
      </c>
    </row>
    <row r="17" spans="1:18" ht="15.75" x14ac:dyDescent="0.2">
      <c r="A17" s="440" t="s">
        <v>526</v>
      </c>
      <c r="B17" s="441" t="s">
        <v>28</v>
      </c>
      <c r="C17" s="442">
        <v>1.4500000000000004</v>
      </c>
      <c r="D17" s="442">
        <v>0</v>
      </c>
      <c r="E17" s="442">
        <v>988.49499999999898</v>
      </c>
      <c r="F17" s="442">
        <v>3.7999999999999994</v>
      </c>
      <c r="G17" s="442">
        <v>3650.6080000000002</v>
      </c>
      <c r="H17" s="442">
        <v>4.2460000000000004</v>
      </c>
      <c r="I17" s="442">
        <v>13569.299999999994</v>
      </c>
      <c r="J17" s="442">
        <v>17.490000000000009</v>
      </c>
      <c r="K17" s="442">
        <v>5313.0599999999995</v>
      </c>
      <c r="L17" s="442">
        <v>10.62</v>
      </c>
      <c r="M17" s="442">
        <v>1417.7999999999995</v>
      </c>
      <c r="N17" s="442">
        <v>1438.9580000000001</v>
      </c>
      <c r="O17" s="442">
        <v>7455.9509999999927</v>
      </c>
      <c r="P17" s="442">
        <v>24976.86900000001</v>
      </c>
      <c r="Q17" s="442">
        <v>8894.9090000000051</v>
      </c>
      <c r="R17" s="442">
        <v>33871.777999999984</v>
      </c>
    </row>
    <row r="18" spans="1:18" ht="15.75" x14ac:dyDescent="0.2">
      <c r="A18" s="440"/>
      <c r="B18" s="441" t="s">
        <v>30</v>
      </c>
      <c r="C18" s="442">
        <v>0</v>
      </c>
      <c r="D18" s="442">
        <v>0</v>
      </c>
      <c r="E18" s="442">
        <v>0</v>
      </c>
      <c r="F18" s="442">
        <v>0</v>
      </c>
      <c r="G18" s="442">
        <v>0</v>
      </c>
      <c r="H18" s="442">
        <v>0</v>
      </c>
      <c r="I18" s="442">
        <v>0</v>
      </c>
      <c r="J18" s="442">
        <v>0</v>
      </c>
      <c r="K18" s="442">
        <v>0</v>
      </c>
      <c r="L18" s="442">
        <v>0</v>
      </c>
      <c r="M18" s="442">
        <v>0</v>
      </c>
      <c r="N18" s="442">
        <v>0</v>
      </c>
      <c r="O18" s="442">
        <v>31013.709000000024</v>
      </c>
      <c r="P18" s="442">
        <v>0</v>
      </c>
      <c r="Q18" s="442">
        <v>31013.709000000024</v>
      </c>
      <c r="R18" s="442">
        <v>31013.709000000024</v>
      </c>
    </row>
    <row r="19" spans="1:18" ht="15.75" x14ac:dyDescent="0.2">
      <c r="A19" s="440"/>
      <c r="B19" s="441" t="s">
        <v>27</v>
      </c>
      <c r="C19" s="442">
        <v>9.1999999999999985E-2</v>
      </c>
      <c r="D19" s="442">
        <v>0</v>
      </c>
      <c r="E19" s="442">
        <v>1491.0479999999982</v>
      </c>
      <c r="F19" s="442">
        <v>14.511000000000003</v>
      </c>
      <c r="G19" s="442">
        <v>5279.2239999999993</v>
      </c>
      <c r="H19" s="442">
        <v>19.535999999999987</v>
      </c>
      <c r="I19" s="442">
        <v>27540.379999999994</v>
      </c>
      <c r="J19" s="442">
        <v>126.93600000000012</v>
      </c>
      <c r="K19" s="442">
        <v>5995.9089999999978</v>
      </c>
      <c r="L19" s="442">
        <v>68.715000000000032</v>
      </c>
      <c r="M19" s="442">
        <v>1013.3379999999999</v>
      </c>
      <c r="N19" s="442">
        <v>0</v>
      </c>
      <c r="O19" s="442">
        <v>7219.9050000000007</v>
      </c>
      <c r="P19" s="442">
        <v>41549.688999999984</v>
      </c>
      <c r="Q19" s="442">
        <v>7219.9050000000007</v>
      </c>
      <c r="R19" s="442">
        <v>48769.593999999961</v>
      </c>
    </row>
    <row r="20" spans="1:18" ht="15.75" x14ac:dyDescent="0.2">
      <c r="A20" s="443"/>
      <c r="B20" s="441" t="s">
        <v>420</v>
      </c>
      <c r="C20" s="442">
        <v>0</v>
      </c>
      <c r="D20" s="442">
        <v>0</v>
      </c>
      <c r="E20" s="442">
        <v>9.4199999999999982</v>
      </c>
      <c r="F20" s="442">
        <v>0</v>
      </c>
      <c r="G20" s="442">
        <v>41.074000000000005</v>
      </c>
      <c r="H20" s="442">
        <v>0</v>
      </c>
      <c r="I20" s="442">
        <v>352.75499999999988</v>
      </c>
      <c r="J20" s="442">
        <v>7.4999999999999997E-2</v>
      </c>
      <c r="K20" s="442">
        <v>225.76500000000004</v>
      </c>
      <c r="L20" s="442">
        <v>0.13500000000000001</v>
      </c>
      <c r="M20" s="442">
        <v>0.76500000000000001</v>
      </c>
      <c r="N20" s="442">
        <v>0</v>
      </c>
      <c r="O20" s="442">
        <v>759.88599999999985</v>
      </c>
      <c r="P20" s="442">
        <v>629.98900000000026</v>
      </c>
      <c r="Q20" s="442">
        <v>759.88599999999985</v>
      </c>
      <c r="R20" s="442">
        <v>1389.875</v>
      </c>
    </row>
    <row r="21" spans="1:18" ht="15.75" x14ac:dyDescent="0.2">
      <c r="A21" s="446" t="s">
        <v>527</v>
      </c>
      <c r="B21" s="446"/>
      <c r="C21" s="447">
        <v>1.5420000000000005</v>
      </c>
      <c r="D21" s="447">
        <v>0</v>
      </c>
      <c r="E21" s="447">
        <v>2488.962999999997</v>
      </c>
      <c r="F21" s="447">
        <v>18.311000000000003</v>
      </c>
      <c r="G21" s="447">
        <v>8970.905999999999</v>
      </c>
      <c r="H21" s="447">
        <v>23.781999999999989</v>
      </c>
      <c r="I21" s="447">
        <v>41462.434999999983</v>
      </c>
      <c r="J21" s="447">
        <v>144.50100000000012</v>
      </c>
      <c r="K21" s="447">
        <v>11534.733999999997</v>
      </c>
      <c r="L21" s="447">
        <v>79.470000000000041</v>
      </c>
      <c r="M21" s="447">
        <v>2431.9029999999993</v>
      </c>
      <c r="N21" s="447">
        <v>1438.9580000000001</v>
      </c>
      <c r="O21" s="447">
        <v>46449.451000000015</v>
      </c>
      <c r="P21" s="447">
        <v>67156.546999999991</v>
      </c>
      <c r="Q21" s="447">
        <v>47888.409000000029</v>
      </c>
      <c r="R21" s="447">
        <v>115044.95599999998</v>
      </c>
    </row>
    <row r="22" spans="1:18" ht="15.75" x14ac:dyDescent="0.2">
      <c r="A22" s="440" t="s">
        <v>528</v>
      </c>
      <c r="B22" s="441" t="s">
        <v>28</v>
      </c>
      <c r="C22" s="442">
        <v>0.47200000000000009</v>
      </c>
      <c r="D22" s="442">
        <v>0</v>
      </c>
      <c r="E22" s="442">
        <v>1143.3340000000001</v>
      </c>
      <c r="F22" s="442">
        <v>7.2809999999999988</v>
      </c>
      <c r="G22" s="442">
        <v>3993.054000000001</v>
      </c>
      <c r="H22" s="442">
        <v>16.931999999999992</v>
      </c>
      <c r="I22" s="442">
        <v>13455.257000000005</v>
      </c>
      <c r="J22" s="442">
        <v>37.367000000000012</v>
      </c>
      <c r="K22" s="442">
        <v>5079.6610000000019</v>
      </c>
      <c r="L22" s="442">
        <v>13.096999999999998</v>
      </c>
      <c r="M22" s="442">
        <v>1259.2669999999996</v>
      </c>
      <c r="N22" s="442">
        <v>1351.4499999999998</v>
      </c>
      <c r="O22" s="442">
        <v>7752.9920000000056</v>
      </c>
      <c r="P22" s="442">
        <v>25005.721999999998</v>
      </c>
      <c r="Q22" s="442">
        <v>9104.4419999999991</v>
      </c>
      <c r="R22" s="442">
        <v>34110.163999999982</v>
      </c>
    </row>
    <row r="23" spans="1:18" ht="15.75" x14ac:dyDescent="0.2">
      <c r="A23" s="440"/>
      <c r="B23" s="441" t="s">
        <v>30</v>
      </c>
      <c r="C23" s="442">
        <v>0</v>
      </c>
      <c r="D23" s="442">
        <v>0</v>
      </c>
      <c r="E23" s="442">
        <v>0</v>
      </c>
      <c r="F23" s="442">
        <v>0</v>
      </c>
      <c r="G23" s="442">
        <v>0</v>
      </c>
      <c r="H23" s="442">
        <v>0</v>
      </c>
      <c r="I23" s="442">
        <v>0</v>
      </c>
      <c r="J23" s="442">
        <v>0</v>
      </c>
      <c r="K23" s="442">
        <v>0</v>
      </c>
      <c r="L23" s="442">
        <v>0</v>
      </c>
      <c r="M23" s="442">
        <v>0</v>
      </c>
      <c r="N23" s="442">
        <v>0</v>
      </c>
      <c r="O23" s="442">
        <v>32985.587</v>
      </c>
      <c r="P23" s="442">
        <v>0</v>
      </c>
      <c r="Q23" s="442">
        <v>32985.587</v>
      </c>
      <c r="R23" s="442">
        <v>32985.587</v>
      </c>
    </row>
    <row r="24" spans="1:18" ht="15.75" x14ac:dyDescent="0.2">
      <c r="A24" s="440"/>
      <c r="B24" s="441" t="s">
        <v>27</v>
      </c>
      <c r="C24" s="442">
        <v>0.11400000000000002</v>
      </c>
      <c r="D24" s="442">
        <v>0</v>
      </c>
      <c r="E24" s="442">
        <v>1802.488000000001</v>
      </c>
      <c r="F24" s="442">
        <v>25.007000000000005</v>
      </c>
      <c r="G24" s="442">
        <v>6056.197000000001</v>
      </c>
      <c r="H24" s="442">
        <v>46.073999999999991</v>
      </c>
      <c r="I24" s="442">
        <v>29558.403000000017</v>
      </c>
      <c r="J24" s="442">
        <v>178.77200000000005</v>
      </c>
      <c r="K24" s="442">
        <v>5755.8159999999989</v>
      </c>
      <c r="L24" s="442">
        <v>57.52600000000001</v>
      </c>
      <c r="M24" s="442">
        <v>900.85600000000011</v>
      </c>
      <c r="N24" s="442">
        <v>0</v>
      </c>
      <c r="O24" s="442">
        <v>7811.9010000000117</v>
      </c>
      <c r="P24" s="442">
        <v>44381.253000000019</v>
      </c>
      <c r="Q24" s="442">
        <v>7811.9010000000117</v>
      </c>
      <c r="R24" s="442">
        <v>52193.153999999959</v>
      </c>
    </row>
    <row r="25" spans="1:18" ht="15.75" x14ac:dyDescent="0.2">
      <c r="A25" s="443"/>
      <c r="B25" s="441" t="s">
        <v>420</v>
      </c>
      <c r="C25" s="442">
        <v>0</v>
      </c>
      <c r="D25" s="442">
        <v>0</v>
      </c>
      <c r="E25" s="442">
        <v>8.8439999999999994</v>
      </c>
      <c r="F25" s="442">
        <v>0</v>
      </c>
      <c r="G25" s="442">
        <v>50.449999999999996</v>
      </c>
      <c r="H25" s="442">
        <v>0</v>
      </c>
      <c r="I25" s="442">
        <v>417.55899999999997</v>
      </c>
      <c r="J25" s="442">
        <v>1E-3</v>
      </c>
      <c r="K25" s="442">
        <v>232.69900000000001</v>
      </c>
      <c r="L25" s="442">
        <v>0</v>
      </c>
      <c r="M25" s="442">
        <v>1E-3</v>
      </c>
      <c r="N25" s="442">
        <v>0</v>
      </c>
      <c r="O25" s="442">
        <v>995.96299999999951</v>
      </c>
      <c r="P25" s="442">
        <v>709.55399999999986</v>
      </c>
      <c r="Q25" s="442">
        <v>995.96299999999951</v>
      </c>
      <c r="R25" s="442">
        <v>1705.5170000000003</v>
      </c>
    </row>
    <row r="26" spans="1:18" ht="15.75" x14ac:dyDescent="0.2">
      <c r="A26" s="446" t="s">
        <v>529</v>
      </c>
      <c r="B26" s="446"/>
      <c r="C26" s="447">
        <v>0.58600000000000008</v>
      </c>
      <c r="D26" s="447">
        <v>0</v>
      </c>
      <c r="E26" s="447">
        <v>2954.6660000000011</v>
      </c>
      <c r="F26" s="447">
        <v>32.288000000000004</v>
      </c>
      <c r="G26" s="447">
        <v>10099.701000000003</v>
      </c>
      <c r="H26" s="447">
        <v>63.005999999999986</v>
      </c>
      <c r="I26" s="447">
        <v>43431.219000000019</v>
      </c>
      <c r="J26" s="447">
        <v>216.14000000000007</v>
      </c>
      <c r="K26" s="447">
        <v>11068.176000000001</v>
      </c>
      <c r="L26" s="447">
        <v>70.623000000000005</v>
      </c>
      <c r="M26" s="447">
        <v>2160.1239999999998</v>
      </c>
      <c r="N26" s="447">
        <v>1351.4499999999998</v>
      </c>
      <c r="O26" s="447">
        <v>49546.443000000014</v>
      </c>
      <c r="P26" s="447">
        <v>70096.529000000024</v>
      </c>
      <c r="Q26" s="447">
        <v>50897.893000000004</v>
      </c>
      <c r="R26" s="447">
        <v>120994.42199999995</v>
      </c>
    </row>
    <row r="27" spans="1:18" ht="15.75" x14ac:dyDescent="0.2">
      <c r="A27" s="440" t="s">
        <v>530</v>
      </c>
      <c r="B27" s="441" t="s">
        <v>28</v>
      </c>
      <c r="C27" s="442">
        <v>0.43400000000000005</v>
      </c>
      <c r="D27" s="442">
        <v>0</v>
      </c>
      <c r="E27" s="442">
        <v>1531.6349999999998</v>
      </c>
      <c r="F27" s="442">
        <v>19.054999999999996</v>
      </c>
      <c r="G27" s="442">
        <v>5037.2539999999981</v>
      </c>
      <c r="H27" s="442">
        <v>30.436999999999987</v>
      </c>
      <c r="I27" s="442">
        <v>15499.759999999991</v>
      </c>
      <c r="J27" s="442">
        <v>61.485000000000014</v>
      </c>
      <c r="K27" s="442">
        <v>5655.6150000000025</v>
      </c>
      <c r="L27" s="442">
        <v>18.314999999999998</v>
      </c>
      <c r="M27" s="442">
        <v>1269.1299999999999</v>
      </c>
      <c r="N27" s="442">
        <v>1381.5369999999998</v>
      </c>
      <c r="O27" s="442">
        <v>8728.6809999999969</v>
      </c>
      <c r="P27" s="442">
        <v>29123.120000000017</v>
      </c>
      <c r="Q27" s="442">
        <v>10110.218000000003</v>
      </c>
      <c r="R27" s="442">
        <v>39233.338000000011</v>
      </c>
    </row>
    <row r="28" spans="1:18" ht="15.75" x14ac:dyDescent="0.2">
      <c r="A28" s="440"/>
      <c r="B28" s="441" t="s">
        <v>30</v>
      </c>
      <c r="C28" s="442">
        <v>0</v>
      </c>
      <c r="D28" s="442">
        <v>0</v>
      </c>
      <c r="E28" s="442">
        <v>0</v>
      </c>
      <c r="F28" s="442">
        <v>0</v>
      </c>
      <c r="G28" s="442">
        <v>0</v>
      </c>
      <c r="H28" s="442">
        <v>0</v>
      </c>
      <c r="I28" s="442">
        <v>0</v>
      </c>
      <c r="J28" s="442">
        <v>0</v>
      </c>
      <c r="K28" s="442">
        <v>0</v>
      </c>
      <c r="L28" s="442">
        <v>0</v>
      </c>
      <c r="M28" s="442">
        <v>0</v>
      </c>
      <c r="N28" s="442">
        <v>0</v>
      </c>
      <c r="O28" s="442">
        <v>25750.075999999975</v>
      </c>
      <c r="P28" s="442">
        <v>0</v>
      </c>
      <c r="Q28" s="442">
        <v>25750.075999999975</v>
      </c>
      <c r="R28" s="442">
        <v>25750.075999999975</v>
      </c>
    </row>
    <row r="29" spans="1:18" ht="15.75" x14ac:dyDescent="0.2">
      <c r="A29" s="440"/>
      <c r="B29" s="441" t="s">
        <v>27</v>
      </c>
      <c r="C29" s="442">
        <v>1.2E-2</v>
      </c>
      <c r="D29" s="442">
        <v>0</v>
      </c>
      <c r="E29" s="442">
        <v>2410.7679999999978</v>
      </c>
      <c r="F29" s="442">
        <v>49.705000000000005</v>
      </c>
      <c r="G29" s="442">
        <v>7760.9420000000036</v>
      </c>
      <c r="H29" s="442">
        <v>81.592999999999989</v>
      </c>
      <c r="I29" s="442">
        <v>34497.819000000003</v>
      </c>
      <c r="J29" s="442">
        <v>263.12399999999985</v>
      </c>
      <c r="K29" s="442">
        <v>6334.8940000000057</v>
      </c>
      <c r="L29" s="442">
        <v>72.137000000000043</v>
      </c>
      <c r="M29" s="442">
        <v>897.29599999999937</v>
      </c>
      <c r="N29" s="442">
        <v>0</v>
      </c>
      <c r="O29" s="442">
        <v>9300.2070000000003</v>
      </c>
      <c r="P29" s="442">
        <v>52368.289999999972</v>
      </c>
      <c r="Q29" s="442">
        <v>9300.2070000000003</v>
      </c>
      <c r="R29" s="442">
        <v>61668.49700000001</v>
      </c>
    </row>
    <row r="30" spans="1:18" ht="15.75" x14ac:dyDescent="0.2">
      <c r="A30" s="443"/>
      <c r="B30" s="441" t="s">
        <v>420</v>
      </c>
      <c r="C30" s="442">
        <v>0</v>
      </c>
      <c r="D30" s="442">
        <v>0</v>
      </c>
      <c r="E30" s="442">
        <v>23.464999999999996</v>
      </c>
      <c r="F30" s="442">
        <v>4.4999999999999998E-2</v>
      </c>
      <c r="G30" s="442">
        <v>78.408000000000015</v>
      </c>
      <c r="H30" s="442">
        <v>6.6000000000000003E-2</v>
      </c>
      <c r="I30" s="442">
        <v>526.19999999999982</v>
      </c>
      <c r="J30" s="442">
        <v>0.16500000000000004</v>
      </c>
      <c r="K30" s="442">
        <v>289.9799999999999</v>
      </c>
      <c r="L30" s="442">
        <v>0</v>
      </c>
      <c r="M30" s="442">
        <v>0.85500000000000009</v>
      </c>
      <c r="N30" s="442">
        <v>0</v>
      </c>
      <c r="O30" s="442">
        <v>1460.5830000000003</v>
      </c>
      <c r="P30" s="442">
        <v>919.18399999999997</v>
      </c>
      <c r="Q30" s="442">
        <v>1460.5830000000003</v>
      </c>
      <c r="R30" s="442">
        <v>2379.7670000000007</v>
      </c>
    </row>
    <row r="31" spans="1:18" ht="15.75" x14ac:dyDescent="0.2">
      <c r="A31" s="446" t="s">
        <v>531</v>
      </c>
      <c r="B31" s="446"/>
      <c r="C31" s="447">
        <v>0.44600000000000006</v>
      </c>
      <c r="D31" s="447">
        <v>0</v>
      </c>
      <c r="E31" s="447">
        <v>3965.8679999999977</v>
      </c>
      <c r="F31" s="447">
        <v>68.805000000000007</v>
      </c>
      <c r="G31" s="447">
        <v>12876.604000000001</v>
      </c>
      <c r="H31" s="447">
        <v>112.09599999999998</v>
      </c>
      <c r="I31" s="447">
        <v>50523.778999999995</v>
      </c>
      <c r="J31" s="447">
        <v>324.77399999999989</v>
      </c>
      <c r="K31" s="447">
        <v>12280.489000000009</v>
      </c>
      <c r="L31" s="447">
        <v>90.452000000000041</v>
      </c>
      <c r="M31" s="447">
        <v>2167.2809999999995</v>
      </c>
      <c r="N31" s="447">
        <v>1381.5369999999998</v>
      </c>
      <c r="O31" s="447">
        <v>45239.54699999997</v>
      </c>
      <c r="P31" s="447">
        <v>82410.593999999983</v>
      </c>
      <c r="Q31" s="447">
        <v>46621.083999999981</v>
      </c>
      <c r="R31" s="447">
        <v>129031.678</v>
      </c>
    </row>
    <row r="32" spans="1:18" ht="15.75" x14ac:dyDescent="0.2">
      <c r="A32" s="440" t="s">
        <v>532</v>
      </c>
      <c r="B32" s="441" t="s">
        <v>28</v>
      </c>
      <c r="C32" s="442">
        <v>0.27600000000000002</v>
      </c>
      <c r="D32" s="442">
        <v>0</v>
      </c>
      <c r="E32" s="442">
        <v>2230.1840000000002</v>
      </c>
      <c r="F32" s="442">
        <v>30.270000000000007</v>
      </c>
      <c r="G32" s="442">
        <v>7131.6519999999991</v>
      </c>
      <c r="H32" s="442">
        <v>57.928999999999995</v>
      </c>
      <c r="I32" s="442">
        <v>18432.951000000012</v>
      </c>
      <c r="J32" s="442">
        <v>91.892000000000024</v>
      </c>
      <c r="K32" s="442">
        <v>6074.5199999999977</v>
      </c>
      <c r="L32" s="442">
        <v>18.811000000000007</v>
      </c>
      <c r="M32" s="442">
        <v>1134.9989999999998</v>
      </c>
      <c r="N32" s="442">
        <v>1289.0780000000004</v>
      </c>
      <c r="O32" s="442">
        <v>9552.0270000000073</v>
      </c>
      <c r="P32" s="442">
        <v>35203.484000000019</v>
      </c>
      <c r="Q32" s="442">
        <v>10841.10500000001</v>
      </c>
      <c r="R32" s="442">
        <v>46044.588999999898</v>
      </c>
    </row>
    <row r="33" spans="1:18" ht="15.75" x14ac:dyDescent="0.2">
      <c r="A33" s="440"/>
      <c r="B33" s="441" t="s">
        <v>30</v>
      </c>
      <c r="C33" s="442">
        <v>0</v>
      </c>
      <c r="D33" s="442">
        <v>0</v>
      </c>
      <c r="E33" s="442">
        <v>0</v>
      </c>
      <c r="F33" s="442">
        <v>0</v>
      </c>
      <c r="G33" s="442">
        <v>0</v>
      </c>
      <c r="H33" s="442">
        <v>0</v>
      </c>
      <c r="I33" s="442">
        <v>0</v>
      </c>
      <c r="J33" s="442">
        <v>0</v>
      </c>
      <c r="K33" s="442">
        <v>0</v>
      </c>
      <c r="L33" s="442">
        <v>0</v>
      </c>
      <c r="M33" s="442">
        <v>0</v>
      </c>
      <c r="N33" s="442">
        <v>0</v>
      </c>
      <c r="O33" s="442">
        <v>25431.468000000008</v>
      </c>
      <c r="P33" s="442">
        <v>0</v>
      </c>
      <c r="Q33" s="442">
        <v>25431.468000000008</v>
      </c>
      <c r="R33" s="442">
        <v>25431.468000000008</v>
      </c>
    </row>
    <row r="34" spans="1:18" ht="15.75" x14ac:dyDescent="0.2">
      <c r="A34" s="440"/>
      <c r="B34" s="441" t="s">
        <v>27</v>
      </c>
      <c r="C34" s="442">
        <v>4.0000000000000001E-3</v>
      </c>
      <c r="D34" s="442">
        <v>0</v>
      </c>
      <c r="E34" s="442">
        <v>3287.7870000000012</v>
      </c>
      <c r="F34" s="442">
        <v>76.526000000000039</v>
      </c>
      <c r="G34" s="442">
        <v>10026.321999999998</v>
      </c>
      <c r="H34" s="442">
        <v>110.545</v>
      </c>
      <c r="I34" s="442">
        <v>38839.313000000016</v>
      </c>
      <c r="J34" s="442">
        <v>315.18199999999956</v>
      </c>
      <c r="K34" s="442">
        <v>6664.2620000000043</v>
      </c>
      <c r="L34" s="442">
        <v>59.621000000000016</v>
      </c>
      <c r="M34" s="442">
        <v>782.15099999999916</v>
      </c>
      <c r="N34" s="442">
        <v>0</v>
      </c>
      <c r="O34" s="442">
        <v>11787.980000000012</v>
      </c>
      <c r="P34" s="442">
        <v>60161.713000000018</v>
      </c>
      <c r="Q34" s="442">
        <v>11787.980000000012</v>
      </c>
      <c r="R34" s="442">
        <v>71949.69299999997</v>
      </c>
    </row>
    <row r="35" spans="1:18" ht="15.75" x14ac:dyDescent="0.2">
      <c r="A35" s="443"/>
      <c r="B35" s="441" t="s">
        <v>420</v>
      </c>
      <c r="C35" s="442">
        <v>0</v>
      </c>
      <c r="D35" s="442">
        <v>0</v>
      </c>
      <c r="E35" s="442">
        <v>25.825000000000003</v>
      </c>
      <c r="F35" s="442">
        <v>0</v>
      </c>
      <c r="G35" s="442">
        <v>93.701999999999998</v>
      </c>
      <c r="H35" s="442">
        <v>0</v>
      </c>
      <c r="I35" s="442">
        <v>566.77799999999991</v>
      </c>
      <c r="J35" s="442">
        <v>0</v>
      </c>
      <c r="K35" s="442">
        <v>265.98899999999992</v>
      </c>
      <c r="L35" s="442">
        <v>0</v>
      </c>
      <c r="M35" s="442">
        <v>1E-3</v>
      </c>
      <c r="N35" s="442">
        <v>0</v>
      </c>
      <c r="O35" s="442">
        <v>1602.2520000000004</v>
      </c>
      <c r="P35" s="442">
        <v>952.29499999999973</v>
      </c>
      <c r="Q35" s="442">
        <v>1602.2520000000004</v>
      </c>
      <c r="R35" s="442">
        <v>2554.5470000000005</v>
      </c>
    </row>
    <row r="36" spans="1:18" ht="15.75" x14ac:dyDescent="0.2">
      <c r="A36" s="446" t="s">
        <v>533</v>
      </c>
      <c r="B36" s="446"/>
      <c r="C36" s="447">
        <v>0.28000000000000003</v>
      </c>
      <c r="D36" s="447">
        <v>0</v>
      </c>
      <c r="E36" s="447">
        <v>5543.7960000000012</v>
      </c>
      <c r="F36" s="447">
        <v>106.79600000000005</v>
      </c>
      <c r="G36" s="447">
        <v>17251.675999999999</v>
      </c>
      <c r="H36" s="447">
        <v>168.47399999999999</v>
      </c>
      <c r="I36" s="447">
        <v>57839.042000000023</v>
      </c>
      <c r="J36" s="447">
        <v>407.07399999999961</v>
      </c>
      <c r="K36" s="447">
        <v>13004.771000000002</v>
      </c>
      <c r="L36" s="447">
        <v>78.432000000000016</v>
      </c>
      <c r="M36" s="447">
        <v>1917.1509999999989</v>
      </c>
      <c r="N36" s="447">
        <v>1289.0780000000004</v>
      </c>
      <c r="O36" s="447">
        <v>48373.727000000028</v>
      </c>
      <c r="P36" s="447">
        <v>96317.492000000042</v>
      </c>
      <c r="Q36" s="447">
        <v>49662.805000000029</v>
      </c>
      <c r="R36" s="447">
        <v>145980.29699999987</v>
      </c>
    </row>
    <row r="37" spans="1:18" ht="15.75" x14ac:dyDescent="0.2">
      <c r="A37" s="440" t="s">
        <v>534</v>
      </c>
      <c r="B37" s="441" t="s">
        <v>28</v>
      </c>
      <c r="C37" s="442">
        <v>6.4000000000000001E-2</v>
      </c>
      <c r="D37" s="442">
        <v>0</v>
      </c>
      <c r="E37" s="442">
        <v>2261.58</v>
      </c>
      <c r="F37" s="442">
        <v>32.75</v>
      </c>
      <c r="G37" s="442">
        <v>7394.3800000000019</v>
      </c>
      <c r="H37" s="442">
        <v>68.078999999999994</v>
      </c>
      <c r="I37" s="442">
        <v>19185.004999999986</v>
      </c>
      <c r="J37" s="442">
        <v>98.925000000000068</v>
      </c>
      <c r="K37" s="442">
        <v>5814.0700000000052</v>
      </c>
      <c r="L37" s="442">
        <v>19.62</v>
      </c>
      <c r="M37" s="442">
        <v>1146.2899999999993</v>
      </c>
      <c r="N37" s="442">
        <v>1290.6780000000003</v>
      </c>
      <c r="O37" s="442">
        <v>9843.7349999999951</v>
      </c>
      <c r="P37" s="442">
        <v>36020.762999999977</v>
      </c>
      <c r="Q37" s="442">
        <v>11134.413</v>
      </c>
      <c r="R37" s="442">
        <v>47155.175999999978</v>
      </c>
    </row>
    <row r="38" spans="1:18" ht="15.75" x14ac:dyDescent="0.2">
      <c r="A38" s="440"/>
      <c r="B38" s="441" t="s">
        <v>30</v>
      </c>
      <c r="C38" s="442">
        <v>0</v>
      </c>
      <c r="D38" s="442">
        <v>0</v>
      </c>
      <c r="E38" s="442">
        <v>0</v>
      </c>
      <c r="F38" s="442">
        <v>0</v>
      </c>
      <c r="G38" s="442">
        <v>0</v>
      </c>
      <c r="H38" s="442">
        <v>0</v>
      </c>
      <c r="I38" s="442">
        <v>0</v>
      </c>
      <c r="J38" s="442">
        <v>0</v>
      </c>
      <c r="K38" s="442">
        <v>0</v>
      </c>
      <c r="L38" s="442">
        <v>0</v>
      </c>
      <c r="M38" s="442">
        <v>0</v>
      </c>
      <c r="N38" s="442">
        <v>0</v>
      </c>
      <c r="O38" s="442">
        <v>24934.176999999989</v>
      </c>
      <c r="P38" s="442">
        <v>0</v>
      </c>
      <c r="Q38" s="442">
        <v>24934.176999999989</v>
      </c>
      <c r="R38" s="442">
        <v>24934.176999999989</v>
      </c>
    </row>
    <row r="39" spans="1:18" ht="15.75" x14ac:dyDescent="0.2">
      <c r="A39" s="440"/>
      <c r="B39" s="441" t="s">
        <v>27</v>
      </c>
      <c r="C39" s="442">
        <v>0</v>
      </c>
      <c r="D39" s="442">
        <v>0</v>
      </c>
      <c r="E39" s="442">
        <v>3458.9469999999997</v>
      </c>
      <c r="F39" s="442">
        <v>73.864000000000004</v>
      </c>
      <c r="G39" s="442">
        <v>10568.297000000004</v>
      </c>
      <c r="H39" s="442">
        <v>118.11699999999995</v>
      </c>
      <c r="I39" s="442">
        <v>41027.356999999989</v>
      </c>
      <c r="J39" s="442">
        <v>322.09100000000018</v>
      </c>
      <c r="K39" s="442">
        <v>6799.881000000003</v>
      </c>
      <c r="L39" s="442">
        <v>61.224000000000025</v>
      </c>
      <c r="M39" s="442">
        <v>799.97999999999956</v>
      </c>
      <c r="N39" s="442">
        <v>0</v>
      </c>
      <c r="O39" s="442">
        <v>13901.877999999999</v>
      </c>
      <c r="P39" s="442">
        <v>63229.757999999994</v>
      </c>
      <c r="Q39" s="442">
        <v>13901.877999999999</v>
      </c>
      <c r="R39" s="442">
        <v>77131.635999999984</v>
      </c>
    </row>
    <row r="40" spans="1:18" ht="15.75" x14ac:dyDescent="0.2">
      <c r="A40" s="443"/>
      <c r="B40" s="441" t="s">
        <v>420</v>
      </c>
      <c r="C40" s="442">
        <v>0</v>
      </c>
      <c r="D40" s="442">
        <v>0</v>
      </c>
      <c r="E40" s="442">
        <v>32.864999999999995</v>
      </c>
      <c r="F40" s="442">
        <v>7.0000000000000007E-2</v>
      </c>
      <c r="G40" s="442">
        <v>124.46599999999999</v>
      </c>
      <c r="H40" s="442">
        <v>2.1999999999999999E-2</v>
      </c>
      <c r="I40" s="442">
        <v>600.05999999999983</v>
      </c>
      <c r="J40" s="442">
        <v>0.27</v>
      </c>
      <c r="K40" s="442">
        <v>288.58999999999992</v>
      </c>
      <c r="L40" s="442">
        <v>0</v>
      </c>
      <c r="M40" s="442">
        <v>1.335</v>
      </c>
      <c r="N40" s="442">
        <v>0</v>
      </c>
      <c r="O40" s="442">
        <v>1610.2370000000008</v>
      </c>
      <c r="P40" s="442">
        <v>1047.6779999999997</v>
      </c>
      <c r="Q40" s="442">
        <v>1610.2370000000008</v>
      </c>
      <c r="R40" s="442">
        <v>2657.9150000000009</v>
      </c>
    </row>
    <row r="41" spans="1:18" ht="15.75" x14ac:dyDescent="0.2">
      <c r="A41" s="446" t="s">
        <v>535</v>
      </c>
      <c r="B41" s="446"/>
      <c r="C41" s="447">
        <v>6.4000000000000001E-2</v>
      </c>
      <c r="D41" s="447">
        <v>0</v>
      </c>
      <c r="E41" s="447">
        <v>5753.3919999999998</v>
      </c>
      <c r="F41" s="447">
        <v>106.684</v>
      </c>
      <c r="G41" s="447">
        <v>18087.143000000007</v>
      </c>
      <c r="H41" s="447">
        <v>186.21799999999993</v>
      </c>
      <c r="I41" s="447">
        <v>60812.421999999977</v>
      </c>
      <c r="J41" s="447">
        <v>421.28600000000023</v>
      </c>
      <c r="K41" s="447">
        <v>12902.541000000008</v>
      </c>
      <c r="L41" s="447">
        <v>80.844000000000023</v>
      </c>
      <c r="M41" s="447">
        <v>1947.6049999999989</v>
      </c>
      <c r="N41" s="447">
        <v>1290.6780000000003</v>
      </c>
      <c r="O41" s="447">
        <v>50290.02699999998</v>
      </c>
      <c r="P41" s="447">
        <v>100298.19899999998</v>
      </c>
      <c r="Q41" s="447">
        <v>51580.704999999987</v>
      </c>
      <c r="R41" s="447">
        <v>151878.90399999995</v>
      </c>
    </row>
    <row r="42" spans="1:18" ht="15.75" x14ac:dyDescent="0.2">
      <c r="A42" s="440" t="s">
        <v>536</v>
      </c>
      <c r="B42" s="441" t="s">
        <v>28</v>
      </c>
      <c r="C42" s="442">
        <v>0.20400000000000001</v>
      </c>
      <c r="D42" s="442">
        <v>0</v>
      </c>
      <c r="E42" s="442">
        <v>1811.1099999999997</v>
      </c>
      <c r="F42" s="442">
        <v>17.834999999999997</v>
      </c>
      <c r="G42" s="442">
        <v>6494.8210000000017</v>
      </c>
      <c r="H42" s="442">
        <v>38.54</v>
      </c>
      <c r="I42" s="442">
        <v>18535.224999999995</v>
      </c>
      <c r="J42" s="442">
        <v>69.27</v>
      </c>
      <c r="K42" s="442">
        <v>6517.5100000000057</v>
      </c>
      <c r="L42" s="442">
        <v>17.180000000000003</v>
      </c>
      <c r="M42" s="442">
        <v>1215.8850000000004</v>
      </c>
      <c r="N42" s="442">
        <v>1407.0510000000002</v>
      </c>
      <c r="O42" s="442">
        <v>10124.579999999989</v>
      </c>
      <c r="P42" s="442">
        <v>34717.580000000024</v>
      </c>
      <c r="Q42" s="442">
        <v>11531.63099999999</v>
      </c>
      <c r="R42" s="442">
        <v>46249.210999999988</v>
      </c>
    </row>
    <row r="43" spans="1:18" ht="15.75" x14ac:dyDescent="0.2">
      <c r="A43" s="440"/>
      <c r="B43" s="441" t="s">
        <v>30</v>
      </c>
      <c r="C43" s="442">
        <v>0</v>
      </c>
      <c r="D43" s="442">
        <v>0</v>
      </c>
      <c r="E43" s="442">
        <v>0</v>
      </c>
      <c r="F43" s="442">
        <v>0</v>
      </c>
      <c r="G43" s="442">
        <v>0</v>
      </c>
      <c r="H43" s="442">
        <v>0</v>
      </c>
      <c r="I43" s="442">
        <v>0</v>
      </c>
      <c r="J43" s="442">
        <v>0</v>
      </c>
      <c r="K43" s="442">
        <v>0</v>
      </c>
      <c r="L43" s="442">
        <v>0</v>
      </c>
      <c r="M43" s="442">
        <v>0</v>
      </c>
      <c r="N43" s="442">
        <v>0</v>
      </c>
      <c r="O43" s="442">
        <v>24720.679000000007</v>
      </c>
      <c r="P43" s="442">
        <v>0</v>
      </c>
      <c r="Q43" s="442">
        <v>24720.679000000007</v>
      </c>
      <c r="R43" s="442">
        <v>24720.679000000007</v>
      </c>
    </row>
    <row r="44" spans="1:18" ht="15.75" x14ac:dyDescent="0.2">
      <c r="A44" s="440"/>
      <c r="B44" s="441" t="s">
        <v>27</v>
      </c>
      <c r="C44" s="442">
        <v>0</v>
      </c>
      <c r="D44" s="442">
        <v>0</v>
      </c>
      <c r="E44" s="442">
        <v>2758.2360000000003</v>
      </c>
      <c r="F44" s="442">
        <v>40.058000000000007</v>
      </c>
      <c r="G44" s="442">
        <v>9175.5659999999989</v>
      </c>
      <c r="H44" s="442">
        <v>74.405000000000015</v>
      </c>
      <c r="I44" s="442">
        <v>39409.420999999973</v>
      </c>
      <c r="J44" s="442">
        <v>257.66500000000002</v>
      </c>
      <c r="K44" s="442">
        <v>7025.404999999997</v>
      </c>
      <c r="L44" s="442">
        <v>64.425000000000011</v>
      </c>
      <c r="M44" s="442">
        <v>885.33799999999974</v>
      </c>
      <c r="N44" s="442">
        <v>0</v>
      </c>
      <c r="O44" s="442">
        <v>13217.654999999997</v>
      </c>
      <c r="P44" s="442">
        <v>59690.519000000044</v>
      </c>
      <c r="Q44" s="442">
        <v>13217.654999999997</v>
      </c>
      <c r="R44" s="442">
        <v>72908.173999999912</v>
      </c>
    </row>
    <row r="45" spans="1:18" ht="15.75" x14ac:dyDescent="0.2">
      <c r="A45" s="443"/>
      <c r="B45" s="441" t="s">
        <v>420</v>
      </c>
      <c r="C45" s="442">
        <v>0</v>
      </c>
      <c r="D45" s="442">
        <v>0</v>
      </c>
      <c r="E45" s="442">
        <v>29.61</v>
      </c>
      <c r="F45" s="442">
        <v>0.03</v>
      </c>
      <c r="G45" s="442">
        <v>118.83000000000003</v>
      </c>
      <c r="H45" s="442">
        <v>0.06</v>
      </c>
      <c r="I45" s="442">
        <v>584.34999999999991</v>
      </c>
      <c r="J45" s="442">
        <v>0.06</v>
      </c>
      <c r="K45" s="442">
        <v>302.20999999999992</v>
      </c>
      <c r="L45" s="442">
        <v>0.09</v>
      </c>
      <c r="M45" s="442">
        <v>0.94</v>
      </c>
      <c r="N45" s="442">
        <v>0</v>
      </c>
      <c r="O45" s="442">
        <v>1674.3280000000004</v>
      </c>
      <c r="P45" s="442">
        <v>1036.1799999999998</v>
      </c>
      <c r="Q45" s="442">
        <v>1674.3280000000004</v>
      </c>
      <c r="R45" s="442">
        <v>2710.5079999999984</v>
      </c>
    </row>
    <row r="46" spans="1:18" ht="15.75" x14ac:dyDescent="0.2">
      <c r="A46" s="446" t="s">
        <v>537</v>
      </c>
      <c r="B46" s="446"/>
      <c r="C46" s="447">
        <v>0.20400000000000001</v>
      </c>
      <c r="D46" s="447">
        <v>0</v>
      </c>
      <c r="E46" s="447">
        <v>4598.9559999999992</v>
      </c>
      <c r="F46" s="447">
        <v>57.923000000000002</v>
      </c>
      <c r="G46" s="447">
        <v>15789.217000000001</v>
      </c>
      <c r="H46" s="447">
        <v>113.00500000000002</v>
      </c>
      <c r="I46" s="447">
        <v>58528.995999999963</v>
      </c>
      <c r="J46" s="447">
        <v>326.995</v>
      </c>
      <c r="K46" s="447">
        <v>13845.125000000002</v>
      </c>
      <c r="L46" s="447">
        <v>81.695000000000022</v>
      </c>
      <c r="M46" s="447">
        <v>2102.163</v>
      </c>
      <c r="N46" s="447">
        <v>1407.0510000000002</v>
      </c>
      <c r="O46" s="447">
        <v>49737.241999999998</v>
      </c>
      <c r="P46" s="447">
        <v>95444.279000000068</v>
      </c>
      <c r="Q46" s="447">
        <v>51144.292999999998</v>
      </c>
      <c r="R46" s="447">
        <v>146588.5719999999</v>
      </c>
    </row>
    <row r="47" spans="1:18" ht="15.75" x14ac:dyDescent="0.2">
      <c r="A47" s="440" t="s">
        <v>538</v>
      </c>
      <c r="B47" s="441" t="s">
        <v>28</v>
      </c>
      <c r="C47" s="442">
        <v>7.0000000000000007E-2</v>
      </c>
      <c r="D47" s="442">
        <v>0</v>
      </c>
      <c r="E47" s="442">
        <v>1342.9499999999985</v>
      </c>
      <c r="F47" s="442">
        <v>10.110000000000003</v>
      </c>
      <c r="G47" s="442">
        <v>4992.0980000000036</v>
      </c>
      <c r="H47" s="442">
        <v>20.797999999999998</v>
      </c>
      <c r="I47" s="442">
        <v>15809.875</v>
      </c>
      <c r="J47" s="442">
        <v>38.145000000000017</v>
      </c>
      <c r="K47" s="442">
        <v>5819.6200000000035</v>
      </c>
      <c r="L47" s="442">
        <v>20.240000000000009</v>
      </c>
      <c r="M47" s="442">
        <v>1060.7150000000001</v>
      </c>
      <c r="N47" s="442">
        <v>1304.4539999999997</v>
      </c>
      <c r="O47" s="442">
        <v>8579.4400000000078</v>
      </c>
      <c r="P47" s="442">
        <v>29114.620999999977</v>
      </c>
      <c r="Q47" s="442">
        <v>9883.8940000000057</v>
      </c>
      <c r="R47" s="442">
        <v>38998.515000000036</v>
      </c>
    </row>
    <row r="48" spans="1:18" ht="15.75" x14ac:dyDescent="0.2">
      <c r="A48" s="440"/>
      <c r="B48" s="441" t="s">
        <v>30</v>
      </c>
      <c r="C48" s="442">
        <v>0</v>
      </c>
      <c r="D48" s="442">
        <v>0</v>
      </c>
      <c r="E48" s="442">
        <v>0</v>
      </c>
      <c r="F48" s="442">
        <v>0</v>
      </c>
      <c r="G48" s="442">
        <v>0</v>
      </c>
      <c r="H48" s="442">
        <v>0</v>
      </c>
      <c r="I48" s="442">
        <v>0</v>
      </c>
      <c r="J48" s="442">
        <v>0</v>
      </c>
      <c r="K48" s="442">
        <v>0</v>
      </c>
      <c r="L48" s="442">
        <v>0</v>
      </c>
      <c r="M48" s="442">
        <v>0</v>
      </c>
      <c r="N48" s="442">
        <v>0</v>
      </c>
      <c r="O48" s="442">
        <v>21156.098999999998</v>
      </c>
      <c r="P48" s="442">
        <v>0</v>
      </c>
      <c r="Q48" s="442">
        <v>21156.098999999998</v>
      </c>
      <c r="R48" s="442">
        <v>21156.098999999998</v>
      </c>
    </row>
    <row r="49" spans="1:18" ht="15.75" x14ac:dyDescent="0.2">
      <c r="A49" s="440"/>
      <c r="B49" s="441" t="s">
        <v>27</v>
      </c>
      <c r="C49" s="442">
        <v>0</v>
      </c>
      <c r="D49" s="442">
        <v>0</v>
      </c>
      <c r="E49" s="442">
        <v>2126.3599999999997</v>
      </c>
      <c r="F49" s="442">
        <v>21.565999999999999</v>
      </c>
      <c r="G49" s="442">
        <v>7321.6019999999953</v>
      </c>
      <c r="H49" s="442">
        <v>42.570000000000014</v>
      </c>
      <c r="I49" s="442">
        <v>34577.641000000003</v>
      </c>
      <c r="J49" s="442">
        <v>172.71800000000002</v>
      </c>
      <c r="K49" s="442">
        <v>6493.2429999999968</v>
      </c>
      <c r="L49" s="442">
        <v>51.438000000000017</v>
      </c>
      <c r="M49" s="442">
        <v>727.04999999999961</v>
      </c>
      <c r="N49" s="442">
        <v>0</v>
      </c>
      <c r="O49" s="442">
        <v>12476.655000000008</v>
      </c>
      <c r="P49" s="442">
        <v>51534.187999999966</v>
      </c>
      <c r="Q49" s="442">
        <v>12476.655000000008</v>
      </c>
      <c r="R49" s="442">
        <v>64010.84300000011</v>
      </c>
    </row>
    <row r="50" spans="1:18" ht="15.75" x14ac:dyDescent="0.2">
      <c r="A50" s="443"/>
      <c r="B50" s="441" t="s">
        <v>420</v>
      </c>
      <c r="C50" s="442">
        <v>0</v>
      </c>
      <c r="D50" s="442">
        <v>0</v>
      </c>
      <c r="E50" s="442">
        <v>19.849999999999998</v>
      </c>
      <c r="F50" s="442">
        <v>0.01</v>
      </c>
      <c r="G50" s="442">
        <v>80.249999999999972</v>
      </c>
      <c r="H50" s="442">
        <v>0</v>
      </c>
      <c r="I50" s="442">
        <v>464.51999999999992</v>
      </c>
      <c r="J50" s="442">
        <v>0.26</v>
      </c>
      <c r="K50" s="442">
        <v>277.56999999999988</v>
      </c>
      <c r="L50" s="442">
        <v>0.05</v>
      </c>
      <c r="M50" s="442">
        <v>0.92999999999999994</v>
      </c>
      <c r="N50" s="442">
        <v>0</v>
      </c>
      <c r="O50" s="442">
        <v>1325.351000000001</v>
      </c>
      <c r="P50" s="442">
        <v>843.43999999999983</v>
      </c>
      <c r="Q50" s="442">
        <v>1325.351000000001</v>
      </c>
      <c r="R50" s="442">
        <v>2168.7910000000002</v>
      </c>
    </row>
    <row r="51" spans="1:18" ht="15.75" x14ac:dyDescent="0.2">
      <c r="A51" s="446" t="s">
        <v>539</v>
      </c>
      <c r="B51" s="446"/>
      <c r="C51" s="447">
        <v>7.0000000000000007E-2</v>
      </c>
      <c r="D51" s="447">
        <v>0</v>
      </c>
      <c r="E51" s="447">
        <v>3489.159999999998</v>
      </c>
      <c r="F51" s="447">
        <v>31.686000000000003</v>
      </c>
      <c r="G51" s="447">
        <v>12393.949999999999</v>
      </c>
      <c r="H51" s="447">
        <v>63.368000000000009</v>
      </c>
      <c r="I51" s="447">
        <v>50852.036</v>
      </c>
      <c r="J51" s="447">
        <v>211.12300000000002</v>
      </c>
      <c r="K51" s="447">
        <v>12590.433000000001</v>
      </c>
      <c r="L51" s="447">
        <v>71.728000000000023</v>
      </c>
      <c r="M51" s="447">
        <v>1788.6949999999999</v>
      </c>
      <c r="N51" s="447">
        <v>1304.4539999999997</v>
      </c>
      <c r="O51" s="447">
        <v>43537.545000000013</v>
      </c>
      <c r="P51" s="447">
        <v>81492.248999999953</v>
      </c>
      <c r="Q51" s="447">
        <v>44841.999000000011</v>
      </c>
      <c r="R51" s="447">
        <v>126334.24800000014</v>
      </c>
    </row>
    <row r="52" spans="1:18" ht="15.75" x14ac:dyDescent="0.2">
      <c r="A52" s="440" t="s">
        <v>540</v>
      </c>
      <c r="B52" s="441" t="s">
        <v>28</v>
      </c>
      <c r="C52" s="442">
        <v>0.20800000000000002</v>
      </c>
      <c r="D52" s="442">
        <v>0</v>
      </c>
      <c r="E52" s="442">
        <v>990.60000000000025</v>
      </c>
      <c r="F52" s="442">
        <v>2.9549999999999996</v>
      </c>
      <c r="G52" s="442">
        <v>3730.0290000000005</v>
      </c>
      <c r="H52" s="442">
        <v>5.2469999999999999</v>
      </c>
      <c r="I52" s="442">
        <v>13699.445000000005</v>
      </c>
      <c r="J52" s="442">
        <v>14.864999999999995</v>
      </c>
      <c r="K52" s="442">
        <v>5439.5150000000031</v>
      </c>
      <c r="L52" s="442">
        <v>12.824999999999999</v>
      </c>
      <c r="M52" s="442">
        <v>1077.05</v>
      </c>
      <c r="N52" s="442">
        <v>1356.373</v>
      </c>
      <c r="O52" s="442">
        <v>7776.5100000000057</v>
      </c>
      <c r="P52" s="442">
        <v>24972.738999999969</v>
      </c>
      <c r="Q52" s="442">
        <v>9132.8829999999944</v>
      </c>
      <c r="R52" s="442">
        <v>34105.622000000039</v>
      </c>
    </row>
    <row r="53" spans="1:18" ht="15.75" x14ac:dyDescent="0.2">
      <c r="A53" s="440"/>
      <c r="B53" s="441" t="s">
        <v>30</v>
      </c>
      <c r="C53" s="442">
        <v>0</v>
      </c>
      <c r="D53" s="442">
        <v>0</v>
      </c>
      <c r="E53" s="442">
        <v>0</v>
      </c>
      <c r="F53" s="442">
        <v>0</v>
      </c>
      <c r="G53" s="442">
        <v>0</v>
      </c>
      <c r="H53" s="442">
        <v>0</v>
      </c>
      <c r="I53" s="442">
        <v>0</v>
      </c>
      <c r="J53" s="442">
        <v>0</v>
      </c>
      <c r="K53" s="442">
        <v>0</v>
      </c>
      <c r="L53" s="442">
        <v>0</v>
      </c>
      <c r="M53" s="442">
        <v>0</v>
      </c>
      <c r="N53" s="442">
        <v>0</v>
      </c>
      <c r="O53" s="442">
        <v>19366.425999999996</v>
      </c>
      <c r="P53" s="442">
        <v>0</v>
      </c>
      <c r="Q53" s="442">
        <v>19366.425999999996</v>
      </c>
      <c r="R53" s="442">
        <v>19366.425999999996</v>
      </c>
    </row>
    <row r="54" spans="1:18" ht="15.75" x14ac:dyDescent="0.2">
      <c r="A54" s="440"/>
      <c r="B54" s="441" t="s">
        <v>27</v>
      </c>
      <c r="C54" s="442">
        <v>0</v>
      </c>
      <c r="D54" s="442">
        <v>0</v>
      </c>
      <c r="E54" s="442">
        <v>1564.3790000000001</v>
      </c>
      <c r="F54" s="442">
        <v>10.770000000000008</v>
      </c>
      <c r="G54" s="442">
        <v>5538.5190000000002</v>
      </c>
      <c r="H54" s="442">
        <v>18.590999999999994</v>
      </c>
      <c r="I54" s="442">
        <v>30032.172999999988</v>
      </c>
      <c r="J54" s="442">
        <v>112.38500000000015</v>
      </c>
      <c r="K54" s="442">
        <v>5968.409999999998</v>
      </c>
      <c r="L54" s="442">
        <v>52.391000000000041</v>
      </c>
      <c r="M54" s="442">
        <v>755.49699999999973</v>
      </c>
      <c r="N54" s="442">
        <v>0</v>
      </c>
      <c r="O54" s="442">
        <v>9441.6850000000068</v>
      </c>
      <c r="P54" s="442">
        <v>44053.114999999983</v>
      </c>
      <c r="Q54" s="442">
        <v>9441.6850000000068</v>
      </c>
      <c r="R54" s="442">
        <v>53494.799999999974</v>
      </c>
    </row>
    <row r="55" spans="1:18" ht="15.75" x14ac:dyDescent="0.2">
      <c r="A55" s="443"/>
      <c r="B55" s="441" t="s">
        <v>420</v>
      </c>
      <c r="C55" s="442">
        <v>0</v>
      </c>
      <c r="D55" s="442">
        <v>0</v>
      </c>
      <c r="E55" s="442">
        <v>13.115000000000002</v>
      </c>
      <c r="F55" s="442">
        <v>3.5000000000000003E-2</v>
      </c>
      <c r="G55" s="442">
        <v>57.010000000000012</v>
      </c>
      <c r="H55" s="442">
        <v>0</v>
      </c>
      <c r="I55" s="442">
        <v>402.2949999999999</v>
      </c>
      <c r="J55" s="442">
        <v>1.4999999999999999E-2</v>
      </c>
      <c r="K55" s="442">
        <v>254.16500000000002</v>
      </c>
      <c r="L55" s="442">
        <v>0</v>
      </c>
      <c r="M55" s="442">
        <v>0.61499999999999999</v>
      </c>
      <c r="N55" s="442">
        <v>0</v>
      </c>
      <c r="O55" s="442">
        <v>1082.9939999999997</v>
      </c>
      <c r="P55" s="442">
        <v>727.24999999999989</v>
      </c>
      <c r="Q55" s="442">
        <v>1082.9939999999997</v>
      </c>
      <c r="R55" s="442">
        <v>1810.2439999999992</v>
      </c>
    </row>
    <row r="56" spans="1:18" ht="15.75" x14ac:dyDescent="0.2">
      <c r="A56" s="446" t="s">
        <v>541</v>
      </c>
      <c r="B56" s="446"/>
      <c r="C56" s="447">
        <v>0.20800000000000002</v>
      </c>
      <c r="D56" s="447">
        <v>0</v>
      </c>
      <c r="E56" s="447">
        <v>2568.0940000000001</v>
      </c>
      <c r="F56" s="447">
        <v>13.760000000000009</v>
      </c>
      <c r="G56" s="447">
        <v>9325.5580000000009</v>
      </c>
      <c r="H56" s="447">
        <v>23.837999999999994</v>
      </c>
      <c r="I56" s="447">
        <v>44133.912999999993</v>
      </c>
      <c r="J56" s="447">
        <v>127.26500000000014</v>
      </c>
      <c r="K56" s="447">
        <v>11662.090000000002</v>
      </c>
      <c r="L56" s="447">
        <v>65.216000000000037</v>
      </c>
      <c r="M56" s="447">
        <v>1833.1619999999996</v>
      </c>
      <c r="N56" s="447">
        <v>1356.373</v>
      </c>
      <c r="O56" s="447">
        <v>37667.615000000005</v>
      </c>
      <c r="P56" s="447">
        <v>69753.103999999948</v>
      </c>
      <c r="Q56" s="447">
        <v>39023.987999999998</v>
      </c>
      <c r="R56" s="447">
        <v>108777.09200000002</v>
      </c>
    </row>
    <row r="57" spans="1:18" ht="15.75" x14ac:dyDescent="0.2">
      <c r="A57" s="440" t="s">
        <v>542</v>
      </c>
      <c r="B57" s="441" t="s">
        <v>28</v>
      </c>
      <c r="C57" s="442">
        <v>6.4000000000000001E-2</v>
      </c>
      <c r="D57" s="442">
        <v>0</v>
      </c>
      <c r="E57" s="442">
        <v>847.88999999999908</v>
      </c>
      <c r="F57" s="442">
        <v>1.1650000000000003</v>
      </c>
      <c r="G57" s="442">
        <v>3374.114</v>
      </c>
      <c r="H57" s="442">
        <v>2.0010000000000003</v>
      </c>
      <c r="I57" s="442">
        <v>12375.904999999992</v>
      </c>
      <c r="J57" s="442">
        <v>9.5599999999999969</v>
      </c>
      <c r="K57" s="442">
        <v>5063.4799999999996</v>
      </c>
      <c r="L57" s="442">
        <v>7.7600000000000016</v>
      </c>
      <c r="M57" s="442">
        <v>1118.7999999999995</v>
      </c>
      <c r="N57" s="442">
        <v>1352.3340000000001</v>
      </c>
      <c r="O57" s="442">
        <v>6970.7649999999994</v>
      </c>
      <c r="P57" s="442">
        <v>22800.739000000005</v>
      </c>
      <c r="Q57" s="442">
        <v>8323.099000000002</v>
      </c>
      <c r="R57" s="442">
        <v>31123.837999999989</v>
      </c>
    </row>
    <row r="58" spans="1:18" ht="15.75" x14ac:dyDescent="0.2">
      <c r="A58" s="440"/>
      <c r="B58" s="441" t="s">
        <v>30</v>
      </c>
      <c r="C58" s="442">
        <v>0</v>
      </c>
      <c r="D58" s="442">
        <v>0</v>
      </c>
      <c r="E58" s="442">
        <v>0</v>
      </c>
      <c r="F58" s="442">
        <v>0</v>
      </c>
      <c r="G58" s="442">
        <v>0</v>
      </c>
      <c r="H58" s="442">
        <v>0</v>
      </c>
      <c r="I58" s="442">
        <v>0</v>
      </c>
      <c r="J58" s="442">
        <v>0</v>
      </c>
      <c r="K58" s="442">
        <v>0</v>
      </c>
      <c r="L58" s="442">
        <v>0</v>
      </c>
      <c r="M58" s="442">
        <v>0</v>
      </c>
      <c r="N58" s="442">
        <v>0</v>
      </c>
      <c r="O58" s="442">
        <v>18689.758999999976</v>
      </c>
      <c r="P58" s="442">
        <v>0</v>
      </c>
      <c r="Q58" s="442">
        <v>18689.758999999976</v>
      </c>
      <c r="R58" s="442">
        <v>18689.758999999976</v>
      </c>
    </row>
    <row r="59" spans="1:18" ht="15.75" x14ac:dyDescent="0.2">
      <c r="A59" s="440"/>
      <c r="B59" s="441" t="s">
        <v>27</v>
      </c>
      <c r="C59" s="442">
        <v>0</v>
      </c>
      <c r="D59" s="442">
        <v>0</v>
      </c>
      <c r="E59" s="442">
        <v>1319.7389999999998</v>
      </c>
      <c r="F59" s="442">
        <v>6.54</v>
      </c>
      <c r="G59" s="442">
        <v>4800.6909999999989</v>
      </c>
      <c r="H59" s="442">
        <v>12.692999999999998</v>
      </c>
      <c r="I59" s="442">
        <v>26982.493000000002</v>
      </c>
      <c r="J59" s="442">
        <v>83.45700000000005</v>
      </c>
      <c r="K59" s="442">
        <v>5583.353000000001</v>
      </c>
      <c r="L59" s="442">
        <v>44.88000000000001</v>
      </c>
      <c r="M59" s="442">
        <v>786.79000000000008</v>
      </c>
      <c r="N59" s="442">
        <v>0</v>
      </c>
      <c r="O59" s="442">
        <v>8160.3499999999985</v>
      </c>
      <c r="P59" s="442">
        <v>39620.636000000028</v>
      </c>
      <c r="Q59" s="442">
        <v>8160.3499999999985</v>
      </c>
      <c r="R59" s="442">
        <v>47780.986000000048</v>
      </c>
    </row>
    <row r="60" spans="1:18" ht="15.75" x14ac:dyDescent="0.2">
      <c r="A60" s="443"/>
      <c r="B60" s="441" t="s">
        <v>420</v>
      </c>
      <c r="C60" s="442">
        <v>0</v>
      </c>
      <c r="D60" s="442">
        <v>0</v>
      </c>
      <c r="E60" s="442">
        <v>9.4099999999999966</v>
      </c>
      <c r="F60" s="442">
        <v>0</v>
      </c>
      <c r="G60" s="442">
        <v>51.6</v>
      </c>
      <c r="H60" s="442">
        <v>0</v>
      </c>
      <c r="I60" s="442">
        <v>343.01</v>
      </c>
      <c r="J60" s="442">
        <v>0</v>
      </c>
      <c r="K60" s="442">
        <v>235.17000000000002</v>
      </c>
      <c r="L60" s="442">
        <v>0</v>
      </c>
      <c r="M60" s="442">
        <v>0.74</v>
      </c>
      <c r="N60" s="442">
        <v>0</v>
      </c>
      <c r="O60" s="442">
        <v>826.9169999999998</v>
      </c>
      <c r="P60" s="442">
        <v>639.92999999999984</v>
      </c>
      <c r="Q60" s="442">
        <v>826.9169999999998</v>
      </c>
      <c r="R60" s="442">
        <v>1466.8469999999998</v>
      </c>
    </row>
    <row r="61" spans="1:18" ht="15.75" x14ac:dyDescent="0.2">
      <c r="A61" s="446" t="s">
        <v>543</v>
      </c>
      <c r="B61" s="446"/>
      <c r="C61" s="447">
        <v>6.4000000000000001E-2</v>
      </c>
      <c r="D61" s="447">
        <v>0</v>
      </c>
      <c r="E61" s="447">
        <v>2177.0389999999989</v>
      </c>
      <c r="F61" s="447">
        <v>7.7050000000000001</v>
      </c>
      <c r="G61" s="447">
        <v>8226.4049999999988</v>
      </c>
      <c r="H61" s="447">
        <v>14.693999999999999</v>
      </c>
      <c r="I61" s="447">
        <v>39701.407999999996</v>
      </c>
      <c r="J61" s="447">
        <v>93.017000000000053</v>
      </c>
      <c r="K61" s="447">
        <v>10882.003000000001</v>
      </c>
      <c r="L61" s="447">
        <v>52.640000000000015</v>
      </c>
      <c r="M61" s="447">
        <v>1906.3299999999997</v>
      </c>
      <c r="N61" s="447">
        <v>1352.3340000000001</v>
      </c>
      <c r="O61" s="447">
        <v>34647.790999999976</v>
      </c>
      <c r="P61" s="447">
        <v>63061.305000000029</v>
      </c>
      <c r="Q61" s="447">
        <v>36000.124999999978</v>
      </c>
      <c r="R61" s="447">
        <v>99061.430000000008</v>
      </c>
    </row>
    <row r="62" spans="1:18" ht="15.75" x14ac:dyDescent="0.2">
      <c r="A62" s="440" t="s">
        <v>544</v>
      </c>
      <c r="B62" s="441" t="s">
        <v>28</v>
      </c>
      <c r="C62" s="442">
        <v>0.02</v>
      </c>
      <c r="D62" s="442">
        <v>0</v>
      </c>
      <c r="E62" s="442">
        <v>826.39999999999975</v>
      </c>
      <c r="F62" s="442">
        <v>0.97500000000000031</v>
      </c>
      <c r="G62" s="442">
        <v>2998.2570000000014</v>
      </c>
      <c r="H62" s="442">
        <v>1.155</v>
      </c>
      <c r="I62" s="442">
        <v>12045.960000000005</v>
      </c>
      <c r="J62" s="442">
        <v>7.2249999999999988</v>
      </c>
      <c r="K62" s="442">
        <v>4486.2149999999992</v>
      </c>
      <c r="L62" s="442">
        <v>8.35</v>
      </c>
      <c r="M62" s="442">
        <v>1148.4599999999989</v>
      </c>
      <c r="N62" s="442">
        <v>1450.6280000000002</v>
      </c>
      <c r="O62" s="442">
        <v>6760.0810000000019</v>
      </c>
      <c r="P62" s="442">
        <v>21523.017000000011</v>
      </c>
      <c r="Q62" s="442">
        <v>8210.7089999999971</v>
      </c>
      <c r="R62" s="442">
        <v>29733.725999999981</v>
      </c>
    </row>
    <row r="63" spans="1:18" ht="15.75" x14ac:dyDescent="0.2">
      <c r="A63" s="440"/>
      <c r="B63" s="441" t="s">
        <v>30</v>
      </c>
      <c r="C63" s="442">
        <v>0</v>
      </c>
      <c r="D63" s="442">
        <v>0</v>
      </c>
      <c r="E63" s="442">
        <v>0</v>
      </c>
      <c r="F63" s="442">
        <v>0</v>
      </c>
      <c r="G63" s="442">
        <v>0</v>
      </c>
      <c r="H63" s="442">
        <v>0</v>
      </c>
      <c r="I63" s="442">
        <v>0</v>
      </c>
      <c r="J63" s="442">
        <v>0</v>
      </c>
      <c r="K63" s="442">
        <v>0</v>
      </c>
      <c r="L63" s="442">
        <v>0</v>
      </c>
      <c r="M63" s="442">
        <v>0</v>
      </c>
      <c r="N63" s="442">
        <v>0</v>
      </c>
      <c r="O63" s="442">
        <v>19967.383999999973</v>
      </c>
      <c r="P63" s="442">
        <v>0</v>
      </c>
      <c r="Q63" s="442">
        <v>19967.383999999973</v>
      </c>
      <c r="R63" s="442">
        <v>19967.383999999973</v>
      </c>
    </row>
    <row r="64" spans="1:18" ht="15.75" x14ac:dyDescent="0.2">
      <c r="A64" s="440"/>
      <c r="B64" s="441" t="s">
        <v>27</v>
      </c>
      <c r="C64" s="442">
        <v>0</v>
      </c>
      <c r="D64" s="442">
        <v>0</v>
      </c>
      <c r="E64" s="442">
        <v>1264.6859999999999</v>
      </c>
      <c r="F64" s="442">
        <v>3.3979999999999988</v>
      </c>
      <c r="G64" s="442">
        <v>4370.6059999999989</v>
      </c>
      <c r="H64" s="442">
        <v>9.5029999999999983</v>
      </c>
      <c r="I64" s="442">
        <v>25503.42499999997</v>
      </c>
      <c r="J64" s="442">
        <v>72.950000000000045</v>
      </c>
      <c r="K64" s="442">
        <v>5231.7030000000032</v>
      </c>
      <c r="L64" s="442">
        <v>33.899999999999991</v>
      </c>
      <c r="M64" s="442">
        <v>834.48999999999967</v>
      </c>
      <c r="N64" s="442">
        <v>0</v>
      </c>
      <c r="O64" s="442">
        <v>7164.1949999999943</v>
      </c>
      <c r="P64" s="442">
        <v>37324.661000000015</v>
      </c>
      <c r="Q64" s="442">
        <v>7164.1949999999943</v>
      </c>
      <c r="R64" s="442">
        <v>44488.856000000022</v>
      </c>
    </row>
    <row r="65" spans="1:18" ht="15.75" x14ac:dyDescent="0.2">
      <c r="A65" s="443"/>
      <c r="B65" s="441" t="s">
        <v>420</v>
      </c>
      <c r="C65" s="442">
        <v>0</v>
      </c>
      <c r="D65" s="442">
        <v>0</v>
      </c>
      <c r="E65" s="442">
        <v>8.68</v>
      </c>
      <c r="F65" s="442">
        <v>0</v>
      </c>
      <c r="G65" s="442">
        <v>50.97</v>
      </c>
      <c r="H65" s="442">
        <v>0</v>
      </c>
      <c r="I65" s="442">
        <v>326.73</v>
      </c>
      <c r="J65" s="442">
        <v>0.02</v>
      </c>
      <c r="K65" s="442">
        <v>237.19000000000003</v>
      </c>
      <c r="L65" s="442">
        <v>0</v>
      </c>
      <c r="M65" s="442">
        <v>0.77</v>
      </c>
      <c r="N65" s="442">
        <v>0</v>
      </c>
      <c r="O65" s="442">
        <v>572.59600000000012</v>
      </c>
      <c r="P65" s="442">
        <v>624.3599999999999</v>
      </c>
      <c r="Q65" s="442">
        <v>572.59600000000012</v>
      </c>
      <c r="R65" s="442">
        <v>1196.9559999999999</v>
      </c>
    </row>
    <row r="66" spans="1:18" ht="15.75" x14ac:dyDescent="0.2">
      <c r="A66" s="446" t="s">
        <v>545</v>
      </c>
      <c r="B66" s="446"/>
      <c r="C66" s="447">
        <v>0.02</v>
      </c>
      <c r="D66" s="447">
        <v>0</v>
      </c>
      <c r="E66" s="447">
        <v>2099.7659999999996</v>
      </c>
      <c r="F66" s="447">
        <v>4.3729999999999993</v>
      </c>
      <c r="G66" s="447">
        <v>7419.8330000000005</v>
      </c>
      <c r="H66" s="447">
        <v>10.657999999999998</v>
      </c>
      <c r="I66" s="447">
        <v>37876.114999999976</v>
      </c>
      <c r="J66" s="447">
        <v>80.195000000000036</v>
      </c>
      <c r="K66" s="447">
        <v>9955.108000000002</v>
      </c>
      <c r="L66" s="447">
        <v>42.249999999999993</v>
      </c>
      <c r="M66" s="447">
        <v>1983.7199999999984</v>
      </c>
      <c r="N66" s="447">
        <v>1450.6280000000002</v>
      </c>
      <c r="O66" s="447">
        <v>34464.255999999965</v>
      </c>
      <c r="P66" s="447">
        <v>59472.03800000003</v>
      </c>
      <c r="Q66" s="447">
        <v>35914.883999999962</v>
      </c>
      <c r="R66" s="447">
        <v>95386.921999999991</v>
      </c>
    </row>
    <row r="67" spans="1:18" ht="15.75" x14ac:dyDescent="0.2">
      <c r="A67" s="444" t="s">
        <v>334</v>
      </c>
      <c r="B67" s="444"/>
      <c r="C67" s="445">
        <v>8.0640000000000001</v>
      </c>
      <c r="D67" s="445">
        <v>0</v>
      </c>
      <c r="E67" s="445">
        <v>39927.970999999998</v>
      </c>
      <c r="F67" s="445">
        <v>468.60100000000006</v>
      </c>
      <c r="G67" s="445">
        <v>135084.74799999999</v>
      </c>
      <c r="H67" s="445">
        <v>809.4219999999998</v>
      </c>
      <c r="I67" s="445">
        <v>555789.1669999999</v>
      </c>
      <c r="J67" s="445">
        <v>2566.8399999999997</v>
      </c>
      <c r="K67" s="445">
        <v>138447.58500000008</v>
      </c>
      <c r="L67" s="445">
        <v>841.65400000000011</v>
      </c>
      <c r="M67" s="445">
        <v>24188.468999999994</v>
      </c>
      <c r="N67" s="445">
        <v>16150.054000000002</v>
      </c>
      <c r="O67" s="445">
        <v>501198.93</v>
      </c>
      <c r="P67" s="445">
        <v>898132.52100000007</v>
      </c>
      <c r="Q67" s="445">
        <v>517348.98399999994</v>
      </c>
      <c r="R67" s="445">
        <v>1415481.5050000001</v>
      </c>
    </row>
  </sheetData>
  <mergeCells count="2">
    <mergeCell ref="A1:R1"/>
    <mergeCell ref="A2:R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S36"/>
  <sheetViews>
    <sheetView zoomScale="79" zoomScaleNormal="79" workbookViewId="0">
      <selection activeCell="L28" sqref="L28"/>
    </sheetView>
  </sheetViews>
  <sheetFormatPr baseColWidth="10" defaultRowHeight="13.5" x14ac:dyDescent="0.25"/>
  <cols>
    <col min="1" max="1" width="17.140625" style="8" customWidth="1"/>
    <col min="2" max="2" width="20.7109375" style="8" customWidth="1"/>
    <col min="3" max="3" width="19" style="8" customWidth="1"/>
    <col min="4" max="4" width="19.85546875" style="8" customWidth="1"/>
    <col min="5" max="5" width="20" style="8" customWidth="1"/>
    <col min="6" max="6" width="16.28515625" style="8" customWidth="1"/>
    <col min="7" max="7" width="15.5703125" style="8" bestFit="1" customWidth="1"/>
    <col min="8" max="8" width="12.42578125" style="8" bestFit="1" customWidth="1"/>
    <col min="9" max="12" width="11.5703125" style="8" bestFit="1" customWidth="1"/>
    <col min="13" max="13" width="13" style="8" bestFit="1" customWidth="1"/>
    <col min="14" max="14" width="11.5703125" style="8" bestFit="1" customWidth="1"/>
    <col min="15" max="15" width="13" style="8" bestFit="1" customWidth="1"/>
    <col min="16" max="17" width="11.5703125" style="8" bestFit="1" customWidth="1"/>
    <col min="18" max="16384" width="11.42578125" style="8"/>
  </cols>
  <sheetData>
    <row r="1" spans="1:19" x14ac:dyDescent="0.25">
      <c r="A1" s="43" t="s">
        <v>53</v>
      </c>
      <c r="B1" s="2"/>
      <c r="C1" s="2"/>
      <c r="D1" s="2"/>
      <c r="E1" s="2"/>
    </row>
    <row r="2" spans="1:19" x14ac:dyDescent="0.25">
      <c r="A2" s="43" t="s">
        <v>502</v>
      </c>
      <c r="B2" s="2"/>
      <c r="C2" s="2"/>
      <c r="D2" s="2"/>
      <c r="E2" s="2"/>
    </row>
    <row r="3" spans="1:19" x14ac:dyDescent="0.25">
      <c r="A3" s="4"/>
      <c r="B3" s="4"/>
      <c r="C3" s="4"/>
      <c r="D3" s="4"/>
    </row>
    <row r="4" spans="1:19" x14ac:dyDescent="0.25">
      <c r="A4" s="1" t="s">
        <v>54</v>
      </c>
      <c r="B4" s="2"/>
      <c r="C4" s="2"/>
      <c r="D4" s="2"/>
      <c r="I4" s="394"/>
    </row>
    <row r="5" spans="1:19" x14ac:dyDescent="0.25">
      <c r="A5" s="1" t="s">
        <v>55</v>
      </c>
      <c r="B5" s="2"/>
      <c r="C5" s="2"/>
      <c r="D5" s="2"/>
      <c r="I5" s="394"/>
    </row>
    <row r="6" spans="1:19" ht="14.25" thickBot="1" x14ac:dyDescent="0.3">
      <c r="A6" s="1"/>
      <c r="B6" s="2"/>
      <c r="C6" s="2"/>
      <c r="D6" s="2"/>
      <c r="I6" s="394"/>
    </row>
    <row r="7" spans="1:19" ht="21" customHeight="1" thickBot="1" x14ac:dyDescent="0.3">
      <c r="A7" s="1"/>
      <c r="B7" s="572" t="s">
        <v>305</v>
      </c>
      <c r="C7" s="573"/>
      <c r="D7" s="235" t="s">
        <v>94</v>
      </c>
      <c r="I7" s="394"/>
    </row>
    <row r="8" spans="1:19" ht="16.5" customHeight="1" x14ac:dyDescent="0.25">
      <c r="A8" s="352" t="s">
        <v>503</v>
      </c>
      <c r="B8" s="424" t="s">
        <v>56</v>
      </c>
      <c r="C8" s="426" t="s">
        <v>57</v>
      </c>
      <c r="D8" s="428" t="s">
        <v>156</v>
      </c>
      <c r="I8" s="394"/>
    </row>
    <row r="9" spans="1:19" ht="16.5" customHeight="1" x14ac:dyDescent="0.25">
      <c r="A9" s="353"/>
      <c r="B9" s="425" t="s">
        <v>156</v>
      </c>
      <c r="C9" s="427" t="s">
        <v>58</v>
      </c>
      <c r="D9" s="429" t="s">
        <v>59</v>
      </c>
      <c r="I9" s="394"/>
    </row>
    <row r="10" spans="1:19" ht="17.25" customHeight="1" thickBot="1" x14ac:dyDescent="0.3">
      <c r="A10" s="354" t="s">
        <v>60</v>
      </c>
      <c r="B10" s="432" t="s">
        <v>61</v>
      </c>
      <c r="C10" s="433" t="s">
        <v>62</v>
      </c>
      <c r="D10" s="430" t="s">
        <v>61</v>
      </c>
      <c r="I10" s="394"/>
    </row>
    <row r="11" spans="1:19" x14ac:dyDescent="0.25">
      <c r="A11" s="431" t="s">
        <v>2</v>
      </c>
      <c r="B11" s="531">
        <v>8586.7663481090822</v>
      </c>
      <c r="C11" s="532">
        <v>34534.246003617256</v>
      </c>
      <c r="D11" s="533">
        <v>905491.32000000007</v>
      </c>
      <c r="E11" s="170"/>
      <c r="F11" s="170"/>
      <c r="G11" s="496"/>
      <c r="H11" s="497"/>
      <c r="I11" s="497"/>
      <c r="J11" s="497"/>
      <c r="K11" s="497"/>
      <c r="L11" s="497"/>
      <c r="M11" s="497"/>
      <c r="N11" s="497"/>
      <c r="O11" s="497"/>
      <c r="P11" s="497"/>
      <c r="Q11" s="497"/>
      <c r="R11" s="496"/>
      <c r="S11" s="497"/>
    </row>
    <row r="12" spans="1:19" x14ac:dyDescent="0.25">
      <c r="A12" s="406" t="s">
        <v>3</v>
      </c>
      <c r="B12" s="534">
        <v>7657.6478252920188</v>
      </c>
      <c r="C12" s="535">
        <v>30037.24657375399</v>
      </c>
      <c r="D12" s="536">
        <v>815646.86300000001</v>
      </c>
      <c r="E12" s="170"/>
      <c r="F12" s="170"/>
      <c r="G12" s="496"/>
      <c r="H12" s="497"/>
      <c r="I12" s="497"/>
      <c r="J12" s="497"/>
      <c r="K12" s="497"/>
      <c r="L12" s="497"/>
      <c r="M12" s="497"/>
      <c r="N12" s="497"/>
      <c r="O12" s="497"/>
      <c r="P12" s="497"/>
      <c r="Q12" s="497"/>
      <c r="R12" s="496"/>
      <c r="S12" s="497"/>
    </row>
    <row r="13" spans="1:19" x14ac:dyDescent="0.25">
      <c r="A13" s="406" t="s">
        <v>4</v>
      </c>
      <c r="B13" s="534">
        <v>10016.664074749475</v>
      </c>
      <c r="C13" s="535">
        <v>41932.374419435655</v>
      </c>
      <c r="D13" s="536">
        <v>806706.75100000005</v>
      </c>
      <c r="E13" s="170"/>
      <c r="F13" s="170"/>
      <c r="G13" s="496"/>
      <c r="H13" s="497"/>
      <c r="I13" s="497"/>
      <c r="J13" s="497"/>
      <c r="K13" s="497"/>
      <c r="L13" s="497"/>
      <c r="M13" s="497"/>
      <c r="N13" s="497"/>
      <c r="O13" s="497"/>
      <c r="P13" s="497"/>
      <c r="Q13" s="497"/>
      <c r="R13" s="496"/>
      <c r="S13" s="497"/>
    </row>
    <row r="14" spans="1:19" x14ac:dyDescent="0.25">
      <c r="A14" s="406" t="s">
        <v>5</v>
      </c>
      <c r="B14" s="534">
        <v>9928.7342145470211</v>
      </c>
      <c r="C14" s="535">
        <v>42944.081040381017</v>
      </c>
      <c r="D14" s="536">
        <v>708600.99000000011</v>
      </c>
      <c r="E14" s="170"/>
      <c r="F14" s="170"/>
      <c r="G14" s="496"/>
      <c r="I14" s="394"/>
      <c r="K14" s="170"/>
      <c r="L14" s="170"/>
      <c r="M14" s="170"/>
      <c r="N14" s="170"/>
      <c r="O14" s="170"/>
      <c r="P14" s="170"/>
      <c r="Q14" s="170"/>
    </row>
    <row r="15" spans="1:19" x14ac:dyDescent="0.25">
      <c r="A15" s="406" t="s">
        <v>6</v>
      </c>
      <c r="B15" s="534">
        <v>11214.322170622005</v>
      </c>
      <c r="C15" s="535">
        <v>50760.402192992078</v>
      </c>
      <c r="D15" s="536">
        <v>632397.21299999999</v>
      </c>
      <c r="E15" s="170"/>
      <c r="F15" s="170"/>
      <c r="G15" s="496"/>
      <c r="H15" s="495"/>
      <c r="I15" s="495"/>
      <c r="J15" s="495"/>
      <c r="K15" s="495"/>
      <c r="L15" s="495"/>
      <c r="M15" s="495"/>
      <c r="N15" s="495"/>
      <c r="O15" s="495"/>
      <c r="P15" s="495"/>
      <c r="Q15" s="495"/>
      <c r="R15" s="495"/>
      <c r="S15" s="170"/>
    </row>
    <row r="16" spans="1:19" ht="14.25" customHeight="1" x14ac:dyDescent="0.25">
      <c r="A16" s="406" t="s">
        <v>7</v>
      </c>
      <c r="B16" s="534">
        <v>11223.692155724893</v>
      </c>
      <c r="C16" s="535">
        <v>48595.858027493545</v>
      </c>
      <c r="D16" s="536">
        <v>295396.87900000002</v>
      </c>
      <c r="E16" s="170"/>
      <c r="F16" s="170"/>
      <c r="G16" s="496"/>
      <c r="I16" s="394"/>
    </row>
    <row r="17" spans="1:9" x14ac:dyDescent="0.25">
      <c r="A17" s="406" t="s">
        <v>8</v>
      </c>
      <c r="B17" s="534">
        <v>11262.13209461017</v>
      </c>
      <c r="C17" s="535">
        <v>49080.831201319656</v>
      </c>
      <c r="D17" s="536">
        <v>482190.24599999998</v>
      </c>
      <c r="E17" s="170"/>
      <c r="F17" s="170"/>
      <c r="G17" s="496"/>
      <c r="I17" s="394"/>
    </row>
    <row r="18" spans="1:9" x14ac:dyDescent="0.25">
      <c r="A18" s="406" t="s">
        <v>9</v>
      </c>
      <c r="B18" s="534">
        <v>10947.462594895553</v>
      </c>
      <c r="C18" s="535">
        <v>48606.988100332455</v>
      </c>
      <c r="D18" s="536">
        <v>715422.92599999998</v>
      </c>
      <c r="E18" s="170"/>
      <c r="F18" s="170"/>
      <c r="G18" s="496"/>
      <c r="I18" s="394"/>
    </row>
    <row r="19" spans="1:9" x14ac:dyDescent="0.25">
      <c r="A19" s="406" t="s">
        <v>10</v>
      </c>
      <c r="B19" s="534">
        <v>10180.343814519038</v>
      </c>
      <c r="C19" s="535">
        <v>42339.30708253866</v>
      </c>
      <c r="D19" s="536">
        <v>615251.87500000012</v>
      </c>
      <c r="E19" s="170"/>
      <c r="F19" s="170"/>
      <c r="G19" s="496"/>
      <c r="I19" s="394"/>
    </row>
    <row r="20" spans="1:9" x14ac:dyDescent="0.25">
      <c r="A20" s="406" t="s">
        <v>11</v>
      </c>
      <c r="B20" s="534">
        <v>10639.783084067722</v>
      </c>
      <c r="C20" s="535">
        <v>44006.127990770277</v>
      </c>
      <c r="D20" s="536">
        <v>700660.09900000005</v>
      </c>
      <c r="E20" s="170"/>
      <c r="F20" s="170"/>
      <c r="G20" s="496"/>
      <c r="I20" s="394"/>
    </row>
    <row r="21" spans="1:9" x14ac:dyDescent="0.25">
      <c r="A21" s="406" t="s">
        <v>12</v>
      </c>
      <c r="B21" s="534">
        <v>7735.8777009162432</v>
      </c>
      <c r="C21" s="537">
        <v>38309.560710535137</v>
      </c>
      <c r="D21" s="536">
        <v>638324.25300000003</v>
      </c>
      <c r="E21" s="170"/>
      <c r="F21" s="170"/>
      <c r="G21" s="496"/>
      <c r="I21" s="394"/>
    </row>
    <row r="22" spans="1:9" ht="14.25" thickBot="1" x14ac:dyDescent="0.3">
      <c r="A22" s="407" t="s">
        <v>13</v>
      </c>
      <c r="B22" s="538">
        <v>7883.2074666802318</v>
      </c>
      <c r="C22" s="539">
        <v>41433.181152548517</v>
      </c>
      <c r="D22" s="540">
        <v>718874.94000000006</v>
      </c>
      <c r="E22" s="170"/>
      <c r="F22" s="170"/>
      <c r="G22" s="496"/>
      <c r="I22" s="394"/>
    </row>
    <row r="23" spans="1:9" ht="14.25" thickBot="1" x14ac:dyDescent="0.3">
      <c r="A23" s="351" t="s">
        <v>15</v>
      </c>
      <c r="B23" s="541">
        <f>+SUM(B11:B22)</f>
        <v>117276.63354473344</v>
      </c>
      <c r="C23" s="541">
        <f>+SUM(C11:C22)</f>
        <v>512580.20449571824</v>
      </c>
      <c r="D23" s="541">
        <f>+SUM(D11:D22)</f>
        <v>8034964.3550000014</v>
      </c>
      <c r="E23" s="170"/>
      <c r="F23" s="2"/>
    </row>
    <row r="24" spans="1:9" x14ac:dyDescent="0.25">
      <c r="A24" s="2"/>
      <c r="B24" s="2"/>
      <c r="C24" s="2"/>
      <c r="D24" s="2"/>
      <c r="E24" s="2"/>
    </row>
    <row r="25" spans="1:9" ht="14.25" thickBot="1" x14ac:dyDescent="0.3">
      <c r="A25" s="1" t="s">
        <v>63</v>
      </c>
      <c r="B25" s="2"/>
      <c r="C25" s="2"/>
      <c r="D25" s="2"/>
      <c r="E25" s="2"/>
    </row>
    <row r="26" spans="1:9" ht="14.25" thickBot="1" x14ac:dyDescent="0.3">
      <c r="A26" s="448" t="s">
        <v>64</v>
      </c>
      <c r="B26" s="355"/>
      <c r="C26" s="356" t="s">
        <v>65</v>
      </c>
      <c r="D26" s="456"/>
      <c r="E26" s="235" t="s">
        <v>66</v>
      </c>
    </row>
    <row r="27" spans="1:9" ht="14.25" thickBot="1" x14ac:dyDescent="0.3">
      <c r="A27" s="455"/>
      <c r="B27" s="349" t="s">
        <v>68</v>
      </c>
      <c r="C27" s="236" t="s">
        <v>69</v>
      </c>
      <c r="D27" s="350" t="s">
        <v>22</v>
      </c>
      <c r="E27" s="357" t="s">
        <v>62</v>
      </c>
    </row>
    <row r="28" spans="1:9" x14ac:dyDescent="0.25">
      <c r="A28" s="405" t="s">
        <v>188</v>
      </c>
      <c r="B28" s="542"/>
      <c r="C28" s="543">
        <v>4196108.9609999992</v>
      </c>
      <c r="D28" s="544">
        <f>C28+B28</f>
        <v>4196108.9609999992</v>
      </c>
      <c r="E28" s="545"/>
      <c r="G28" s="170"/>
    </row>
    <row r="29" spans="1:9" x14ac:dyDescent="0.25">
      <c r="A29" s="406" t="s">
        <v>187</v>
      </c>
      <c r="B29" s="546"/>
      <c r="C29" s="547">
        <v>3708880.5120000001</v>
      </c>
      <c r="D29" s="548">
        <f>C29+B29</f>
        <v>3708880.5120000001</v>
      </c>
      <c r="E29" s="545"/>
      <c r="H29" s="249"/>
    </row>
    <row r="30" spans="1:9" ht="14.25" thickBot="1" x14ac:dyDescent="0.3">
      <c r="A30" s="407" t="s">
        <v>189</v>
      </c>
      <c r="B30" s="549">
        <v>114043.98999999999</v>
      </c>
      <c r="C30" s="550">
        <v>56537.012000000002</v>
      </c>
      <c r="D30" s="551">
        <f>C30+B30</f>
        <v>170581.00199999998</v>
      </c>
      <c r="E30" s="545">
        <v>1368394</v>
      </c>
    </row>
    <row r="31" spans="1:9" ht="14.25" thickBot="1" x14ac:dyDescent="0.3">
      <c r="A31" s="351" t="s">
        <v>15</v>
      </c>
      <c r="B31" s="541">
        <f>SUM(B28:B30)</f>
        <v>114043.98999999999</v>
      </c>
      <c r="C31" s="541">
        <f>SUM(C28:C30)</f>
        <v>7961526.4849999994</v>
      </c>
      <c r="D31" s="552">
        <f>SUM(D28:D30)</f>
        <v>8075570.4749999996</v>
      </c>
      <c r="E31" s="541">
        <f>SUM(E28:E30)</f>
        <v>1368394</v>
      </c>
    </row>
    <row r="32" spans="1:9" x14ac:dyDescent="0.25">
      <c r="A32" s="1" t="s">
        <v>322</v>
      </c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1"/>
      <c r="B34" s="2"/>
      <c r="C34" s="2"/>
      <c r="D34" s="2"/>
      <c r="E34" s="2"/>
    </row>
    <row r="35" spans="1:5" x14ac:dyDescent="0.25">
      <c r="A35" s="1"/>
      <c r="B35" s="2"/>
      <c r="C35" s="2"/>
      <c r="D35" s="2"/>
      <c r="E35" s="2"/>
    </row>
    <row r="36" spans="1:5" x14ac:dyDescent="0.25">
      <c r="A36" s="1"/>
      <c r="B36" s="2"/>
      <c r="C36" s="2"/>
      <c r="D36" s="2"/>
      <c r="E36" s="2"/>
    </row>
  </sheetData>
  <mergeCells count="1">
    <mergeCell ref="B7:C7"/>
  </mergeCells>
  <pageMargins left="0.7" right="0.7" top="0.75" bottom="0.75" header="0.3" footer="0.3"/>
  <pageSetup scale="95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Hoja54"/>
  <dimension ref="A1:R12"/>
  <sheetViews>
    <sheetView workbookViewId="0">
      <selection activeCell="L28" sqref="L28"/>
    </sheetView>
  </sheetViews>
  <sheetFormatPr baseColWidth="10" defaultRowHeight="12.75" x14ac:dyDescent="0.2"/>
  <cols>
    <col min="2" max="2" width="16.140625" bestFit="1" customWidth="1"/>
    <col min="13" max="13" width="13" bestFit="1" customWidth="1"/>
    <col min="14" max="14" width="11.5703125" bestFit="1" customWidth="1"/>
    <col min="16" max="16" width="14.140625" bestFit="1" customWidth="1"/>
    <col min="17" max="17" width="11.85546875" bestFit="1" customWidth="1"/>
    <col min="18" max="18" width="13" bestFit="1" customWidth="1"/>
  </cols>
  <sheetData>
    <row r="1" spans="1:18" ht="13.5" x14ac:dyDescent="0.25">
      <c r="A1" s="435" t="s">
        <v>498</v>
      </c>
    </row>
    <row r="2" spans="1:18" ht="13.5" x14ac:dyDescent="0.25">
      <c r="A2" s="434"/>
    </row>
    <row r="3" spans="1:18" ht="13.5" x14ac:dyDescent="0.25">
      <c r="A3" s="434" t="s">
        <v>421</v>
      </c>
    </row>
    <row r="6" spans="1:18" x14ac:dyDescent="0.2">
      <c r="A6" s="581"/>
      <c r="B6" s="580" t="s">
        <v>406</v>
      </c>
      <c r="C6" s="580" t="s">
        <v>407</v>
      </c>
      <c r="D6" s="580" t="s">
        <v>408</v>
      </c>
      <c r="E6" s="580" t="s">
        <v>409</v>
      </c>
      <c r="F6" s="580" t="s">
        <v>410</v>
      </c>
      <c r="G6" s="580" t="s">
        <v>411</v>
      </c>
      <c r="H6" s="580" t="s">
        <v>412</v>
      </c>
      <c r="I6" s="580" t="s">
        <v>413</v>
      </c>
      <c r="J6" s="580" t="s">
        <v>414</v>
      </c>
      <c r="K6" s="580" t="s">
        <v>415</v>
      </c>
      <c r="L6" s="580" t="s">
        <v>416</v>
      </c>
      <c r="M6" s="580" t="s">
        <v>422</v>
      </c>
      <c r="N6" s="580" t="s">
        <v>417</v>
      </c>
      <c r="O6" s="580" t="s">
        <v>423</v>
      </c>
      <c r="P6" s="580" t="s">
        <v>418</v>
      </c>
      <c r="Q6" s="580" t="s">
        <v>419</v>
      </c>
      <c r="R6" s="580" t="s">
        <v>333</v>
      </c>
    </row>
    <row r="7" spans="1:18" x14ac:dyDescent="0.2">
      <c r="A7" s="581"/>
      <c r="B7" s="580"/>
      <c r="C7" s="580"/>
      <c r="D7" s="580"/>
      <c r="E7" s="580"/>
      <c r="F7" s="580"/>
      <c r="G7" s="580"/>
      <c r="H7" s="580"/>
      <c r="I7" s="580"/>
      <c r="J7" s="580"/>
      <c r="K7" s="580"/>
      <c r="L7" s="580"/>
      <c r="M7" s="580"/>
      <c r="N7" s="580"/>
      <c r="O7" s="580"/>
      <c r="P7" s="580"/>
      <c r="Q7" s="580"/>
      <c r="R7" s="580"/>
    </row>
    <row r="8" spans="1:18" ht="15" x14ac:dyDescent="0.25">
      <c r="A8" s="436"/>
      <c r="B8" s="449" t="s">
        <v>28</v>
      </c>
      <c r="C8" s="437">
        <v>7.643999999999969</v>
      </c>
      <c r="D8" s="437">
        <v>0</v>
      </c>
      <c r="E8" s="437">
        <v>15626.491999999993</v>
      </c>
      <c r="F8" s="437">
        <v>129.53100000000001</v>
      </c>
      <c r="G8" s="437">
        <v>54632.981999999945</v>
      </c>
      <c r="H8" s="437">
        <v>248.65299999999965</v>
      </c>
      <c r="I8" s="437">
        <v>175201.02299999967</v>
      </c>
      <c r="J8" s="437">
        <v>465.34899999999783</v>
      </c>
      <c r="K8" s="437">
        <v>63527.830999999649</v>
      </c>
      <c r="L8" s="437">
        <v>165.76300000000026</v>
      </c>
      <c r="M8" s="437">
        <v>14156.701000000054</v>
      </c>
      <c r="N8" s="437">
        <v>16150.054000000006</v>
      </c>
      <c r="O8" s="437">
        <v>95515.912000000069</v>
      </c>
      <c r="P8" s="437">
        <v>324161.96900000022</v>
      </c>
      <c r="Q8" s="437">
        <v>111665.96600000009</v>
      </c>
      <c r="R8" s="437">
        <v>435827.93499999947</v>
      </c>
    </row>
    <row r="9" spans="1:18" ht="15" x14ac:dyDescent="0.25">
      <c r="A9" s="436"/>
      <c r="B9" s="449" t="s">
        <v>30</v>
      </c>
      <c r="C9" s="437">
        <v>0</v>
      </c>
      <c r="D9" s="437">
        <v>0</v>
      </c>
      <c r="E9" s="437">
        <v>0</v>
      </c>
      <c r="F9" s="437">
        <v>0</v>
      </c>
      <c r="G9" s="437">
        <v>0</v>
      </c>
      <c r="H9" s="437">
        <v>0</v>
      </c>
      <c r="I9" s="437">
        <v>0</v>
      </c>
      <c r="J9" s="437">
        <v>0</v>
      </c>
      <c r="K9" s="437">
        <v>0</v>
      </c>
      <c r="L9" s="437">
        <v>0</v>
      </c>
      <c r="M9" s="437">
        <v>0</v>
      </c>
      <c r="N9" s="437">
        <v>0</v>
      </c>
      <c r="O9" s="437">
        <v>279159.8480000007</v>
      </c>
      <c r="P9" s="437">
        <v>0</v>
      </c>
      <c r="Q9" s="437">
        <v>279159.8480000007</v>
      </c>
      <c r="R9" s="437">
        <v>279159.8480000007</v>
      </c>
    </row>
    <row r="10" spans="1:18" ht="15" x14ac:dyDescent="0.25">
      <c r="A10" s="436"/>
      <c r="B10" s="449" t="s">
        <v>27</v>
      </c>
      <c r="C10" s="437">
        <v>0.42000000000000021</v>
      </c>
      <c r="D10" s="437">
        <v>0</v>
      </c>
      <c r="E10" s="437">
        <v>24106.070000000003</v>
      </c>
      <c r="F10" s="437">
        <v>338.87999999999789</v>
      </c>
      <c r="G10" s="437">
        <v>79643.405999999843</v>
      </c>
      <c r="H10" s="437">
        <v>560.62100000000089</v>
      </c>
      <c r="I10" s="437">
        <v>375388.22700000094</v>
      </c>
      <c r="J10" s="437">
        <v>2100.2799999999979</v>
      </c>
      <c r="K10" s="437">
        <v>71943.945999999778</v>
      </c>
      <c r="L10" s="437">
        <v>675.57099999999821</v>
      </c>
      <c r="M10" s="437">
        <v>10023.706000000033</v>
      </c>
      <c r="N10" s="437">
        <v>0</v>
      </c>
      <c r="O10" s="437">
        <v>113722.18799999972</v>
      </c>
      <c r="P10" s="437">
        <v>564781.12700000009</v>
      </c>
      <c r="Q10" s="437">
        <v>113722.18799999972</v>
      </c>
      <c r="R10" s="437">
        <v>678503.31500000064</v>
      </c>
    </row>
    <row r="11" spans="1:18" ht="15" x14ac:dyDescent="0.25">
      <c r="A11" s="436"/>
      <c r="B11" s="449" t="s">
        <v>420</v>
      </c>
      <c r="C11" s="437">
        <v>0</v>
      </c>
      <c r="D11" s="437">
        <v>0</v>
      </c>
      <c r="E11" s="437">
        <v>195.40900000000005</v>
      </c>
      <c r="F11" s="437">
        <v>0.19000000000000003</v>
      </c>
      <c r="G11" s="437">
        <v>808.35999999999922</v>
      </c>
      <c r="H11" s="437">
        <v>0.14799999999999999</v>
      </c>
      <c r="I11" s="437">
        <v>5199.9170000000095</v>
      </c>
      <c r="J11" s="437">
        <v>1.2110000000000001</v>
      </c>
      <c r="K11" s="437">
        <v>2975.8080000000023</v>
      </c>
      <c r="L11" s="437">
        <v>0.32</v>
      </c>
      <c r="M11" s="437">
        <v>8.0619999999999976</v>
      </c>
      <c r="N11" s="437">
        <v>0</v>
      </c>
      <c r="O11" s="437">
        <v>12800.981999999996</v>
      </c>
      <c r="P11" s="437">
        <v>9189.4250000000138</v>
      </c>
      <c r="Q11" s="437">
        <v>12800.981999999996</v>
      </c>
      <c r="R11" s="437">
        <v>21990.406999999959</v>
      </c>
    </row>
    <row r="12" spans="1:18" ht="15" x14ac:dyDescent="0.25">
      <c r="A12" s="436"/>
      <c r="B12" s="450" t="s">
        <v>15</v>
      </c>
      <c r="C12" s="451">
        <v>8.0639999999999699</v>
      </c>
      <c r="D12" s="451">
        <v>0</v>
      </c>
      <c r="E12" s="451">
        <v>39927.970999999998</v>
      </c>
      <c r="F12" s="451">
        <v>468.6009999999979</v>
      </c>
      <c r="G12" s="451">
        <v>135084.74799999979</v>
      </c>
      <c r="H12" s="451">
        <v>809.42200000000059</v>
      </c>
      <c r="I12" s="451">
        <v>555789.1670000006</v>
      </c>
      <c r="J12" s="451">
        <v>2566.8399999999956</v>
      </c>
      <c r="K12" s="451">
        <v>138447.58499999941</v>
      </c>
      <c r="L12" s="451">
        <v>841.65399999999852</v>
      </c>
      <c r="M12" s="451">
        <v>24188.469000000088</v>
      </c>
      <c r="N12" s="451">
        <v>16150.054000000006</v>
      </c>
      <c r="O12" s="451">
        <v>501198.93000000052</v>
      </c>
      <c r="P12" s="451">
        <v>898132.52100000042</v>
      </c>
      <c r="Q12" s="451">
        <v>517348.98400000052</v>
      </c>
      <c r="R12" s="451">
        <v>1415481.5050000006</v>
      </c>
    </row>
  </sheetData>
  <mergeCells count="18">
    <mergeCell ref="P6:P7"/>
    <mergeCell ref="Q6:Q7"/>
    <mergeCell ref="R6:R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F6:F7"/>
    <mergeCell ref="A6:A7"/>
    <mergeCell ref="B6:B7"/>
    <mergeCell ref="C6:C7"/>
    <mergeCell ref="D6:D7"/>
    <mergeCell ref="E6:E7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Hoja38">
    <pageSetUpPr fitToPage="1"/>
  </sheetPr>
  <dimension ref="A1:F47"/>
  <sheetViews>
    <sheetView zoomScaleNormal="100" workbookViewId="0">
      <selection activeCell="Q40" sqref="Q40"/>
    </sheetView>
  </sheetViews>
  <sheetFormatPr baseColWidth="10" defaultRowHeight="13.5" x14ac:dyDescent="0.25"/>
  <cols>
    <col min="1" max="1" width="19.42578125" style="8" customWidth="1"/>
    <col min="2" max="2" width="17.140625" style="8" customWidth="1"/>
    <col min="3" max="3" width="15.42578125" style="8" customWidth="1"/>
    <col min="4" max="4" width="16.28515625" style="8" customWidth="1"/>
    <col min="5" max="5" width="12.7109375" style="8" customWidth="1"/>
    <col min="6" max="16384" width="11.42578125" style="8"/>
  </cols>
  <sheetData>
    <row r="1" spans="1:6" ht="13.5" customHeight="1" x14ac:dyDescent="0.25">
      <c r="A1" s="65" t="s">
        <v>514</v>
      </c>
      <c r="B1" s="20"/>
      <c r="C1" s="20"/>
      <c r="D1" s="20"/>
      <c r="E1" s="20"/>
      <c r="F1" s="20"/>
    </row>
    <row r="2" spans="1:6" ht="13.5" customHeight="1" x14ac:dyDescent="0.25">
      <c r="A2" s="20"/>
      <c r="B2" s="20"/>
      <c r="C2" s="20"/>
      <c r="D2" s="20"/>
      <c r="E2" s="20"/>
      <c r="F2" s="20"/>
    </row>
    <row r="3" spans="1:6" ht="13.5" customHeight="1" x14ac:dyDescent="0.25">
      <c r="A3" s="452"/>
      <c r="B3" s="452"/>
      <c r="C3" s="453" t="s">
        <v>324</v>
      </c>
      <c r="D3" s="452"/>
      <c r="E3" s="452"/>
      <c r="F3" s="20"/>
    </row>
    <row r="4" spans="1:6" ht="13.5" customHeight="1" x14ac:dyDescent="0.25">
      <c r="A4" s="217" t="s">
        <v>0</v>
      </c>
      <c r="B4" s="218" t="s">
        <v>325</v>
      </c>
      <c r="C4" s="218" t="s">
        <v>14</v>
      </c>
      <c r="D4" s="218" t="s">
        <v>16</v>
      </c>
      <c r="E4" s="218" t="s">
        <v>15</v>
      </c>
      <c r="F4" s="20"/>
    </row>
    <row r="5" spans="1:6" ht="13.5" customHeight="1" x14ac:dyDescent="0.25">
      <c r="A5" s="51" t="s">
        <v>2</v>
      </c>
      <c r="B5" s="327">
        <v>592.23800000000006</v>
      </c>
      <c r="C5" s="327">
        <v>878.13800000000015</v>
      </c>
      <c r="D5" s="46">
        <v>0</v>
      </c>
      <c r="E5" s="181">
        <f>SUM(B5:D5)</f>
        <v>1470.3760000000002</v>
      </c>
      <c r="F5" s="20"/>
    </row>
    <row r="6" spans="1:6" ht="13.5" customHeight="1" x14ac:dyDescent="0.25">
      <c r="A6" s="51" t="s">
        <v>3</v>
      </c>
      <c r="B6" s="327">
        <v>567.17700000000002</v>
      </c>
      <c r="C6" s="327">
        <v>853.25799999999981</v>
      </c>
      <c r="D6" s="46">
        <v>0</v>
      </c>
      <c r="E6" s="181">
        <f>SUM(B6:D6)</f>
        <v>1420.4349999999999</v>
      </c>
      <c r="F6" s="20"/>
    </row>
    <row r="7" spans="1:6" ht="13.5" customHeight="1" x14ac:dyDescent="0.25">
      <c r="A7" s="51" t="s">
        <v>4</v>
      </c>
      <c r="B7" s="327">
        <v>664.66699999999992</v>
      </c>
      <c r="C7" s="327">
        <v>1003.0060000000001</v>
      </c>
      <c r="D7" s="46">
        <v>0</v>
      </c>
      <c r="E7" s="181">
        <f>SUM(B7:D7)</f>
        <v>1667.673</v>
      </c>
      <c r="F7" s="20"/>
    </row>
    <row r="8" spans="1:6" ht="13.5" customHeight="1" x14ac:dyDescent="0.25">
      <c r="A8" s="51" t="s">
        <v>5</v>
      </c>
      <c r="B8" s="327">
        <v>665.33899999999994</v>
      </c>
      <c r="C8" s="327">
        <v>1048.2920000000001</v>
      </c>
      <c r="D8" s="46">
        <v>0</v>
      </c>
      <c r="E8" s="181">
        <f>SUM(B8:D8)</f>
        <v>1713.6310000000001</v>
      </c>
      <c r="F8" s="20"/>
    </row>
    <row r="9" spans="1:6" ht="13.5" customHeight="1" x14ac:dyDescent="0.25">
      <c r="A9" s="51" t="s">
        <v>6</v>
      </c>
      <c r="B9" s="327">
        <v>700.53199999999993</v>
      </c>
      <c r="C9" s="327">
        <v>1118.1079999999999</v>
      </c>
      <c r="D9" s="46">
        <v>0</v>
      </c>
      <c r="E9" s="181">
        <f>SUM(B9:D9)</f>
        <v>1818.6399999999999</v>
      </c>
      <c r="F9" s="20"/>
    </row>
    <row r="10" spans="1:6" ht="13.5" customHeight="1" x14ac:dyDescent="0.25">
      <c r="A10" s="51" t="s">
        <v>7</v>
      </c>
      <c r="B10" s="327">
        <v>734.73799999999994</v>
      </c>
      <c r="C10" s="327">
        <v>1115.8999999999999</v>
      </c>
      <c r="D10" s="46">
        <v>0</v>
      </c>
      <c r="E10" s="181">
        <f t="shared" ref="E10:E16" si="0">SUM(B10:D10)</f>
        <v>1850.6379999999999</v>
      </c>
      <c r="F10" s="20"/>
    </row>
    <row r="11" spans="1:6" ht="13.5" customHeight="1" x14ac:dyDescent="0.25">
      <c r="A11" s="51" t="s">
        <v>8</v>
      </c>
      <c r="B11" s="327">
        <v>748.06799999999987</v>
      </c>
      <c r="C11" s="327">
        <v>1132.462</v>
      </c>
      <c r="D11" s="46">
        <v>0</v>
      </c>
      <c r="E11" s="181">
        <f t="shared" si="0"/>
        <v>1880.5299999999997</v>
      </c>
      <c r="F11" s="20"/>
    </row>
    <row r="12" spans="1:6" ht="13.5" customHeight="1" x14ac:dyDescent="0.25">
      <c r="A12" s="51" t="s">
        <v>9</v>
      </c>
      <c r="B12" s="327">
        <v>776.22799999999995</v>
      </c>
      <c r="C12" s="327">
        <v>1228.7230000000002</v>
      </c>
      <c r="D12" s="46">
        <v>0</v>
      </c>
      <c r="E12" s="181">
        <f t="shared" si="0"/>
        <v>2004.951</v>
      </c>
      <c r="F12" s="20"/>
    </row>
    <row r="13" spans="1:6" ht="13.5" customHeight="1" x14ac:dyDescent="0.25">
      <c r="A13" s="51" t="s">
        <v>10</v>
      </c>
      <c r="B13" s="327">
        <v>730.7399999999999</v>
      </c>
      <c r="C13" s="327">
        <v>1139.6089999999999</v>
      </c>
      <c r="D13" s="46">
        <v>0</v>
      </c>
      <c r="E13" s="181">
        <f t="shared" si="0"/>
        <v>1870.3489999999997</v>
      </c>
      <c r="F13" s="20"/>
    </row>
    <row r="14" spans="1:6" ht="13.5" customHeight="1" x14ac:dyDescent="0.25">
      <c r="A14" s="51" t="s">
        <v>11</v>
      </c>
      <c r="B14" s="327">
        <v>754.54599999999994</v>
      </c>
      <c r="C14" s="327">
        <v>1172.886</v>
      </c>
      <c r="D14" s="46">
        <v>0</v>
      </c>
      <c r="E14" s="181">
        <f t="shared" si="0"/>
        <v>1927.4319999999998</v>
      </c>
      <c r="F14" s="20"/>
    </row>
    <row r="15" spans="1:6" ht="13.5" customHeight="1" x14ac:dyDescent="0.25">
      <c r="A15" s="51" t="s">
        <v>12</v>
      </c>
      <c r="B15" s="327">
        <v>685.65899999999999</v>
      </c>
      <c r="C15" s="327">
        <v>1099.1220000000001</v>
      </c>
      <c r="D15" s="46">
        <v>0</v>
      </c>
      <c r="E15" s="181">
        <f t="shared" si="0"/>
        <v>1784.7809999999999</v>
      </c>
      <c r="F15" s="20"/>
    </row>
    <row r="16" spans="1:6" ht="13.5" customHeight="1" x14ac:dyDescent="0.25">
      <c r="A16" s="51" t="s">
        <v>13</v>
      </c>
      <c r="B16" s="327">
        <v>676.07200000000012</v>
      </c>
      <c r="C16" s="327">
        <v>975.97099999999989</v>
      </c>
      <c r="D16" s="46">
        <v>0</v>
      </c>
      <c r="E16" s="181">
        <f t="shared" si="0"/>
        <v>1652.0430000000001</v>
      </c>
      <c r="F16" s="20"/>
    </row>
    <row r="17" spans="1:6" ht="13.5" customHeight="1" x14ac:dyDescent="0.25">
      <c r="A17" s="207" t="s">
        <v>15</v>
      </c>
      <c r="B17" s="180">
        <f>+SUM(B5:B16)</f>
        <v>8296.003999999999</v>
      </c>
      <c r="C17" s="180">
        <f>+SUM(C5:C16)</f>
        <v>12765.475</v>
      </c>
      <c r="D17" s="180">
        <f>+SUM(D5:D16)</f>
        <v>0</v>
      </c>
      <c r="E17" s="181">
        <f>SUM(E5:E16)</f>
        <v>21061.478999999999</v>
      </c>
      <c r="F17" s="20"/>
    </row>
    <row r="18" spans="1:6" ht="13.5" customHeight="1" x14ac:dyDescent="0.25">
      <c r="A18" s="20"/>
      <c r="B18" s="20"/>
      <c r="C18" s="20"/>
      <c r="D18" s="20"/>
      <c r="E18" s="73"/>
      <c r="F18" s="20"/>
    </row>
    <row r="19" spans="1:6" ht="13.5" customHeight="1" x14ac:dyDescent="0.25">
      <c r="A19" s="20"/>
      <c r="B19" s="20"/>
      <c r="C19" s="20"/>
      <c r="D19" s="20"/>
      <c r="E19" s="20"/>
      <c r="F19" s="20"/>
    </row>
    <row r="20" spans="1:6" ht="13.5" customHeight="1" x14ac:dyDescent="0.25">
      <c r="A20" s="452"/>
      <c r="B20" s="452"/>
      <c r="C20" s="453" t="s">
        <v>433</v>
      </c>
      <c r="D20" s="452"/>
      <c r="E20" s="452"/>
      <c r="F20" s="20"/>
    </row>
    <row r="21" spans="1:6" ht="13.5" customHeight="1" x14ac:dyDescent="0.25">
      <c r="A21" s="217" t="s">
        <v>0</v>
      </c>
      <c r="B21" s="218" t="s">
        <v>325</v>
      </c>
      <c r="C21" s="218" t="s">
        <v>14</v>
      </c>
      <c r="D21" s="218" t="s">
        <v>16</v>
      </c>
      <c r="E21" s="218" t="s">
        <v>15</v>
      </c>
      <c r="F21" s="20"/>
    </row>
    <row r="22" spans="1:6" ht="13.5" customHeight="1" x14ac:dyDescent="0.25">
      <c r="A22" s="54" t="s">
        <v>2</v>
      </c>
      <c r="B22" s="327">
        <v>840.61299999999983</v>
      </c>
      <c r="C22" s="327">
        <v>468.13200000000001</v>
      </c>
      <c r="D22" s="46">
        <v>0</v>
      </c>
      <c r="E22" s="181">
        <f>SUM(B22:D22)</f>
        <v>1308.7449999999999</v>
      </c>
    </row>
    <row r="23" spans="1:6" ht="13.5" customHeight="1" x14ac:dyDescent="0.25">
      <c r="A23" s="54" t="s">
        <v>3</v>
      </c>
      <c r="B23" s="327">
        <v>802.81899999999996</v>
      </c>
      <c r="C23" s="327">
        <v>434.524</v>
      </c>
      <c r="D23" s="46">
        <v>0</v>
      </c>
      <c r="E23" s="181">
        <f>SUM(B23:D23)</f>
        <v>1237.3429999999998</v>
      </c>
      <c r="F23" s="20"/>
    </row>
    <row r="24" spans="1:6" ht="13.5" customHeight="1" x14ac:dyDescent="0.25">
      <c r="A24" s="54" t="s">
        <v>4</v>
      </c>
      <c r="B24" s="327">
        <v>918.98099999999999</v>
      </c>
      <c r="C24" s="327">
        <v>490.49600000000004</v>
      </c>
      <c r="D24" s="46">
        <v>0</v>
      </c>
      <c r="E24" s="181">
        <f>SUM(B24:D24)</f>
        <v>1409.4770000000001</v>
      </c>
      <c r="F24" s="20"/>
    </row>
    <row r="25" spans="1:6" ht="13.5" customHeight="1" x14ac:dyDescent="0.25">
      <c r="A25" s="54" t="s">
        <v>5</v>
      </c>
      <c r="B25" s="327">
        <v>948.04399999999987</v>
      </c>
      <c r="C25" s="327">
        <v>522.14</v>
      </c>
      <c r="D25" s="46">
        <v>0</v>
      </c>
      <c r="E25" s="181">
        <f>SUM(B25:D25)</f>
        <v>1470.1839999999997</v>
      </c>
      <c r="F25" s="20"/>
    </row>
    <row r="26" spans="1:6" ht="13.5" customHeight="1" x14ac:dyDescent="0.25">
      <c r="A26" s="54" t="s">
        <v>6</v>
      </c>
      <c r="B26" s="327">
        <v>1015.126</v>
      </c>
      <c r="C26" s="327">
        <v>567.67700000000002</v>
      </c>
      <c r="D26" s="46">
        <v>0</v>
      </c>
      <c r="E26" s="181">
        <f t="shared" ref="E26:E33" si="1">SUM(B26:D26)</f>
        <v>1582.8029999999999</v>
      </c>
      <c r="F26" s="20"/>
    </row>
    <row r="27" spans="1:6" ht="13.5" customHeight="1" x14ac:dyDescent="0.25">
      <c r="A27" s="54" t="s">
        <v>7</v>
      </c>
      <c r="B27" s="327">
        <v>1051.067</v>
      </c>
      <c r="C27" s="327">
        <v>585.25099999999998</v>
      </c>
      <c r="D27" s="46">
        <v>0</v>
      </c>
      <c r="E27" s="181">
        <f t="shared" si="1"/>
        <v>1636.318</v>
      </c>
      <c r="F27" s="20"/>
    </row>
    <row r="28" spans="1:6" ht="13.5" customHeight="1" x14ac:dyDescent="0.25">
      <c r="A28" s="54" t="s">
        <v>8</v>
      </c>
      <c r="B28" s="327">
        <v>1090.5440000000001</v>
      </c>
      <c r="C28" s="327">
        <v>583.84199999999998</v>
      </c>
      <c r="D28" s="46">
        <v>0</v>
      </c>
      <c r="E28" s="181">
        <f t="shared" si="1"/>
        <v>1674.386</v>
      </c>
      <c r="F28" s="20"/>
    </row>
    <row r="29" spans="1:6" ht="13.5" customHeight="1" x14ac:dyDescent="0.25">
      <c r="A29" s="54" t="s">
        <v>9</v>
      </c>
      <c r="B29" s="327">
        <v>1130.4659999999999</v>
      </c>
      <c r="C29" s="327">
        <v>648.32400000000007</v>
      </c>
      <c r="D29" s="46">
        <v>0</v>
      </c>
      <c r="E29" s="181">
        <f t="shared" si="1"/>
        <v>1778.79</v>
      </c>
      <c r="F29" s="20"/>
    </row>
    <row r="30" spans="1:6" ht="13.5" customHeight="1" x14ac:dyDescent="0.25">
      <c r="A30" s="54" t="s">
        <v>10</v>
      </c>
      <c r="B30" s="327">
        <v>1023.8440000000001</v>
      </c>
      <c r="C30" s="327">
        <v>644.46299999999997</v>
      </c>
      <c r="D30" s="46">
        <v>0</v>
      </c>
      <c r="E30" s="181">
        <f t="shared" si="1"/>
        <v>1668.307</v>
      </c>
      <c r="F30" s="20"/>
    </row>
    <row r="31" spans="1:6" ht="13.5" customHeight="1" x14ac:dyDescent="0.25">
      <c r="A31" s="54" t="s">
        <v>11</v>
      </c>
      <c r="B31" s="327">
        <v>1037.4849999999999</v>
      </c>
      <c r="C31" s="327">
        <v>622.76900000000001</v>
      </c>
      <c r="D31" s="46">
        <v>0</v>
      </c>
      <c r="E31" s="181">
        <f t="shared" si="1"/>
        <v>1660.2539999999999</v>
      </c>
      <c r="F31" s="20"/>
    </row>
    <row r="32" spans="1:6" ht="13.5" customHeight="1" x14ac:dyDescent="0.25">
      <c r="A32" s="51" t="s">
        <v>12</v>
      </c>
      <c r="B32" s="327">
        <v>954.577</v>
      </c>
      <c r="C32" s="327">
        <v>565.01899999999989</v>
      </c>
      <c r="D32" s="46">
        <v>0</v>
      </c>
      <c r="E32" s="181">
        <f t="shared" si="1"/>
        <v>1519.596</v>
      </c>
      <c r="F32" s="20"/>
    </row>
    <row r="33" spans="1:6" ht="13.5" customHeight="1" x14ac:dyDescent="0.25">
      <c r="A33" s="54" t="s">
        <v>13</v>
      </c>
      <c r="B33" s="327">
        <v>934.90300000000002</v>
      </c>
      <c r="C33" s="327">
        <v>573.38900000000001</v>
      </c>
      <c r="D33" s="46">
        <v>0</v>
      </c>
      <c r="E33" s="181">
        <f t="shared" si="1"/>
        <v>1508.2919999999999</v>
      </c>
      <c r="F33" s="20"/>
    </row>
    <row r="34" spans="1:6" ht="13.5" customHeight="1" x14ac:dyDescent="0.25">
      <c r="A34" s="208" t="s">
        <v>15</v>
      </c>
      <c r="B34" s="216">
        <f>SUM(B22:B33)</f>
        <v>11748.469000000001</v>
      </c>
      <c r="C34" s="216">
        <f>SUM(C22:C33)</f>
        <v>6706.0260000000007</v>
      </c>
      <c r="D34" s="216">
        <f>SUM(D22:D33)</f>
        <v>0</v>
      </c>
      <c r="E34" s="216">
        <f>SUM(E22:E33)</f>
        <v>18454.495000000003</v>
      </c>
      <c r="F34" s="20"/>
    </row>
    <row r="35" spans="1:6" ht="13.5" customHeight="1" x14ac:dyDescent="0.25">
      <c r="A35" s="102"/>
      <c r="B35" s="89"/>
      <c r="C35" s="73"/>
      <c r="D35" s="103"/>
      <c r="E35" s="73"/>
      <c r="F35" s="20"/>
    </row>
    <row r="36" spans="1:6" ht="13.5" customHeight="1" x14ac:dyDescent="0.25">
      <c r="A36" s="104" t="s">
        <v>17</v>
      </c>
      <c r="B36" s="73"/>
      <c r="C36" s="73"/>
      <c r="D36" s="73"/>
      <c r="E36" s="73"/>
      <c r="F36" s="73"/>
    </row>
    <row r="37" spans="1:6" ht="13.5" customHeight="1" x14ac:dyDescent="0.25">
      <c r="A37" s="105" t="s">
        <v>20</v>
      </c>
      <c r="B37" s="73"/>
      <c r="C37" s="73"/>
      <c r="D37" s="73"/>
      <c r="E37" s="73"/>
      <c r="F37" s="73"/>
    </row>
    <row r="38" spans="1:6" ht="13.5" customHeight="1" x14ac:dyDescent="0.25">
      <c r="A38" s="105" t="s">
        <v>21</v>
      </c>
      <c r="B38" s="73"/>
      <c r="C38" s="73"/>
      <c r="D38" s="73"/>
      <c r="E38" s="73"/>
      <c r="F38" s="73"/>
    </row>
    <row r="39" spans="1:6" ht="13.5" customHeight="1" x14ac:dyDescent="0.25">
      <c r="A39" s="92"/>
    </row>
    <row r="40" spans="1:6" ht="13.5" customHeight="1" x14ac:dyDescent="0.25">
      <c r="A40" s="75"/>
    </row>
    <row r="41" spans="1:6" ht="20.45" customHeight="1" x14ac:dyDescent="0.25"/>
    <row r="42" spans="1:6" ht="20.45" customHeight="1" x14ac:dyDescent="0.25"/>
    <row r="43" spans="1:6" ht="20.45" customHeight="1" x14ac:dyDescent="0.25"/>
    <row r="44" spans="1:6" ht="20.45" customHeight="1" x14ac:dyDescent="0.25"/>
    <row r="45" spans="1:6" ht="20.45" customHeight="1" x14ac:dyDescent="0.25"/>
    <row r="46" spans="1:6" ht="20.45" customHeight="1" x14ac:dyDescent="0.25"/>
    <row r="47" spans="1:6" ht="20.45" customHeight="1" x14ac:dyDescent="0.25"/>
  </sheetData>
  <phoneticPr fontId="0" type="noConversion"/>
  <printOptions horizontalCentered="1"/>
  <pageMargins left="1.19" right="1.2" top="1.17" bottom="1" header="0.39370078740157483" footer="0"/>
  <pageSetup scale="96" firstPageNumber="36" orientation="portrait" useFirstPageNumber="1" r:id="rId1"/>
  <headerFooter alignWithMargins="0">
    <oddFooter>&amp;C36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Hoja39">
    <pageSetUpPr fitToPage="1"/>
  </sheetPr>
  <dimension ref="A1:F40"/>
  <sheetViews>
    <sheetView zoomScaleNormal="100" workbookViewId="0">
      <selection activeCell="Q40" sqref="Q40"/>
    </sheetView>
  </sheetViews>
  <sheetFormatPr baseColWidth="10" defaultRowHeight="13.5" x14ac:dyDescent="0.25"/>
  <cols>
    <col min="1" max="1" width="19.42578125" style="8" customWidth="1"/>
    <col min="2" max="2" width="17" style="8" customWidth="1"/>
    <col min="3" max="3" width="15.42578125" style="8" customWidth="1"/>
    <col min="4" max="4" width="16.28515625" style="8" customWidth="1"/>
    <col min="5" max="5" width="18" style="8" customWidth="1"/>
    <col min="6" max="16384" width="11.42578125" style="8"/>
  </cols>
  <sheetData>
    <row r="1" spans="1:6" ht="13.5" customHeight="1" x14ac:dyDescent="0.25">
      <c r="A1" s="65" t="s">
        <v>515</v>
      </c>
      <c r="B1" s="20"/>
      <c r="C1" s="20"/>
      <c r="D1" s="20"/>
      <c r="E1" s="20"/>
    </row>
    <row r="2" spans="1:6" ht="13.5" customHeight="1" x14ac:dyDescent="0.25">
      <c r="A2" s="20"/>
      <c r="B2" s="20"/>
      <c r="C2" s="20"/>
      <c r="D2" s="20"/>
      <c r="E2" s="20"/>
    </row>
    <row r="3" spans="1:6" ht="13.5" customHeight="1" x14ac:dyDescent="0.25">
      <c r="A3" s="452"/>
      <c r="B3" s="452"/>
      <c r="C3" s="453" t="s">
        <v>193</v>
      </c>
      <c r="D3" s="452"/>
      <c r="E3" s="452"/>
    </row>
    <row r="4" spans="1:6" ht="28.5" customHeight="1" x14ac:dyDescent="0.25">
      <c r="A4" s="217" t="s">
        <v>0</v>
      </c>
      <c r="B4" s="218" t="s">
        <v>325</v>
      </c>
      <c r="C4" s="218" t="s">
        <v>14</v>
      </c>
      <c r="D4" s="218" t="s">
        <v>16</v>
      </c>
      <c r="E4" s="218" t="s">
        <v>15</v>
      </c>
    </row>
    <row r="5" spans="1:6" ht="13.5" customHeight="1" x14ac:dyDescent="0.25">
      <c r="A5" s="54" t="s">
        <v>2</v>
      </c>
      <c r="B5" s="327">
        <v>1751.2420000000002</v>
      </c>
      <c r="C5" s="327">
        <v>2213.1659999999993</v>
      </c>
      <c r="D5" s="46">
        <v>0</v>
      </c>
      <c r="E5" s="181">
        <f>SUM(B5:D5)</f>
        <v>3964.4079999999994</v>
      </c>
    </row>
    <row r="6" spans="1:6" ht="13.5" customHeight="1" x14ac:dyDescent="0.25">
      <c r="A6" s="54" t="s">
        <v>3</v>
      </c>
      <c r="B6" s="327">
        <v>1708.9549999999997</v>
      </c>
      <c r="C6" s="327">
        <v>1825.3629999999998</v>
      </c>
      <c r="D6" s="46">
        <v>0</v>
      </c>
      <c r="E6" s="181">
        <f>SUM(B6:D6)</f>
        <v>3534.3179999999993</v>
      </c>
    </row>
    <row r="7" spans="1:6" ht="13.5" customHeight="1" x14ac:dyDescent="0.25">
      <c r="A7" s="54" t="s">
        <v>4</v>
      </c>
      <c r="B7" s="327">
        <v>1975.896</v>
      </c>
      <c r="C7" s="327">
        <v>2450.39</v>
      </c>
      <c r="D7" s="46">
        <v>0</v>
      </c>
      <c r="E7" s="181">
        <f>SUM(B7:D7)</f>
        <v>4426.2860000000001</v>
      </c>
    </row>
    <row r="8" spans="1:6" ht="13.5" customHeight="1" x14ac:dyDescent="0.25">
      <c r="A8" s="54" t="s">
        <v>5</v>
      </c>
      <c r="B8" s="327">
        <v>2085.0500000000002</v>
      </c>
      <c r="C8" s="327">
        <v>2353.723</v>
      </c>
      <c r="D8" s="46">
        <v>0</v>
      </c>
      <c r="E8" s="181">
        <f>SUM(B8:D8)</f>
        <v>4438.7730000000001</v>
      </c>
    </row>
    <row r="9" spans="1:6" ht="13.5" customHeight="1" x14ac:dyDescent="0.25">
      <c r="A9" s="54" t="s">
        <v>6</v>
      </c>
      <c r="B9" s="327">
        <v>2281.8519999999994</v>
      </c>
      <c r="C9" s="327">
        <v>2421.3420000000001</v>
      </c>
      <c r="D9" s="46">
        <v>0</v>
      </c>
      <c r="E9" s="181">
        <f t="shared" ref="E9:E16" si="0">SUM(B9:D9)</f>
        <v>4703.1939999999995</v>
      </c>
    </row>
    <row r="10" spans="1:6" ht="13.5" customHeight="1" x14ac:dyDescent="0.25">
      <c r="A10" s="54" t="s">
        <v>7</v>
      </c>
      <c r="B10" s="327">
        <v>2410.9070000000002</v>
      </c>
      <c r="C10" s="327">
        <v>2873.4780000000001</v>
      </c>
      <c r="D10" s="46">
        <v>0</v>
      </c>
      <c r="E10" s="181">
        <f t="shared" si="0"/>
        <v>5284.3850000000002</v>
      </c>
    </row>
    <row r="11" spans="1:6" ht="13.5" customHeight="1" x14ac:dyDescent="0.25">
      <c r="A11" s="54" t="s">
        <v>8</v>
      </c>
      <c r="B11" s="327">
        <v>2394.788</v>
      </c>
      <c r="C11" s="327">
        <v>3643.884</v>
      </c>
      <c r="D11" s="46">
        <v>0</v>
      </c>
      <c r="E11" s="181">
        <f t="shared" si="0"/>
        <v>6038.6720000000005</v>
      </c>
    </row>
    <row r="12" spans="1:6" ht="13.5" customHeight="1" x14ac:dyDescent="0.25">
      <c r="A12" s="54" t="s">
        <v>9</v>
      </c>
      <c r="B12" s="327">
        <v>2479.7860000000001</v>
      </c>
      <c r="C12" s="327">
        <v>3418.2159999999999</v>
      </c>
      <c r="D12" s="46">
        <v>0</v>
      </c>
      <c r="E12" s="181">
        <f t="shared" si="0"/>
        <v>5898.0020000000004</v>
      </c>
    </row>
    <row r="13" spans="1:6" ht="13.5" customHeight="1" x14ac:dyDescent="0.25">
      <c r="A13" s="54" t="s">
        <v>10</v>
      </c>
      <c r="B13" s="327">
        <v>2277.6909999999998</v>
      </c>
      <c r="C13" s="327">
        <v>3404.3429999999998</v>
      </c>
      <c r="D13" s="46">
        <v>0</v>
      </c>
      <c r="E13" s="181">
        <f t="shared" si="0"/>
        <v>5682.0339999999997</v>
      </c>
    </row>
    <row r="14" spans="1:6" ht="13.5" customHeight="1" x14ac:dyDescent="0.25">
      <c r="A14" s="54" t="s">
        <v>11</v>
      </c>
      <c r="B14" s="327">
        <v>2263.5639999999999</v>
      </c>
      <c r="C14" s="327">
        <v>3207.6460000000006</v>
      </c>
      <c r="D14" s="46">
        <v>0</v>
      </c>
      <c r="E14" s="181">
        <f t="shared" si="0"/>
        <v>5471.2100000000009</v>
      </c>
    </row>
    <row r="15" spans="1:6" ht="13.5" customHeight="1" x14ac:dyDescent="0.25">
      <c r="A15" s="51" t="s">
        <v>12</v>
      </c>
      <c r="B15" s="327">
        <v>2048.1019999999999</v>
      </c>
      <c r="C15" s="327">
        <v>2610.8630000000003</v>
      </c>
      <c r="D15" s="46">
        <v>0</v>
      </c>
      <c r="E15" s="181">
        <f t="shared" si="0"/>
        <v>4658.9650000000001</v>
      </c>
    </row>
    <row r="16" spans="1:6" ht="13.5" customHeight="1" x14ac:dyDescent="0.25">
      <c r="A16" s="54" t="s">
        <v>13</v>
      </c>
      <c r="B16" s="327">
        <v>2066.0119999999997</v>
      </c>
      <c r="C16" s="327">
        <v>3191.0829999999996</v>
      </c>
      <c r="D16" s="46">
        <v>0</v>
      </c>
      <c r="E16" s="181">
        <f t="shared" si="0"/>
        <v>5257.0949999999993</v>
      </c>
      <c r="F16" s="29"/>
    </row>
    <row r="17" spans="1:6" ht="13.5" customHeight="1" x14ac:dyDescent="0.25">
      <c r="A17" s="208" t="s">
        <v>15</v>
      </c>
      <c r="B17" s="181">
        <f>+SUM(B5:B16)</f>
        <v>25743.844999999994</v>
      </c>
      <c r="C17" s="181">
        <f>+SUM(C5:C16)</f>
        <v>33613.497000000003</v>
      </c>
      <c r="D17" s="181">
        <f>+SUM(D5:D16)</f>
        <v>0</v>
      </c>
      <c r="E17" s="326">
        <f>SUM(E5:E16)</f>
        <v>59357.342000000004</v>
      </c>
      <c r="F17" s="29"/>
    </row>
    <row r="18" spans="1:6" ht="13.5" customHeight="1" x14ac:dyDescent="0.25">
      <c r="A18" s="20"/>
      <c r="B18" s="20"/>
      <c r="C18" s="20"/>
      <c r="D18" s="20"/>
      <c r="E18" s="123"/>
      <c r="F18" s="29"/>
    </row>
    <row r="19" spans="1:6" ht="13.5" customHeight="1" x14ac:dyDescent="0.25">
      <c r="A19" s="20"/>
      <c r="B19" s="20"/>
      <c r="C19" s="20"/>
      <c r="D19" s="20"/>
      <c r="E19" s="20"/>
    </row>
    <row r="20" spans="1:6" ht="13.5" customHeight="1" x14ac:dyDescent="0.25">
      <c r="A20" s="452"/>
      <c r="B20" s="452"/>
      <c r="C20" s="453" t="s">
        <v>194</v>
      </c>
      <c r="D20" s="452"/>
      <c r="E20" s="452"/>
    </row>
    <row r="21" spans="1:6" ht="27.75" customHeight="1" x14ac:dyDescent="0.25">
      <c r="A21" s="217" t="s">
        <v>0</v>
      </c>
      <c r="B21" s="218" t="s">
        <v>325</v>
      </c>
      <c r="C21" s="218" t="s">
        <v>14</v>
      </c>
      <c r="D21" s="218" t="s">
        <v>16</v>
      </c>
      <c r="E21" s="218" t="s">
        <v>15</v>
      </c>
    </row>
    <row r="22" spans="1:6" ht="13.5" customHeight="1" x14ac:dyDescent="0.25">
      <c r="A22" s="51" t="s">
        <v>2</v>
      </c>
      <c r="B22" s="327">
        <v>1086.5920000000001</v>
      </c>
      <c r="C22" s="327">
        <v>464.18699999999984</v>
      </c>
      <c r="D22" s="46">
        <v>0</v>
      </c>
      <c r="E22" s="180">
        <f>SUM(B22:D22)</f>
        <v>1550.779</v>
      </c>
    </row>
    <row r="23" spans="1:6" ht="13.5" customHeight="1" x14ac:dyDescent="0.25">
      <c r="A23" s="51" t="s">
        <v>3</v>
      </c>
      <c r="B23" s="327">
        <v>1043.7549999999999</v>
      </c>
      <c r="C23" s="327">
        <v>480.02200000000011</v>
      </c>
      <c r="D23" s="46">
        <v>0</v>
      </c>
      <c r="E23" s="180">
        <f>SUM(B23:D23)</f>
        <v>1523.777</v>
      </c>
    </row>
    <row r="24" spans="1:6" ht="13.5" customHeight="1" x14ac:dyDescent="0.25">
      <c r="A24" s="51" t="s">
        <v>4</v>
      </c>
      <c r="B24" s="327">
        <v>1189.2729999999997</v>
      </c>
      <c r="C24" s="327">
        <v>498.02399999999994</v>
      </c>
      <c r="D24" s="46">
        <v>0</v>
      </c>
      <c r="E24" s="180">
        <f>SUM(B24:D24)</f>
        <v>1687.2969999999996</v>
      </c>
    </row>
    <row r="25" spans="1:6" ht="13.5" customHeight="1" x14ac:dyDescent="0.25">
      <c r="A25" s="51" t="s">
        <v>5</v>
      </c>
      <c r="B25" s="327">
        <v>1189.2760000000001</v>
      </c>
      <c r="C25" s="327">
        <v>510.63900000000001</v>
      </c>
      <c r="D25" s="46">
        <v>0</v>
      </c>
      <c r="E25" s="180">
        <f>SUM(B25:D25)</f>
        <v>1699.915</v>
      </c>
    </row>
    <row r="26" spans="1:6" ht="13.5" customHeight="1" x14ac:dyDescent="0.25">
      <c r="A26" s="51" t="s">
        <v>6</v>
      </c>
      <c r="B26" s="327">
        <v>1346.1720000000003</v>
      </c>
      <c r="C26" s="327">
        <v>336.94099999999992</v>
      </c>
      <c r="D26" s="46">
        <v>0</v>
      </c>
      <c r="E26" s="180">
        <f>SUM(B26:D26)</f>
        <v>1683.1130000000003</v>
      </c>
    </row>
    <row r="27" spans="1:6" ht="13.5" customHeight="1" x14ac:dyDescent="0.25">
      <c r="A27" s="51" t="s">
        <v>7</v>
      </c>
      <c r="B27" s="327">
        <v>1419.3810000000001</v>
      </c>
      <c r="C27" s="327">
        <v>375.74399999999997</v>
      </c>
      <c r="D27" s="46">
        <v>0</v>
      </c>
      <c r="E27" s="180">
        <f t="shared" ref="E27:E33" si="1">SUM(B27:D27)</f>
        <v>1795.125</v>
      </c>
    </row>
    <row r="28" spans="1:6" ht="13.5" customHeight="1" x14ac:dyDescent="0.25">
      <c r="A28" s="51" t="s">
        <v>8</v>
      </c>
      <c r="B28" s="327">
        <v>1450.201</v>
      </c>
      <c r="C28" s="327">
        <v>346.85500000000002</v>
      </c>
      <c r="D28" s="46">
        <v>0</v>
      </c>
      <c r="E28" s="180">
        <f t="shared" si="1"/>
        <v>1797.056</v>
      </c>
    </row>
    <row r="29" spans="1:6" ht="13.5" customHeight="1" x14ac:dyDescent="0.25">
      <c r="A29" s="51" t="s">
        <v>9</v>
      </c>
      <c r="B29" s="327">
        <v>1442.8649999999998</v>
      </c>
      <c r="C29" s="327">
        <v>492.53100000000001</v>
      </c>
      <c r="D29" s="46">
        <v>0</v>
      </c>
      <c r="E29" s="180">
        <f t="shared" si="1"/>
        <v>1935.3959999999997</v>
      </c>
    </row>
    <row r="30" spans="1:6" ht="13.5" customHeight="1" x14ac:dyDescent="0.25">
      <c r="A30" s="51" t="s">
        <v>10</v>
      </c>
      <c r="B30" s="327">
        <v>1317.1850000000002</v>
      </c>
      <c r="C30" s="327">
        <v>529.72699999999998</v>
      </c>
      <c r="D30" s="46">
        <v>0</v>
      </c>
      <c r="E30" s="180">
        <f t="shared" si="1"/>
        <v>1846.9120000000003</v>
      </c>
    </row>
    <row r="31" spans="1:6" ht="13.5" customHeight="1" x14ac:dyDescent="0.25">
      <c r="A31" s="51" t="s">
        <v>11</v>
      </c>
      <c r="B31" s="327">
        <v>1302.1120000000001</v>
      </c>
      <c r="C31" s="327">
        <v>511.9459999999998</v>
      </c>
      <c r="D31" s="46">
        <v>0</v>
      </c>
      <c r="E31" s="180">
        <f t="shared" si="1"/>
        <v>1814.058</v>
      </c>
    </row>
    <row r="32" spans="1:6" ht="13.5" customHeight="1" x14ac:dyDescent="0.25">
      <c r="A32" s="51" t="s">
        <v>12</v>
      </c>
      <c r="B32" s="327">
        <v>1208.597</v>
      </c>
      <c r="C32" s="327">
        <v>465.81199999999995</v>
      </c>
      <c r="D32" s="46">
        <v>0</v>
      </c>
      <c r="E32" s="180">
        <f t="shared" si="1"/>
        <v>1674.4089999999999</v>
      </c>
    </row>
    <row r="33" spans="1:6" ht="13.5" customHeight="1" x14ac:dyDescent="0.25">
      <c r="A33" s="51" t="s">
        <v>13</v>
      </c>
      <c r="B33" s="327">
        <v>1141.5959999999998</v>
      </c>
      <c r="C33" s="327">
        <v>450.45500000000004</v>
      </c>
      <c r="D33" s="46">
        <v>0</v>
      </c>
      <c r="E33" s="180">
        <f t="shared" si="1"/>
        <v>1592.0509999999999</v>
      </c>
    </row>
    <row r="34" spans="1:6" ht="13.5" customHeight="1" x14ac:dyDescent="0.25">
      <c r="A34" s="208" t="s">
        <v>15</v>
      </c>
      <c r="B34" s="180">
        <f>SUM(B22:B33)</f>
        <v>15137.005000000001</v>
      </c>
      <c r="C34" s="180">
        <f>SUM(C22:C33)</f>
        <v>5462.8829999999989</v>
      </c>
      <c r="D34" s="180">
        <f>SUM(D22:D33)</f>
        <v>0</v>
      </c>
      <c r="E34" s="216">
        <f>SUM(E22:E33)</f>
        <v>20599.887999999999</v>
      </c>
      <c r="F34" s="29"/>
    </row>
    <row r="35" spans="1:6" ht="13.5" customHeight="1" x14ac:dyDescent="0.25">
      <c r="A35" s="88"/>
      <c r="B35" s="89"/>
      <c r="C35" s="73"/>
      <c r="D35" s="95"/>
      <c r="E35" s="73"/>
      <c r="F35" s="29"/>
    </row>
    <row r="36" spans="1:6" ht="13.5" customHeight="1" x14ac:dyDescent="0.25">
      <c r="A36" s="91" t="s">
        <v>17</v>
      </c>
    </row>
    <row r="37" spans="1:6" ht="13.5" customHeight="1" x14ac:dyDescent="0.25">
      <c r="A37" s="92" t="s">
        <v>20</v>
      </c>
    </row>
    <row r="38" spans="1:6" ht="13.5" customHeight="1" x14ac:dyDescent="0.25">
      <c r="A38" s="92" t="s">
        <v>21</v>
      </c>
    </row>
    <row r="39" spans="1:6" ht="13.5" customHeight="1" x14ac:dyDescent="0.25">
      <c r="A39" s="92"/>
    </row>
    <row r="40" spans="1:6" ht="13.5" customHeight="1" x14ac:dyDescent="0.25">
      <c r="A40" s="75"/>
    </row>
  </sheetData>
  <phoneticPr fontId="0" type="noConversion"/>
  <printOptions horizontalCentered="1"/>
  <pageMargins left="1.1811023622047245" right="1.1811023622047245" top="1.1811023622047245" bottom="1" header="0" footer="0"/>
  <pageSetup scale="80" orientation="portrait" horizontalDpi="1200" verticalDpi="1200" r:id="rId1"/>
  <headerFooter alignWithMargins="0">
    <oddFooter>&amp;C37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Hoja40">
    <pageSetUpPr fitToPage="1"/>
  </sheetPr>
  <dimension ref="A1:N42"/>
  <sheetViews>
    <sheetView zoomScaleNormal="100" workbookViewId="0">
      <selection activeCell="Q40" sqref="Q40"/>
    </sheetView>
  </sheetViews>
  <sheetFormatPr baseColWidth="10" defaultRowHeight="13.5" x14ac:dyDescent="0.25"/>
  <cols>
    <col min="1" max="1" width="19.42578125" style="8" customWidth="1"/>
    <col min="2" max="2" width="16.5703125" style="8" customWidth="1"/>
    <col min="3" max="3" width="15.42578125" style="8" customWidth="1"/>
    <col min="4" max="4" width="16.28515625" style="8" customWidth="1"/>
    <col min="5" max="5" width="21.5703125" style="8" customWidth="1"/>
    <col min="6" max="8" width="11.42578125" style="8"/>
    <col min="9" max="9" width="40.42578125" style="8" customWidth="1"/>
    <col min="10" max="16384" width="11.42578125" style="8"/>
  </cols>
  <sheetData>
    <row r="1" spans="1:14" ht="13.5" customHeight="1" x14ac:dyDescent="0.25">
      <c r="A1" s="65" t="s">
        <v>515</v>
      </c>
      <c r="B1" s="20"/>
      <c r="C1" s="20"/>
      <c r="D1" s="20"/>
      <c r="E1" s="20"/>
      <c r="F1" s="12"/>
    </row>
    <row r="2" spans="1:14" ht="13.5" customHeight="1" x14ac:dyDescent="0.25">
      <c r="A2" s="20"/>
      <c r="B2" s="20"/>
      <c r="C2" s="20"/>
      <c r="D2" s="20"/>
      <c r="E2" s="20"/>
      <c r="F2" s="12"/>
    </row>
    <row r="3" spans="1:14" ht="13.5" customHeight="1" x14ac:dyDescent="0.25">
      <c r="A3" s="452"/>
      <c r="B3" s="452"/>
      <c r="C3" s="453" t="s">
        <v>195</v>
      </c>
      <c r="D3" s="452"/>
      <c r="E3" s="452"/>
      <c r="F3" s="12"/>
      <c r="H3" s="85"/>
      <c r="I3" s="86"/>
      <c r="J3" s="86"/>
      <c r="K3" s="85"/>
      <c r="L3" s="85"/>
      <c r="M3" s="85"/>
      <c r="N3" s="85"/>
    </row>
    <row r="4" spans="1:14" ht="29.25" customHeight="1" x14ac:dyDescent="0.25">
      <c r="A4" s="217" t="s">
        <v>0</v>
      </c>
      <c r="B4" s="218" t="s">
        <v>325</v>
      </c>
      <c r="C4" s="218" t="s">
        <v>14</v>
      </c>
      <c r="D4" s="218" t="s">
        <v>16</v>
      </c>
      <c r="E4" s="218" t="s">
        <v>15</v>
      </c>
      <c r="F4" s="12"/>
      <c r="H4" s="85"/>
      <c r="I4" s="86"/>
      <c r="J4" s="86"/>
      <c r="K4" s="85"/>
      <c r="L4" s="85"/>
      <c r="M4" s="85"/>
      <c r="N4" s="85"/>
    </row>
    <row r="5" spans="1:14" ht="13.5" customHeight="1" x14ac:dyDescent="0.25">
      <c r="A5" s="54" t="s">
        <v>2</v>
      </c>
      <c r="B5" s="327">
        <v>2945.348</v>
      </c>
      <c r="C5" s="327">
        <v>995.89400000000023</v>
      </c>
      <c r="D5" s="46">
        <v>0</v>
      </c>
      <c r="E5" s="180">
        <f t="shared" ref="E5:E10" si="0">SUM(B5:D5)</f>
        <v>3941.2420000000002</v>
      </c>
      <c r="F5" s="12"/>
      <c r="H5" s="85"/>
      <c r="I5" s="86"/>
      <c r="J5" s="86"/>
      <c r="K5" s="85"/>
      <c r="L5" s="85"/>
      <c r="M5" s="85"/>
      <c r="N5" s="85"/>
    </row>
    <row r="6" spans="1:14" ht="13.5" customHeight="1" x14ac:dyDescent="0.25">
      <c r="A6" s="54" t="s">
        <v>3</v>
      </c>
      <c r="B6" s="327">
        <v>2870.0329999999999</v>
      </c>
      <c r="C6" s="327">
        <v>1032.8109999999999</v>
      </c>
      <c r="D6" s="46">
        <v>0</v>
      </c>
      <c r="E6" s="180">
        <f t="shared" si="0"/>
        <v>3902.8440000000001</v>
      </c>
      <c r="F6" s="12"/>
      <c r="H6" s="85"/>
      <c r="I6" s="86"/>
      <c r="J6" s="86"/>
      <c r="K6" s="85"/>
      <c r="L6" s="85"/>
      <c r="M6" s="85"/>
      <c r="N6" s="85"/>
    </row>
    <row r="7" spans="1:14" ht="13.5" customHeight="1" x14ac:dyDescent="0.25">
      <c r="A7" s="54" t="s">
        <v>4</v>
      </c>
      <c r="B7" s="327">
        <v>3160.3789999999999</v>
      </c>
      <c r="C7" s="327">
        <v>1321.3419999999999</v>
      </c>
      <c r="D7" s="46">
        <v>0</v>
      </c>
      <c r="E7" s="180">
        <f t="shared" si="0"/>
        <v>4481.7209999999995</v>
      </c>
      <c r="F7" s="12"/>
      <c r="H7" s="85"/>
      <c r="I7" s="86"/>
      <c r="J7" s="86"/>
      <c r="K7" s="85"/>
      <c r="L7" s="85"/>
      <c r="M7" s="85"/>
      <c r="N7" s="85"/>
    </row>
    <row r="8" spans="1:14" ht="13.5" customHeight="1" x14ac:dyDescent="0.25">
      <c r="A8" s="54" t="s">
        <v>5</v>
      </c>
      <c r="B8" s="327">
        <v>3183.0369999999994</v>
      </c>
      <c r="C8" s="327">
        <v>1338.2040000000002</v>
      </c>
      <c r="D8" s="46">
        <v>0</v>
      </c>
      <c r="E8" s="180">
        <f t="shared" si="0"/>
        <v>4521.241</v>
      </c>
      <c r="F8" s="12"/>
      <c r="H8" s="85"/>
      <c r="I8" s="86"/>
      <c r="J8" s="86"/>
      <c r="K8" s="85"/>
      <c r="L8" s="85"/>
      <c r="M8" s="85"/>
      <c r="N8" s="85"/>
    </row>
    <row r="9" spans="1:14" ht="13.5" customHeight="1" x14ac:dyDescent="0.25">
      <c r="A9" s="54" t="s">
        <v>6</v>
      </c>
      <c r="B9" s="327">
        <v>3587.085</v>
      </c>
      <c r="C9" s="327">
        <v>1502.8739999999996</v>
      </c>
      <c r="D9" s="46">
        <v>0</v>
      </c>
      <c r="E9" s="180">
        <f t="shared" si="0"/>
        <v>5089.9589999999998</v>
      </c>
      <c r="F9" s="12"/>
      <c r="H9" s="85"/>
      <c r="I9" s="86"/>
      <c r="J9" s="86"/>
      <c r="K9" s="85"/>
      <c r="L9" s="85"/>
      <c r="M9" s="85"/>
      <c r="N9" s="85"/>
    </row>
    <row r="10" spans="1:14" ht="13.5" customHeight="1" x14ac:dyDescent="0.25">
      <c r="A10" s="54" t="s">
        <v>7</v>
      </c>
      <c r="B10" s="327">
        <v>3788.9590000000012</v>
      </c>
      <c r="C10" s="327">
        <v>1587.7870000000003</v>
      </c>
      <c r="D10" s="46">
        <v>0</v>
      </c>
      <c r="E10" s="180">
        <f t="shared" si="0"/>
        <v>5376.746000000001</v>
      </c>
      <c r="F10" s="12"/>
      <c r="H10" s="85"/>
      <c r="I10" s="86"/>
      <c r="J10" s="86"/>
      <c r="K10" s="85"/>
      <c r="L10" s="85"/>
      <c r="M10" s="85"/>
      <c r="N10" s="85"/>
    </row>
    <row r="11" spans="1:14" ht="13.5" customHeight="1" x14ac:dyDescent="0.25">
      <c r="A11" s="54" t="s">
        <v>8</v>
      </c>
      <c r="B11" s="327">
        <v>4029.2970000000005</v>
      </c>
      <c r="C11" s="327">
        <v>1760.902</v>
      </c>
      <c r="D11" s="46">
        <v>0</v>
      </c>
      <c r="E11" s="180">
        <f t="shared" ref="E11:E16" si="1">SUM(B11:D11)</f>
        <v>5790.1990000000005</v>
      </c>
      <c r="F11" s="12"/>
      <c r="H11" s="85"/>
      <c r="I11" s="86"/>
      <c r="J11" s="86"/>
      <c r="K11" s="85"/>
      <c r="L11" s="85"/>
      <c r="M11" s="85"/>
      <c r="N11" s="85"/>
    </row>
    <row r="12" spans="1:14" ht="13.5" customHeight="1" x14ac:dyDescent="0.25">
      <c r="A12" s="54" t="s">
        <v>9</v>
      </c>
      <c r="B12" s="327">
        <v>3914.2849999999999</v>
      </c>
      <c r="C12" s="327">
        <v>1907.5650000000001</v>
      </c>
      <c r="D12" s="46">
        <v>0</v>
      </c>
      <c r="E12" s="180">
        <f t="shared" si="1"/>
        <v>5821.85</v>
      </c>
      <c r="F12" s="12"/>
      <c r="H12" s="85"/>
      <c r="I12" s="86"/>
      <c r="J12" s="86"/>
      <c r="K12" s="85"/>
      <c r="L12" s="85"/>
      <c r="M12" s="85"/>
      <c r="N12" s="85"/>
    </row>
    <row r="13" spans="1:14" ht="13.5" customHeight="1" x14ac:dyDescent="0.25">
      <c r="A13" s="54" t="s">
        <v>10</v>
      </c>
      <c r="B13" s="327">
        <v>3612.4330000000009</v>
      </c>
      <c r="C13" s="327">
        <v>1709.0919999999999</v>
      </c>
      <c r="D13" s="46">
        <v>0</v>
      </c>
      <c r="E13" s="180">
        <f t="shared" si="1"/>
        <v>5321.5250000000005</v>
      </c>
      <c r="F13" s="12"/>
      <c r="H13" s="85"/>
      <c r="I13" s="86"/>
      <c r="J13" s="86"/>
      <c r="K13" s="85"/>
      <c r="L13" s="85"/>
      <c r="M13" s="85"/>
      <c r="N13" s="85"/>
    </row>
    <row r="14" spans="1:14" ht="13.5" customHeight="1" x14ac:dyDescent="0.25">
      <c r="A14" s="54" t="s">
        <v>11</v>
      </c>
      <c r="B14" s="327">
        <v>3332.7989999999991</v>
      </c>
      <c r="C14" s="327">
        <v>1298.1429999999998</v>
      </c>
      <c r="D14" s="46">
        <v>0</v>
      </c>
      <c r="E14" s="180">
        <f t="shared" si="1"/>
        <v>4630.9419999999991</v>
      </c>
      <c r="F14" s="12"/>
      <c r="H14" s="85"/>
      <c r="I14" s="86"/>
      <c r="J14" s="86"/>
      <c r="K14" s="85"/>
      <c r="L14" s="85"/>
      <c r="M14" s="85"/>
      <c r="N14" s="85"/>
    </row>
    <row r="15" spans="1:14" ht="13.5" customHeight="1" x14ac:dyDescent="0.25">
      <c r="A15" s="51" t="s">
        <v>12</v>
      </c>
      <c r="B15" s="327">
        <v>3123.99</v>
      </c>
      <c r="C15" s="327">
        <v>1122.873</v>
      </c>
      <c r="D15" s="46">
        <v>0</v>
      </c>
      <c r="E15" s="180">
        <f t="shared" si="1"/>
        <v>4246.8629999999994</v>
      </c>
      <c r="F15" s="12"/>
      <c r="H15" s="85"/>
      <c r="I15" s="86"/>
      <c r="J15" s="86"/>
      <c r="K15" s="85"/>
      <c r="L15" s="85"/>
      <c r="M15" s="85"/>
      <c r="N15" s="85"/>
    </row>
    <row r="16" spans="1:14" ht="13.5" customHeight="1" x14ac:dyDescent="0.25">
      <c r="A16" s="54" t="s">
        <v>13</v>
      </c>
      <c r="B16" s="327">
        <v>3023.4510000000005</v>
      </c>
      <c r="C16" s="327">
        <v>1045.8330000000001</v>
      </c>
      <c r="D16" s="46">
        <v>0</v>
      </c>
      <c r="E16" s="180">
        <f t="shared" si="1"/>
        <v>4069.2840000000006</v>
      </c>
      <c r="F16" s="12"/>
      <c r="H16" s="85"/>
      <c r="I16" s="86"/>
      <c r="J16" s="86"/>
      <c r="K16" s="85"/>
      <c r="L16" s="85"/>
      <c r="M16" s="85"/>
      <c r="N16" s="85"/>
    </row>
    <row r="17" spans="1:14" ht="13.5" customHeight="1" x14ac:dyDescent="0.25">
      <c r="A17" s="208" t="s">
        <v>15</v>
      </c>
      <c r="B17" s="180">
        <f>SUM(B5:B16)</f>
        <v>40571.095999999998</v>
      </c>
      <c r="C17" s="180">
        <f>SUM(C5:C16)</f>
        <v>16623.32</v>
      </c>
      <c r="D17" s="180">
        <f>SUM(D5:D16)</f>
        <v>0</v>
      </c>
      <c r="E17" s="216">
        <f>SUM(E5:E16)</f>
        <v>57194.415999999997</v>
      </c>
      <c r="F17" s="12"/>
      <c r="H17" s="85"/>
      <c r="I17" s="86"/>
      <c r="J17" s="86"/>
      <c r="K17" s="85"/>
      <c r="L17" s="85"/>
      <c r="M17" s="85"/>
      <c r="N17" s="85"/>
    </row>
    <row r="18" spans="1:14" ht="13.5" customHeight="1" x14ac:dyDescent="0.25">
      <c r="A18" s="20"/>
      <c r="B18" s="20"/>
      <c r="C18" s="20"/>
      <c r="D18" s="20"/>
      <c r="E18" s="73"/>
      <c r="F18" s="12"/>
      <c r="H18" s="85"/>
      <c r="I18" s="86"/>
      <c r="J18" s="86"/>
      <c r="K18" s="85"/>
      <c r="L18" s="85"/>
      <c r="M18" s="85"/>
      <c r="N18" s="85"/>
    </row>
    <row r="19" spans="1:14" ht="13.5" customHeight="1" x14ac:dyDescent="0.25">
      <c r="A19" s="20"/>
      <c r="B19" s="20"/>
      <c r="C19" s="20"/>
      <c r="D19" s="20"/>
      <c r="E19" s="20"/>
      <c r="F19" s="12"/>
      <c r="H19" s="85"/>
      <c r="I19" s="86"/>
      <c r="J19" s="86"/>
      <c r="K19" s="85"/>
      <c r="L19" s="85"/>
      <c r="M19" s="85"/>
      <c r="N19" s="85"/>
    </row>
    <row r="20" spans="1:14" ht="13.5" customHeight="1" x14ac:dyDescent="0.25">
      <c r="A20" s="452"/>
      <c r="B20" s="452"/>
      <c r="C20" s="453" t="s">
        <v>196</v>
      </c>
      <c r="D20" s="452"/>
      <c r="E20" s="452"/>
      <c r="F20" s="12"/>
      <c r="H20" s="85"/>
      <c r="I20" s="86"/>
      <c r="J20" s="86"/>
      <c r="K20" s="85"/>
      <c r="L20" s="85"/>
      <c r="M20" s="85"/>
      <c r="N20" s="85"/>
    </row>
    <row r="21" spans="1:14" ht="29.25" customHeight="1" x14ac:dyDescent="0.25">
      <c r="A21" s="217" t="s">
        <v>0</v>
      </c>
      <c r="B21" s="218" t="s">
        <v>325</v>
      </c>
      <c r="C21" s="218" t="s">
        <v>14</v>
      </c>
      <c r="D21" s="218" t="s">
        <v>16</v>
      </c>
      <c r="E21" s="218" t="s">
        <v>15</v>
      </c>
      <c r="F21" s="12"/>
      <c r="H21" s="85"/>
      <c r="I21" s="86"/>
      <c r="J21" s="86"/>
      <c r="K21" s="85"/>
      <c r="L21" s="85"/>
      <c r="M21" s="85"/>
      <c r="N21" s="85"/>
    </row>
    <row r="22" spans="1:14" ht="13.5" customHeight="1" x14ac:dyDescent="0.25">
      <c r="A22" s="51" t="s">
        <v>2</v>
      </c>
      <c r="B22" s="327">
        <v>7982.3159999999989</v>
      </c>
      <c r="C22" s="327">
        <v>2511.2470000000008</v>
      </c>
      <c r="D22" s="46">
        <v>0</v>
      </c>
      <c r="E22" s="180">
        <f>SUM(B22:D22)</f>
        <v>10493.563</v>
      </c>
      <c r="F22" s="12"/>
      <c r="H22" s="85"/>
      <c r="I22" s="86"/>
      <c r="J22" s="86"/>
      <c r="K22" s="85"/>
      <c r="L22" s="85"/>
      <c r="M22" s="85"/>
      <c r="N22" s="85"/>
    </row>
    <row r="23" spans="1:14" ht="13.5" customHeight="1" x14ac:dyDescent="0.25">
      <c r="A23" s="51" t="s">
        <v>3</v>
      </c>
      <c r="B23" s="327">
        <v>7488.2060000000001</v>
      </c>
      <c r="C23" s="327">
        <v>2662.1719999999996</v>
      </c>
      <c r="D23" s="46">
        <v>0</v>
      </c>
      <c r="E23" s="180">
        <f>SUM(B23:D23)</f>
        <v>10150.378000000001</v>
      </c>
      <c r="F23" s="12"/>
      <c r="H23" s="85"/>
      <c r="I23" s="86"/>
      <c r="J23" s="86"/>
      <c r="K23" s="85"/>
      <c r="L23" s="85"/>
      <c r="M23" s="85"/>
      <c r="N23" s="85"/>
    </row>
    <row r="24" spans="1:14" ht="13.5" customHeight="1" x14ac:dyDescent="0.25">
      <c r="A24" s="51" t="s">
        <v>4</v>
      </c>
      <c r="B24" s="327">
        <v>8113.0109999999995</v>
      </c>
      <c r="C24" s="327">
        <v>3168.2399999999989</v>
      </c>
      <c r="D24" s="46">
        <v>0</v>
      </c>
      <c r="E24" s="180">
        <f>SUM(B24:D24)</f>
        <v>11281.250999999998</v>
      </c>
      <c r="F24" s="12"/>
      <c r="H24" s="85"/>
      <c r="I24" s="86"/>
      <c r="J24" s="86"/>
      <c r="K24" s="85"/>
      <c r="L24" s="85"/>
      <c r="M24" s="85"/>
      <c r="N24" s="85"/>
    </row>
    <row r="25" spans="1:14" ht="13.5" customHeight="1" x14ac:dyDescent="0.25">
      <c r="A25" s="51" t="s">
        <v>5</v>
      </c>
      <c r="B25" s="327">
        <v>8590.6929999999957</v>
      </c>
      <c r="C25" s="327">
        <v>3797.3139999999989</v>
      </c>
      <c r="D25" s="46">
        <v>0</v>
      </c>
      <c r="E25" s="180">
        <f>SUM(B25:D25)</f>
        <v>12388.006999999994</v>
      </c>
      <c r="F25" s="12"/>
      <c r="H25" s="85"/>
      <c r="I25" s="86"/>
      <c r="J25" s="86"/>
      <c r="K25" s="85"/>
      <c r="L25" s="85"/>
      <c r="M25" s="85"/>
      <c r="N25" s="85"/>
    </row>
    <row r="26" spans="1:14" ht="13.5" customHeight="1" x14ac:dyDescent="0.25">
      <c r="A26" s="51" t="s">
        <v>6</v>
      </c>
      <c r="B26" s="327">
        <v>9814.4289999999928</v>
      </c>
      <c r="C26" s="327">
        <v>3780.4399999999982</v>
      </c>
      <c r="D26" s="46">
        <v>0</v>
      </c>
      <c r="E26" s="180">
        <f>SUM(B26:D26)</f>
        <v>13594.868999999992</v>
      </c>
      <c r="F26" s="12"/>
      <c r="H26" s="96"/>
      <c r="I26" s="97"/>
      <c r="J26" s="97"/>
      <c r="K26" s="96"/>
      <c r="L26" s="96"/>
      <c r="M26" s="96"/>
      <c r="N26" s="96"/>
    </row>
    <row r="27" spans="1:14" ht="13.5" customHeight="1" x14ac:dyDescent="0.25">
      <c r="A27" s="51" t="s">
        <v>7</v>
      </c>
      <c r="B27" s="327">
        <v>11028.013999999999</v>
      </c>
      <c r="C27" s="327">
        <v>4281.7430000000004</v>
      </c>
      <c r="D27" s="46">
        <v>0</v>
      </c>
      <c r="E27" s="180">
        <f t="shared" ref="E27:E33" si="2">SUM(B27:D27)</f>
        <v>15309.757</v>
      </c>
      <c r="F27" s="12"/>
    </row>
    <row r="28" spans="1:14" ht="13.5" customHeight="1" x14ac:dyDescent="0.25">
      <c r="A28" s="51" t="s">
        <v>8</v>
      </c>
      <c r="B28" s="327">
        <v>12048.258999999998</v>
      </c>
      <c r="C28" s="327">
        <v>4751.4179999999997</v>
      </c>
      <c r="D28" s="46">
        <v>0</v>
      </c>
      <c r="E28" s="180">
        <f t="shared" si="2"/>
        <v>16799.676999999996</v>
      </c>
      <c r="F28" s="12"/>
    </row>
    <row r="29" spans="1:14" ht="13.5" customHeight="1" x14ac:dyDescent="0.25">
      <c r="A29" s="51" t="s">
        <v>9</v>
      </c>
      <c r="B29" s="327">
        <v>11086.815000000002</v>
      </c>
      <c r="C29" s="327">
        <v>4585.7539999999999</v>
      </c>
      <c r="D29" s="46">
        <v>0</v>
      </c>
      <c r="E29" s="180">
        <f t="shared" si="2"/>
        <v>15672.569000000003</v>
      </c>
      <c r="F29" s="12"/>
    </row>
    <row r="30" spans="1:14" ht="13.5" customHeight="1" x14ac:dyDescent="0.25">
      <c r="A30" s="51" t="s">
        <v>10</v>
      </c>
      <c r="B30" s="327">
        <v>9954.2080000000005</v>
      </c>
      <c r="C30" s="327">
        <v>4247.4430000000002</v>
      </c>
      <c r="D30" s="46">
        <v>0</v>
      </c>
      <c r="E30" s="180">
        <f t="shared" si="2"/>
        <v>14201.651000000002</v>
      </c>
      <c r="F30" s="12"/>
    </row>
    <row r="31" spans="1:14" ht="13.5" customHeight="1" x14ac:dyDescent="0.25">
      <c r="A31" s="51" t="s">
        <v>11</v>
      </c>
      <c r="B31" s="327">
        <v>8883.7609999999968</v>
      </c>
      <c r="C31" s="327">
        <v>3347.3320000000044</v>
      </c>
      <c r="D31" s="46">
        <v>0</v>
      </c>
      <c r="E31" s="180">
        <f t="shared" si="2"/>
        <v>12231.093000000001</v>
      </c>
      <c r="F31" s="12"/>
    </row>
    <row r="32" spans="1:14" ht="13.5" customHeight="1" x14ac:dyDescent="0.25">
      <c r="A32" s="51" t="s">
        <v>12</v>
      </c>
      <c r="B32" s="327">
        <v>7846.3570000000018</v>
      </c>
      <c r="C32" s="327">
        <v>2960.9559999999992</v>
      </c>
      <c r="D32" s="46">
        <v>0</v>
      </c>
      <c r="E32" s="180">
        <f t="shared" si="2"/>
        <v>10807.313000000002</v>
      </c>
      <c r="F32" s="12"/>
    </row>
    <row r="33" spans="1:6" ht="13.5" customHeight="1" x14ac:dyDescent="0.25">
      <c r="A33" s="51" t="s">
        <v>13</v>
      </c>
      <c r="B33" s="327">
        <v>7844.0590000000011</v>
      </c>
      <c r="C33" s="327">
        <v>2698.302000000001</v>
      </c>
      <c r="D33" s="46">
        <v>0</v>
      </c>
      <c r="E33" s="180">
        <f t="shared" si="2"/>
        <v>10542.361000000003</v>
      </c>
      <c r="F33" s="12"/>
    </row>
    <row r="34" spans="1:6" ht="13.5" customHeight="1" x14ac:dyDescent="0.25">
      <c r="A34" s="208" t="s">
        <v>15</v>
      </c>
      <c r="B34" s="216">
        <f>SUM(B22:B33)</f>
        <v>110680.128</v>
      </c>
      <c r="C34" s="216">
        <f>SUM(C22:C33)</f>
        <v>42792.360999999997</v>
      </c>
      <c r="D34" s="216">
        <f>SUM(D22:D33)</f>
        <v>0</v>
      </c>
      <c r="E34" s="216">
        <f>SUM(E22:E33)</f>
        <v>153472.48899999997</v>
      </c>
      <c r="F34" s="12"/>
    </row>
    <row r="35" spans="1:6" ht="13.5" customHeight="1" x14ac:dyDescent="0.25">
      <c r="A35" s="98"/>
      <c r="B35" s="99"/>
      <c r="C35" s="38"/>
      <c r="D35" s="100"/>
      <c r="E35" s="38"/>
      <c r="F35" s="12"/>
    </row>
    <row r="36" spans="1:6" ht="13.5" customHeight="1" x14ac:dyDescent="0.25">
      <c r="A36" s="82" t="s">
        <v>17</v>
      </c>
      <c r="B36" s="12"/>
      <c r="C36" s="12"/>
      <c r="D36" s="12"/>
      <c r="E36" s="12"/>
      <c r="F36" s="12"/>
    </row>
    <row r="37" spans="1:6" ht="13.5" customHeight="1" x14ac:dyDescent="0.25">
      <c r="A37" s="83" t="s">
        <v>20</v>
      </c>
      <c r="B37" s="12"/>
      <c r="C37" s="12"/>
      <c r="D37" s="12"/>
      <c r="E37" s="12"/>
      <c r="F37" s="12"/>
    </row>
    <row r="38" spans="1:6" ht="13.5" customHeight="1" x14ac:dyDescent="0.25">
      <c r="A38" s="83" t="s">
        <v>21</v>
      </c>
      <c r="B38" s="12"/>
      <c r="C38" s="12"/>
      <c r="D38" s="12"/>
      <c r="E38" s="12"/>
      <c r="F38" s="12"/>
    </row>
    <row r="39" spans="1:6" ht="13.5" customHeight="1" x14ac:dyDescent="0.25">
      <c r="A39" s="83"/>
      <c r="B39" s="12"/>
      <c r="C39" s="12"/>
      <c r="D39" s="12"/>
      <c r="E39" s="12"/>
      <c r="F39" s="12"/>
    </row>
    <row r="40" spans="1:6" ht="13.5" customHeight="1" x14ac:dyDescent="0.25">
      <c r="A40" s="84"/>
      <c r="B40" s="12"/>
      <c r="C40" s="12"/>
      <c r="D40" s="12"/>
      <c r="E40" s="12"/>
      <c r="F40" s="12"/>
    </row>
    <row r="41" spans="1:6" x14ac:dyDescent="0.25">
      <c r="A41" s="12"/>
      <c r="B41" s="12"/>
      <c r="C41" s="12"/>
      <c r="D41" s="12"/>
      <c r="E41" s="12"/>
      <c r="F41" s="12"/>
    </row>
    <row r="42" spans="1:6" x14ac:dyDescent="0.25">
      <c r="A42" s="12"/>
      <c r="B42" s="12"/>
      <c r="C42" s="12"/>
      <c r="D42" s="12"/>
      <c r="E42" s="12"/>
      <c r="F42" s="12"/>
    </row>
  </sheetData>
  <phoneticPr fontId="0" type="noConversion"/>
  <printOptions horizontalCentered="1"/>
  <pageMargins left="1.1811023622047245" right="1.1811023622047245" top="1.1811023622047245" bottom="1" header="0" footer="0"/>
  <pageSetup scale="89" orientation="portrait" horizontalDpi="1200" verticalDpi="1200" r:id="rId1"/>
  <headerFooter alignWithMargins="0">
    <oddFooter>&amp;C38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Hoja41">
    <pageSetUpPr fitToPage="1"/>
  </sheetPr>
  <dimension ref="A1:J40"/>
  <sheetViews>
    <sheetView zoomScaleNormal="100" workbookViewId="0">
      <selection activeCell="Q40" sqref="Q40"/>
    </sheetView>
  </sheetViews>
  <sheetFormatPr baseColWidth="10" defaultRowHeight="13.5" x14ac:dyDescent="0.25"/>
  <cols>
    <col min="1" max="1" width="19.42578125" style="8" customWidth="1"/>
    <col min="2" max="2" width="18.7109375" style="8" customWidth="1"/>
    <col min="3" max="3" width="18.85546875" style="8" customWidth="1"/>
    <col min="4" max="4" width="16.28515625" style="8" customWidth="1"/>
    <col min="5" max="5" width="19" style="8" customWidth="1"/>
    <col min="6" max="16384" width="11.42578125" style="8"/>
  </cols>
  <sheetData>
    <row r="1" spans="1:6" ht="13.5" customHeight="1" x14ac:dyDescent="0.25">
      <c r="A1" s="65" t="s">
        <v>515</v>
      </c>
      <c r="B1" s="20"/>
      <c r="C1" s="20"/>
      <c r="D1" s="20"/>
      <c r="E1" s="20"/>
    </row>
    <row r="2" spans="1:6" ht="13.5" customHeight="1" x14ac:dyDescent="0.25">
      <c r="A2" s="20"/>
      <c r="B2" s="20"/>
      <c r="C2" s="20"/>
      <c r="D2" s="20"/>
      <c r="E2" s="20"/>
    </row>
    <row r="3" spans="1:6" ht="13.5" customHeight="1" x14ac:dyDescent="0.25">
      <c r="A3" s="452"/>
      <c r="B3" s="452"/>
      <c r="C3" s="453" t="s">
        <v>205</v>
      </c>
      <c r="D3" s="452"/>
      <c r="E3" s="452"/>
    </row>
    <row r="4" spans="1:6" ht="30" customHeight="1" x14ac:dyDescent="0.25">
      <c r="A4" s="217" t="s">
        <v>0</v>
      </c>
      <c r="B4" s="218" t="s">
        <v>325</v>
      </c>
      <c r="C4" s="218" t="s">
        <v>14</v>
      </c>
      <c r="D4" s="218" t="s">
        <v>16</v>
      </c>
      <c r="E4" s="218" t="s">
        <v>15</v>
      </c>
    </row>
    <row r="5" spans="1:6" ht="13.5" customHeight="1" x14ac:dyDescent="0.25">
      <c r="A5" s="54" t="s">
        <v>2</v>
      </c>
      <c r="B5" s="327">
        <v>3975.3270000000007</v>
      </c>
      <c r="C5" s="327">
        <v>2508.2679999999987</v>
      </c>
      <c r="D5" s="46">
        <v>0</v>
      </c>
      <c r="E5" s="180">
        <f>SUM(B5:D5)</f>
        <v>6483.5949999999993</v>
      </c>
      <c r="F5" s="12"/>
    </row>
    <row r="6" spans="1:6" ht="13.5" customHeight="1" x14ac:dyDescent="0.25">
      <c r="A6" s="54" t="s">
        <v>3</v>
      </c>
      <c r="B6" s="327">
        <v>3867.7429999999995</v>
      </c>
      <c r="C6" s="327">
        <v>7293.5640000000012</v>
      </c>
      <c r="D6" s="46">
        <v>0</v>
      </c>
      <c r="E6" s="180">
        <f>SUM(B6:D6)</f>
        <v>11161.307000000001</v>
      </c>
      <c r="F6" s="12"/>
    </row>
    <row r="7" spans="1:6" ht="13.5" customHeight="1" x14ac:dyDescent="0.25">
      <c r="A7" s="54" t="s">
        <v>4</v>
      </c>
      <c r="B7" s="327">
        <v>4769.5240000000013</v>
      </c>
      <c r="C7" s="327">
        <v>8428.7630000000026</v>
      </c>
      <c r="D7" s="46">
        <v>0</v>
      </c>
      <c r="E7" s="180">
        <f>SUM(B7:D7)</f>
        <v>13198.287000000004</v>
      </c>
      <c r="F7" s="12"/>
    </row>
    <row r="8" spans="1:6" ht="13.5" customHeight="1" x14ac:dyDescent="0.25">
      <c r="A8" s="54" t="s">
        <v>5</v>
      </c>
      <c r="B8" s="327">
        <v>4908.83</v>
      </c>
      <c r="C8" s="327">
        <v>6935.0790000000006</v>
      </c>
      <c r="D8" s="46">
        <v>0</v>
      </c>
      <c r="E8" s="180">
        <f>SUM(B8:D8)</f>
        <v>11843.909</v>
      </c>
      <c r="F8" s="12"/>
    </row>
    <row r="9" spans="1:6" ht="13.5" customHeight="1" x14ac:dyDescent="0.25">
      <c r="A9" s="54" t="s">
        <v>6</v>
      </c>
      <c r="B9" s="327">
        <v>5626.8230000000003</v>
      </c>
      <c r="C9" s="327">
        <v>4352.6690000000008</v>
      </c>
      <c r="D9" s="46">
        <v>0</v>
      </c>
      <c r="E9" s="180">
        <f>SUM(B9:D9)</f>
        <v>9979.492000000002</v>
      </c>
      <c r="F9" s="12"/>
    </row>
    <row r="10" spans="1:6" ht="13.5" customHeight="1" x14ac:dyDescent="0.25">
      <c r="A10" s="54" t="s">
        <v>7</v>
      </c>
      <c r="B10" s="327">
        <v>6429.8140000000021</v>
      </c>
      <c r="C10" s="327">
        <v>4274.4399999999996</v>
      </c>
      <c r="D10" s="46">
        <v>0</v>
      </c>
      <c r="E10" s="180">
        <f t="shared" ref="E10:E16" si="0">SUM(B10:D10)</f>
        <v>10704.254000000001</v>
      </c>
      <c r="F10" s="12"/>
    </row>
    <row r="11" spans="1:6" ht="13.5" customHeight="1" x14ac:dyDescent="0.25">
      <c r="A11" s="54" t="s">
        <v>8</v>
      </c>
      <c r="B11" s="327">
        <v>6667.0219999999981</v>
      </c>
      <c r="C11" s="327">
        <v>4715.2440000000006</v>
      </c>
      <c r="D11" s="46">
        <v>0</v>
      </c>
      <c r="E11" s="180">
        <f t="shared" si="0"/>
        <v>11382.266</v>
      </c>
      <c r="F11" s="12"/>
    </row>
    <row r="12" spans="1:6" ht="13.5" customHeight="1" x14ac:dyDescent="0.25">
      <c r="A12" s="54" t="s">
        <v>9</v>
      </c>
      <c r="B12" s="327">
        <v>6434.9449999999988</v>
      </c>
      <c r="C12" s="327">
        <v>5004.2260000000006</v>
      </c>
      <c r="D12" s="46">
        <v>0</v>
      </c>
      <c r="E12" s="180">
        <f t="shared" si="0"/>
        <v>11439.170999999998</v>
      </c>
      <c r="F12" s="12"/>
    </row>
    <row r="13" spans="1:6" ht="13.5" customHeight="1" x14ac:dyDescent="0.25">
      <c r="A13" s="54" t="s">
        <v>10</v>
      </c>
      <c r="B13" s="327">
        <v>5601.4989999999989</v>
      </c>
      <c r="C13" s="327">
        <v>3916.7949999999992</v>
      </c>
      <c r="D13" s="46">
        <v>0</v>
      </c>
      <c r="E13" s="180">
        <f t="shared" si="0"/>
        <v>9518.2939999999981</v>
      </c>
      <c r="F13" s="12"/>
    </row>
    <row r="14" spans="1:6" ht="13.5" customHeight="1" x14ac:dyDescent="0.25">
      <c r="A14" s="54" t="s">
        <v>11</v>
      </c>
      <c r="B14" s="327">
        <v>4818.4150000000009</v>
      </c>
      <c r="C14" s="327">
        <v>2903.4410000000021</v>
      </c>
      <c r="D14" s="46">
        <v>0</v>
      </c>
      <c r="E14" s="180">
        <f t="shared" si="0"/>
        <v>7721.8560000000034</v>
      </c>
      <c r="F14" s="12"/>
    </row>
    <row r="15" spans="1:6" ht="13.5" customHeight="1" x14ac:dyDescent="0.25">
      <c r="A15" s="51" t="s">
        <v>12</v>
      </c>
      <c r="B15" s="327">
        <v>4359.8129999999992</v>
      </c>
      <c r="C15" s="327">
        <v>2595.2870000000003</v>
      </c>
      <c r="D15" s="46">
        <v>0</v>
      </c>
      <c r="E15" s="180">
        <f t="shared" si="0"/>
        <v>6955.0999999999995</v>
      </c>
      <c r="F15" s="12"/>
    </row>
    <row r="16" spans="1:6" ht="13.5" customHeight="1" x14ac:dyDescent="0.25">
      <c r="A16" s="54" t="s">
        <v>13</v>
      </c>
      <c r="B16" s="327">
        <v>4178.3220000000001</v>
      </c>
      <c r="C16" s="327">
        <v>2484.8879999999999</v>
      </c>
      <c r="D16" s="46">
        <v>0</v>
      </c>
      <c r="E16" s="180">
        <f t="shared" si="0"/>
        <v>6663.21</v>
      </c>
      <c r="F16" s="12"/>
    </row>
    <row r="17" spans="1:10" ht="13.5" customHeight="1" x14ac:dyDescent="0.25">
      <c r="A17" s="208" t="s">
        <v>15</v>
      </c>
      <c r="B17" s="180">
        <f>SUM(B5:B16)</f>
        <v>61638.076999999997</v>
      </c>
      <c r="C17" s="180">
        <f>SUM(C5:C16)</f>
        <v>55412.663999999997</v>
      </c>
      <c r="D17" s="180">
        <f>SUM(D5:D16)</f>
        <v>0</v>
      </c>
      <c r="E17" s="216">
        <f>SUM(E5:E16)</f>
        <v>117050.74100000002</v>
      </c>
      <c r="F17" s="12"/>
    </row>
    <row r="18" spans="1:10" ht="13.5" customHeight="1" x14ac:dyDescent="0.25">
      <c r="A18" s="20"/>
      <c r="B18" s="20"/>
      <c r="C18" s="20"/>
      <c r="D18" s="20"/>
      <c r="E18" s="20"/>
      <c r="F18" s="12"/>
    </row>
    <row r="19" spans="1:10" ht="13.5" customHeight="1" x14ac:dyDescent="0.25">
      <c r="A19" s="20"/>
      <c r="B19" s="20"/>
      <c r="C19" s="20"/>
      <c r="D19" s="20"/>
      <c r="E19" s="20"/>
    </row>
    <row r="20" spans="1:10" ht="13.5" customHeight="1" x14ac:dyDescent="0.25">
      <c r="A20" s="452"/>
      <c r="B20" s="452"/>
      <c r="C20" s="453" t="s">
        <v>198</v>
      </c>
      <c r="D20" s="452"/>
      <c r="E20" s="452"/>
    </row>
    <row r="21" spans="1:10" ht="28.5" customHeight="1" x14ac:dyDescent="0.25">
      <c r="A21" s="217" t="s">
        <v>0</v>
      </c>
      <c r="B21" s="218" t="s">
        <v>325</v>
      </c>
      <c r="C21" s="218" t="s">
        <v>14</v>
      </c>
      <c r="D21" s="218" t="s">
        <v>16</v>
      </c>
      <c r="E21" s="218" t="s">
        <v>15</v>
      </c>
    </row>
    <row r="22" spans="1:10" ht="13.5" customHeight="1" x14ac:dyDescent="0.25">
      <c r="A22" s="51" t="s">
        <v>2</v>
      </c>
      <c r="B22" s="327">
        <v>4087.8690000000001</v>
      </c>
      <c r="C22" s="327">
        <v>1646.8429999999992</v>
      </c>
      <c r="D22" s="46">
        <v>0</v>
      </c>
      <c r="E22" s="180">
        <f>SUM(B22:D22)</f>
        <v>5734.7119999999995</v>
      </c>
      <c r="G22" s="199"/>
      <c r="H22" s="199"/>
      <c r="J22" s="27"/>
    </row>
    <row r="23" spans="1:10" ht="13.5" customHeight="1" x14ac:dyDescent="0.25">
      <c r="A23" s="51" t="s">
        <v>3</v>
      </c>
      <c r="B23" s="327">
        <v>3997.0050000000001</v>
      </c>
      <c r="C23" s="327">
        <v>1865.3770000000004</v>
      </c>
      <c r="D23" s="46">
        <v>0</v>
      </c>
      <c r="E23" s="180">
        <f>SUM(B23:D23)</f>
        <v>5862.3820000000005</v>
      </c>
      <c r="G23" s="199"/>
      <c r="H23" s="199"/>
      <c r="J23" s="27"/>
    </row>
    <row r="24" spans="1:10" ht="13.5" customHeight="1" x14ac:dyDescent="0.25">
      <c r="A24" s="51" t="s">
        <v>4</v>
      </c>
      <c r="B24" s="327">
        <v>4890.6669999999995</v>
      </c>
      <c r="C24" s="327">
        <v>5610.1719999999987</v>
      </c>
      <c r="D24" s="46">
        <v>0</v>
      </c>
      <c r="E24" s="180">
        <f>SUM(B24:D24)</f>
        <v>10500.838999999998</v>
      </c>
      <c r="G24" s="199"/>
      <c r="H24" s="199"/>
      <c r="J24" s="27"/>
    </row>
    <row r="25" spans="1:10" ht="13.5" customHeight="1" x14ac:dyDescent="0.25">
      <c r="A25" s="51" t="s">
        <v>5</v>
      </c>
      <c r="B25" s="327">
        <v>5144.9540000000006</v>
      </c>
      <c r="C25" s="327">
        <v>7969.3700000000008</v>
      </c>
      <c r="D25" s="46">
        <v>0</v>
      </c>
      <c r="E25" s="180">
        <f>SUM(B25:D25)</f>
        <v>13114.324000000001</v>
      </c>
      <c r="G25" s="199"/>
      <c r="H25" s="199"/>
      <c r="J25" s="27"/>
    </row>
    <row r="26" spans="1:10" ht="13.5" customHeight="1" x14ac:dyDescent="0.25">
      <c r="A26" s="51" t="s">
        <v>6</v>
      </c>
      <c r="B26" s="327">
        <v>6054.5480000000025</v>
      </c>
      <c r="C26" s="327">
        <v>5298.2110000000039</v>
      </c>
      <c r="D26" s="46">
        <v>0</v>
      </c>
      <c r="E26" s="180">
        <f t="shared" ref="E26:E34" si="1">SUM(B26:D26)</f>
        <v>11352.759000000005</v>
      </c>
      <c r="G26" s="199"/>
      <c r="H26" s="199"/>
      <c r="J26" s="27"/>
    </row>
    <row r="27" spans="1:10" ht="13.5" customHeight="1" x14ac:dyDescent="0.25">
      <c r="A27" s="51" t="s">
        <v>7</v>
      </c>
      <c r="B27" s="327">
        <v>6505.5549999999994</v>
      </c>
      <c r="C27" s="327">
        <v>5199.616</v>
      </c>
      <c r="D27" s="46">
        <v>0</v>
      </c>
      <c r="E27" s="180">
        <f t="shared" si="1"/>
        <v>11705.170999999998</v>
      </c>
      <c r="G27" s="199"/>
      <c r="H27" s="199"/>
      <c r="J27" s="27"/>
    </row>
    <row r="28" spans="1:10" ht="13.5" customHeight="1" x14ac:dyDescent="0.25">
      <c r="A28" s="51" t="s">
        <v>8</v>
      </c>
      <c r="B28" s="327">
        <v>6632.4520000000002</v>
      </c>
      <c r="C28" s="327">
        <v>3911.2049999999999</v>
      </c>
      <c r="D28" s="46">
        <v>0</v>
      </c>
      <c r="E28" s="180">
        <f t="shared" si="1"/>
        <v>10543.656999999999</v>
      </c>
      <c r="G28" s="199"/>
      <c r="H28" s="199"/>
      <c r="J28" s="27"/>
    </row>
    <row r="29" spans="1:10" ht="13.5" customHeight="1" x14ac:dyDescent="0.25">
      <c r="A29" s="51" t="s">
        <v>9</v>
      </c>
      <c r="B29" s="327">
        <v>6804.2699999999986</v>
      </c>
      <c r="C29" s="327">
        <v>3255.6699999999983</v>
      </c>
      <c r="D29" s="46">
        <v>0</v>
      </c>
      <c r="E29" s="180">
        <f t="shared" si="1"/>
        <v>10059.939999999997</v>
      </c>
      <c r="G29" s="199"/>
      <c r="H29" s="199"/>
      <c r="J29" s="27"/>
    </row>
    <row r="30" spans="1:10" ht="13.5" customHeight="1" x14ac:dyDescent="0.25">
      <c r="A30" s="51" t="s">
        <v>10</v>
      </c>
      <c r="B30" s="327">
        <v>5741.9679999999998</v>
      </c>
      <c r="C30" s="327">
        <v>2605.0989999999988</v>
      </c>
      <c r="D30" s="46">
        <v>0</v>
      </c>
      <c r="E30" s="180">
        <f t="shared" si="1"/>
        <v>8347.0669999999991</v>
      </c>
      <c r="G30" s="199"/>
      <c r="H30" s="199"/>
      <c r="J30" s="27"/>
    </row>
    <row r="31" spans="1:10" ht="13.5" customHeight="1" x14ac:dyDescent="0.25">
      <c r="A31" s="51" t="s">
        <v>11</v>
      </c>
      <c r="B31" s="327">
        <v>4995.3739999999998</v>
      </c>
      <c r="C31" s="327">
        <v>2508.3079999999977</v>
      </c>
      <c r="D31" s="46">
        <v>0</v>
      </c>
      <c r="E31" s="180">
        <f t="shared" si="1"/>
        <v>7503.6819999999971</v>
      </c>
      <c r="G31" s="199"/>
      <c r="H31" s="199"/>
      <c r="J31" s="27"/>
    </row>
    <row r="32" spans="1:10" ht="13.5" customHeight="1" x14ac:dyDescent="0.25">
      <c r="A32" s="51" t="s">
        <v>12</v>
      </c>
      <c r="B32" s="327">
        <v>4447.3990000000003</v>
      </c>
      <c r="C32" s="327">
        <v>3134.4990000000003</v>
      </c>
      <c r="D32" s="46">
        <v>0</v>
      </c>
      <c r="E32" s="180">
        <f t="shared" si="1"/>
        <v>7581.898000000001</v>
      </c>
      <c r="G32" s="199"/>
      <c r="H32" s="199"/>
      <c r="J32" s="27"/>
    </row>
    <row r="33" spans="1:10" ht="13.5" customHeight="1" x14ac:dyDescent="0.25">
      <c r="A33" s="51" t="s">
        <v>13</v>
      </c>
      <c r="B33" s="327">
        <v>4088.436000000002</v>
      </c>
      <c r="C33" s="327">
        <v>3369.701</v>
      </c>
      <c r="D33" s="46">
        <v>0</v>
      </c>
      <c r="E33" s="180">
        <f t="shared" si="1"/>
        <v>7458.1370000000024</v>
      </c>
      <c r="G33" s="199"/>
      <c r="H33" s="199"/>
      <c r="J33" s="27"/>
    </row>
    <row r="34" spans="1:10" ht="13.5" customHeight="1" x14ac:dyDescent="0.25">
      <c r="A34" s="208" t="s">
        <v>15</v>
      </c>
      <c r="B34" s="180">
        <f>SUM(B22:B33)</f>
        <v>63390.496999999996</v>
      </c>
      <c r="C34" s="180">
        <f>SUM(C22:C33)</f>
        <v>46374.071000000004</v>
      </c>
      <c r="D34" s="180">
        <f>SUM(D22:D33)</f>
        <v>0</v>
      </c>
      <c r="E34" s="180">
        <f t="shared" si="1"/>
        <v>109764.568</v>
      </c>
      <c r="F34" s="12"/>
      <c r="J34" s="27"/>
    </row>
    <row r="35" spans="1:10" ht="13.5" customHeight="1" x14ac:dyDescent="0.25">
      <c r="A35" s="88"/>
      <c r="B35" s="89"/>
      <c r="C35" s="73"/>
      <c r="D35" s="95"/>
      <c r="E35" s="12"/>
      <c r="F35" s="12"/>
    </row>
    <row r="36" spans="1:10" ht="13.5" customHeight="1" x14ac:dyDescent="0.25">
      <c r="A36" s="91" t="s">
        <v>17</v>
      </c>
    </row>
    <row r="37" spans="1:10" ht="13.5" customHeight="1" x14ac:dyDescent="0.25">
      <c r="A37" s="92" t="s">
        <v>20</v>
      </c>
    </row>
    <row r="38" spans="1:10" ht="13.5" customHeight="1" x14ac:dyDescent="0.25">
      <c r="A38" s="92" t="s">
        <v>21</v>
      </c>
    </row>
    <row r="39" spans="1:10" ht="13.5" customHeight="1" x14ac:dyDescent="0.25">
      <c r="A39" s="92"/>
    </row>
    <row r="40" spans="1:10" ht="13.5" customHeight="1" x14ac:dyDescent="0.25">
      <c r="A40" s="75"/>
    </row>
  </sheetData>
  <phoneticPr fontId="0" type="noConversion"/>
  <printOptions horizontalCentered="1"/>
  <pageMargins left="1.1811023622047245" right="1.1811023622047245" top="1.1811023622047245" bottom="1" header="0" footer="0"/>
  <pageSetup scale="85" orientation="portrait" horizontalDpi="1200" verticalDpi="1200" r:id="rId1"/>
  <headerFooter alignWithMargins="0">
    <oddFooter>&amp;C39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Hoja42">
    <pageSetUpPr fitToPage="1"/>
  </sheetPr>
  <dimension ref="A1:F40"/>
  <sheetViews>
    <sheetView zoomScaleNormal="100" workbookViewId="0">
      <selection activeCell="Q40" sqref="Q40"/>
    </sheetView>
  </sheetViews>
  <sheetFormatPr baseColWidth="10" defaultRowHeight="13.5" x14ac:dyDescent="0.25"/>
  <cols>
    <col min="1" max="1" width="19.42578125" style="8" customWidth="1"/>
    <col min="2" max="3" width="16.42578125" style="8" customWidth="1"/>
    <col min="4" max="4" width="16.28515625" style="8" customWidth="1"/>
    <col min="5" max="5" width="12.7109375" style="8" customWidth="1"/>
    <col min="6" max="16384" width="11.42578125" style="8"/>
  </cols>
  <sheetData>
    <row r="1" spans="1:5" ht="13.5" customHeight="1" x14ac:dyDescent="0.25">
      <c r="A1" s="65" t="s">
        <v>515</v>
      </c>
      <c r="B1" s="20"/>
      <c r="C1" s="20"/>
      <c r="D1" s="20"/>
      <c r="E1" s="20"/>
    </row>
    <row r="2" spans="1:5" ht="13.5" customHeight="1" x14ac:dyDescent="0.25">
      <c r="A2" s="20"/>
      <c r="B2" s="20"/>
      <c r="C2" s="20"/>
      <c r="D2" s="20"/>
      <c r="E2" s="20"/>
    </row>
    <row r="3" spans="1:5" ht="13.5" customHeight="1" x14ac:dyDescent="0.25">
      <c r="A3" s="452"/>
      <c r="B3" s="452"/>
      <c r="C3" s="453" t="s">
        <v>397</v>
      </c>
      <c r="D3" s="452"/>
      <c r="E3" s="452"/>
    </row>
    <row r="4" spans="1:5" ht="30.75" customHeight="1" x14ac:dyDescent="0.25">
      <c r="A4" s="217" t="s">
        <v>0</v>
      </c>
      <c r="B4" s="218" t="s">
        <v>325</v>
      </c>
      <c r="C4" s="218" t="s">
        <v>14</v>
      </c>
      <c r="D4" s="218" t="s">
        <v>16</v>
      </c>
      <c r="E4" s="218" t="s">
        <v>15</v>
      </c>
    </row>
    <row r="5" spans="1:5" ht="13.5" customHeight="1" x14ac:dyDescent="0.25">
      <c r="A5" s="54" t="s">
        <v>2</v>
      </c>
      <c r="B5" s="327">
        <v>1648.9119999999996</v>
      </c>
      <c r="C5" s="327">
        <v>709.952</v>
      </c>
      <c r="D5" s="46">
        <v>0</v>
      </c>
      <c r="E5" s="181">
        <f>SUM(B5:D5)</f>
        <v>2358.8639999999996</v>
      </c>
    </row>
    <row r="6" spans="1:5" ht="13.5" customHeight="1" x14ac:dyDescent="0.25">
      <c r="A6" s="54" t="s">
        <v>3</v>
      </c>
      <c r="B6" s="327">
        <v>1669.7620000000002</v>
      </c>
      <c r="C6" s="327">
        <v>735.21599999999978</v>
      </c>
      <c r="D6" s="46">
        <v>0</v>
      </c>
      <c r="E6" s="181">
        <f>SUM(B6:D6)</f>
        <v>2404.9780000000001</v>
      </c>
    </row>
    <row r="7" spans="1:5" ht="13.5" customHeight="1" x14ac:dyDescent="0.25">
      <c r="A7" s="54" t="s">
        <v>4</v>
      </c>
      <c r="B7" s="327">
        <v>1991.1699999999998</v>
      </c>
      <c r="C7" s="327">
        <v>1051.692</v>
      </c>
      <c r="D7" s="46">
        <v>0</v>
      </c>
      <c r="E7" s="181">
        <f>SUM(B7:D7)</f>
        <v>3042.8620000000001</v>
      </c>
    </row>
    <row r="8" spans="1:5" ht="13.5" customHeight="1" x14ac:dyDescent="0.25">
      <c r="A8" s="54" t="s">
        <v>5</v>
      </c>
      <c r="B8" s="327">
        <v>2074.6390000000001</v>
      </c>
      <c r="C8" s="327">
        <v>1127.51</v>
      </c>
      <c r="D8" s="46">
        <v>0</v>
      </c>
      <c r="E8" s="181">
        <f>SUM(B8:D8)</f>
        <v>3202.1490000000003</v>
      </c>
    </row>
    <row r="9" spans="1:5" ht="13.5" customHeight="1" x14ac:dyDescent="0.25">
      <c r="A9" s="54" t="s">
        <v>6</v>
      </c>
      <c r="B9" s="327">
        <v>2355.3479999999995</v>
      </c>
      <c r="C9" s="327">
        <v>1191.0820000000003</v>
      </c>
      <c r="D9" s="46">
        <v>0</v>
      </c>
      <c r="E9" s="181">
        <f t="shared" ref="E9:E16" si="0">SUM(B9:D9)</f>
        <v>3546.43</v>
      </c>
    </row>
    <row r="10" spans="1:5" ht="13.5" customHeight="1" x14ac:dyDescent="0.25">
      <c r="A10" s="54" t="s">
        <v>7</v>
      </c>
      <c r="B10" s="327">
        <v>2633.0789999999993</v>
      </c>
      <c r="C10" s="327">
        <v>1178.8030000000003</v>
      </c>
      <c r="D10" s="46">
        <v>0</v>
      </c>
      <c r="E10" s="181">
        <f t="shared" si="0"/>
        <v>3811.8819999999996</v>
      </c>
    </row>
    <row r="11" spans="1:5" ht="13.5" customHeight="1" x14ac:dyDescent="0.25">
      <c r="A11" s="54" t="s">
        <v>8</v>
      </c>
      <c r="B11" s="327">
        <v>2668.0390000000002</v>
      </c>
      <c r="C11" s="327">
        <v>1201.6570000000002</v>
      </c>
      <c r="D11" s="46">
        <v>0</v>
      </c>
      <c r="E11" s="181">
        <f t="shared" si="0"/>
        <v>3869.6960000000004</v>
      </c>
    </row>
    <row r="12" spans="1:5" ht="13.5" customHeight="1" x14ac:dyDescent="0.25">
      <c r="A12" s="54" t="s">
        <v>9</v>
      </c>
      <c r="B12" s="327">
        <v>2667.52</v>
      </c>
      <c r="C12" s="327">
        <v>1144.7209999999998</v>
      </c>
      <c r="D12" s="46">
        <v>0</v>
      </c>
      <c r="E12" s="181">
        <f t="shared" si="0"/>
        <v>3812.241</v>
      </c>
    </row>
    <row r="13" spans="1:5" ht="13.5" customHeight="1" x14ac:dyDescent="0.25">
      <c r="A13" s="54" t="s">
        <v>10</v>
      </c>
      <c r="B13" s="327">
        <v>2332.0610000000001</v>
      </c>
      <c r="C13" s="327">
        <v>998.44700000000012</v>
      </c>
      <c r="D13" s="46">
        <v>0</v>
      </c>
      <c r="E13" s="181">
        <f t="shared" si="0"/>
        <v>3330.5080000000003</v>
      </c>
    </row>
    <row r="14" spans="1:5" ht="13.5" customHeight="1" x14ac:dyDescent="0.25">
      <c r="A14" s="54" t="s">
        <v>11</v>
      </c>
      <c r="B14" s="327">
        <v>2035.3929999999998</v>
      </c>
      <c r="C14" s="327">
        <v>853.02299999999991</v>
      </c>
      <c r="D14" s="46">
        <v>0</v>
      </c>
      <c r="E14" s="181">
        <f t="shared" si="0"/>
        <v>2888.4159999999997</v>
      </c>
    </row>
    <row r="15" spans="1:5" ht="13.5" customHeight="1" x14ac:dyDescent="0.25">
      <c r="A15" s="51" t="s">
        <v>12</v>
      </c>
      <c r="B15" s="327">
        <v>1834.8180000000007</v>
      </c>
      <c r="C15" s="327">
        <v>719.70699999999988</v>
      </c>
      <c r="D15" s="46">
        <v>0</v>
      </c>
      <c r="E15" s="181">
        <f t="shared" si="0"/>
        <v>2554.5250000000005</v>
      </c>
    </row>
    <row r="16" spans="1:5" ht="13.5" customHeight="1" x14ac:dyDescent="0.25">
      <c r="A16" s="54" t="s">
        <v>13</v>
      </c>
      <c r="B16" s="327">
        <v>1687.8570000000002</v>
      </c>
      <c r="C16" s="327">
        <v>662.0619999999999</v>
      </c>
      <c r="D16" s="46">
        <v>0</v>
      </c>
      <c r="E16" s="181">
        <f t="shared" si="0"/>
        <v>2349.9189999999999</v>
      </c>
    </row>
    <row r="17" spans="1:6" ht="13.5" customHeight="1" x14ac:dyDescent="0.25">
      <c r="A17" s="208" t="s">
        <v>15</v>
      </c>
      <c r="B17" s="216">
        <f>SUM(B5:B16)</f>
        <v>25598.598000000002</v>
      </c>
      <c r="C17" s="216">
        <f>SUM(C5:C16)</f>
        <v>11573.872000000001</v>
      </c>
      <c r="D17" s="216">
        <f>SUM(D5:D16)</f>
        <v>0</v>
      </c>
      <c r="E17" s="216">
        <f>SUM(E5:E16)</f>
        <v>37172.47</v>
      </c>
      <c r="F17" s="27"/>
    </row>
    <row r="18" spans="1:6" ht="13.5" customHeight="1" x14ac:dyDescent="0.25">
      <c r="A18" s="20"/>
      <c r="B18" s="20"/>
      <c r="C18" s="20"/>
      <c r="D18" s="93"/>
      <c r="E18" s="20"/>
      <c r="F18" s="12"/>
    </row>
    <row r="19" spans="1:6" ht="13.5" customHeight="1" x14ac:dyDescent="0.25">
      <c r="A19" s="20"/>
      <c r="B19" s="20"/>
      <c r="C19" s="20"/>
      <c r="D19" s="93"/>
      <c r="E19" s="20"/>
    </row>
    <row r="20" spans="1:6" ht="13.5" customHeight="1" x14ac:dyDescent="0.25">
      <c r="A20" s="452"/>
      <c r="B20" s="452"/>
      <c r="C20" s="453" t="s">
        <v>187</v>
      </c>
      <c r="D20" s="452"/>
      <c r="E20" s="452"/>
    </row>
    <row r="21" spans="1:6" ht="30" customHeight="1" x14ac:dyDescent="0.25">
      <c r="A21" s="217" t="s">
        <v>0</v>
      </c>
      <c r="B21" s="218" t="s">
        <v>325</v>
      </c>
      <c r="C21" s="218" t="s">
        <v>14</v>
      </c>
      <c r="D21" s="218" t="s">
        <v>16</v>
      </c>
      <c r="E21" s="218" t="s">
        <v>15</v>
      </c>
    </row>
    <row r="22" spans="1:6" ht="13.5" customHeight="1" x14ac:dyDescent="0.25">
      <c r="A22" s="51" t="s">
        <v>2</v>
      </c>
      <c r="B22" s="327">
        <v>4319.4830000000011</v>
      </c>
      <c r="C22" s="327">
        <v>3068.8490000000033</v>
      </c>
      <c r="D22" s="46">
        <v>0</v>
      </c>
      <c r="E22" s="180">
        <f>SUM(B22:D22)</f>
        <v>7388.332000000004</v>
      </c>
    </row>
    <row r="23" spans="1:6" ht="13.5" customHeight="1" x14ac:dyDescent="0.25">
      <c r="A23" s="51" t="s">
        <v>3</v>
      </c>
      <c r="B23" s="327">
        <v>4198.898000000001</v>
      </c>
      <c r="C23" s="327">
        <v>2709.846999999997</v>
      </c>
      <c r="D23" s="46">
        <v>0</v>
      </c>
      <c r="E23" s="180">
        <f>SUM(B23:D23)</f>
        <v>6908.7449999999981</v>
      </c>
    </row>
    <row r="24" spans="1:6" ht="13.5" customHeight="1" x14ac:dyDescent="0.25">
      <c r="A24" s="51" t="s">
        <v>4</v>
      </c>
      <c r="B24" s="327">
        <v>5144.9529999999986</v>
      </c>
      <c r="C24" s="327">
        <v>5515.5529999999999</v>
      </c>
      <c r="D24" s="46">
        <v>0</v>
      </c>
      <c r="E24" s="180">
        <f>SUM(B24:D24)</f>
        <v>10660.505999999998</v>
      </c>
    </row>
    <row r="25" spans="1:6" ht="13.5" customHeight="1" x14ac:dyDescent="0.25">
      <c r="A25" s="51" t="s">
        <v>5</v>
      </c>
      <c r="B25" s="327">
        <v>5286.6750000000011</v>
      </c>
      <c r="C25" s="327">
        <v>4904.3160000000007</v>
      </c>
      <c r="D25" s="46">
        <v>0</v>
      </c>
      <c r="E25" s="180">
        <f t="shared" ref="E25:E34" si="1">SUM(B25:D25)</f>
        <v>10190.991000000002</v>
      </c>
    </row>
    <row r="26" spans="1:6" ht="13.5" customHeight="1" x14ac:dyDescent="0.25">
      <c r="A26" s="51" t="s">
        <v>6</v>
      </c>
      <c r="B26" s="327">
        <v>6250.0890000000018</v>
      </c>
      <c r="C26" s="327">
        <v>4203.7440000000006</v>
      </c>
      <c r="D26" s="46">
        <v>0</v>
      </c>
      <c r="E26" s="180">
        <f t="shared" si="1"/>
        <v>10453.833000000002</v>
      </c>
    </row>
    <row r="27" spans="1:6" ht="13.5" customHeight="1" x14ac:dyDescent="0.25">
      <c r="A27" s="51" t="s">
        <v>7</v>
      </c>
      <c r="B27" s="327">
        <v>6453.7349999999997</v>
      </c>
      <c r="C27" s="327">
        <v>4336.6949999999997</v>
      </c>
      <c r="D27" s="46">
        <v>0</v>
      </c>
      <c r="E27" s="180">
        <f t="shared" si="1"/>
        <v>10790.43</v>
      </c>
    </row>
    <row r="28" spans="1:6" ht="13.5" customHeight="1" x14ac:dyDescent="0.25">
      <c r="A28" s="51" t="s">
        <v>8</v>
      </c>
      <c r="B28" s="327">
        <v>6911.7000000000007</v>
      </c>
      <c r="C28" s="327">
        <v>3565.4929999999999</v>
      </c>
      <c r="D28" s="46">
        <v>0</v>
      </c>
      <c r="E28" s="180">
        <f t="shared" si="1"/>
        <v>10477.193000000001</v>
      </c>
    </row>
    <row r="29" spans="1:6" ht="13.5" customHeight="1" x14ac:dyDescent="0.25">
      <c r="A29" s="51" t="s">
        <v>9</v>
      </c>
      <c r="B29" s="327">
        <v>6899.5609999999988</v>
      </c>
      <c r="C29" s="327">
        <v>3885.0309999999999</v>
      </c>
      <c r="D29" s="46">
        <v>0</v>
      </c>
      <c r="E29" s="180">
        <f t="shared" si="1"/>
        <v>10784.591999999999</v>
      </c>
    </row>
    <row r="30" spans="1:6" ht="13.5" customHeight="1" x14ac:dyDescent="0.25">
      <c r="A30" s="51" t="s">
        <v>10</v>
      </c>
      <c r="B30" s="327">
        <v>5943.4480000000012</v>
      </c>
      <c r="C30" s="327">
        <v>3290.7849999999999</v>
      </c>
      <c r="D30" s="46">
        <v>0</v>
      </c>
      <c r="E30" s="180">
        <f t="shared" si="1"/>
        <v>9234.2330000000002</v>
      </c>
    </row>
    <row r="31" spans="1:6" ht="13.5" customHeight="1" x14ac:dyDescent="0.25">
      <c r="A31" s="51" t="s">
        <v>11</v>
      </c>
      <c r="B31" s="327">
        <v>5398.8850000000002</v>
      </c>
      <c r="C31" s="327">
        <v>3194.4740000000006</v>
      </c>
      <c r="D31" s="46">
        <v>0</v>
      </c>
      <c r="E31" s="180">
        <f t="shared" si="1"/>
        <v>8593.3590000000004</v>
      </c>
    </row>
    <row r="32" spans="1:6" ht="13.5" customHeight="1" x14ac:dyDescent="0.25">
      <c r="A32" s="51" t="s">
        <v>12</v>
      </c>
      <c r="B32" s="327">
        <v>4717.402</v>
      </c>
      <c r="C32" s="327">
        <v>3391.9250000000002</v>
      </c>
      <c r="D32" s="46">
        <v>0</v>
      </c>
      <c r="E32" s="180">
        <f t="shared" si="1"/>
        <v>8109.3270000000002</v>
      </c>
    </row>
    <row r="33" spans="1:6" ht="13.5" customHeight="1" x14ac:dyDescent="0.25">
      <c r="A33" s="51" t="s">
        <v>13</v>
      </c>
      <c r="B33" s="327">
        <v>4682.2280000000001</v>
      </c>
      <c r="C33" s="327">
        <v>3517.2540000000008</v>
      </c>
      <c r="D33" s="46">
        <v>0</v>
      </c>
      <c r="E33" s="180">
        <f t="shared" si="1"/>
        <v>8199.482</v>
      </c>
    </row>
    <row r="34" spans="1:6" ht="13.5" customHeight="1" x14ac:dyDescent="0.25">
      <c r="A34" s="208" t="s">
        <v>15</v>
      </c>
      <c r="B34" s="180">
        <f>SUM(B22:B33)</f>
        <v>66207.057000000001</v>
      </c>
      <c r="C34" s="180">
        <f>SUM(C22:C33)</f>
        <v>45583.966</v>
      </c>
      <c r="D34" s="180">
        <f>SUM(D22:D33)</f>
        <v>0</v>
      </c>
      <c r="E34" s="180">
        <f t="shared" si="1"/>
        <v>111791.023</v>
      </c>
      <c r="F34" s="27"/>
    </row>
    <row r="35" spans="1:6" ht="13.5" customHeight="1" x14ac:dyDescent="0.25">
      <c r="A35" s="88"/>
      <c r="B35" s="89"/>
      <c r="C35" s="73"/>
      <c r="D35" s="94"/>
      <c r="E35" s="73"/>
      <c r="F35" s="12"/>
    </row>
    <row r="36" spans="1:6" ht="13.5" customHeight="1" x14ac:dyDescent="0.25">
      <c r="A36" s="91" t="s">
        <v>17</v>
      </c>
      <c r="B36" s="20"/>
      <c r="C36" s="20"/>
      <c r="D36" s="20"/>
      <c r="E36" s="20"/>
    </row>
    <row r="37" spans="1:6" ht="13.5" customHeight="1" x14ac:dyDescent="0.25">
      <c r="A37" s="92" t="s">
        <v>20</v>
      </c>
      <c r="B37" s="20"/>
      <c r="C37" s="20"/>
      <c r="D37" s="20"/>
      <c r="E37" s="20"/>
    </row>
    <row r="38" spans="1:6" ht="13.5" customHeight="1" x14ac:dyDescent="0.25">
      <c r="A38" s="92" t="s">
        <v>21</v>
      </c>
      <c r="B38" s="20"/>
      <c r="C38" s="20"/>
      <c r="D38" s="20"/>
      <c r="E38" s="20"/>
    </row>
    <row r="39" spans="1:6" ht="13.5" customHeight="1" x14ac:dyDescent="0.25">
      <c r="A39" s="92" t="s">
        <v>18</v>
      </c>
      <c r="B39" s="20"/>
      <c r="C39" s="20"/>
      <c r="D39" s="20"/>
      <c r="E39" s="20"/>
    </row>
    <row r="40" spans="1:6" ht="13.5" customHeight="1" x14ac:dyDescent="0.25">
      <c r="A40" s="75" t="s">
        <v>19</v>
      </c>
    </row>
  </sheetData>
  <phoneticPr fontId="0" type="noConversion"/>
  <printOptions horizontalCentered="1"/>
  <pageMargins left="1.1811023622047245" right="1.1811023622047245" top="1.1811023622047245" bottom="1" header="0" footer="0"/>
  <pageSetup orientation="portrait" horizontalDpi="1200" verticalDpi="1200" r:id="rId1"/>
  <headerFooter alignWithMargins="0">
    <oddFooter>&amp;C40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Hoja43"/>
  <dimension ref="A1:N482"/>
  <sheetViews>
    <sheetView zoomScaleNormal="100" workbookViewId="0">
      <selection activeCell="Q40" sqref="Q40"/>
    </sheetView>
  </sheetViews>
  <sheetFormatPr baseColWidth="10" defaultRowHeight="13.5" x14ac:dyDescent="0.25"/>
  <cols>
    <col min="1" max="1" width="19.42578125" style="8" customWidth="1"/>
    <col min="2" max="2" width="17.140625" style="8" customWidth="1"/>
    <col min="3" max="3" width="15.42578125" style="8" customWidth="1"/>
    <col min="4" max="4" width="16.28515625" style="8" customWidth="1"/>
    <col min="5" max="5" width="12.7109375" style="8" customWidth="1"/>
    <col min="6" max="8" width="11.42578125" style="8"/>
    <col min="9" max="9" width="66.28515625" style="8" customWidth="1"/>
    <col min="10" max="16384" width="11.42578125" style="8"/>
  </cols>
  <sheetData>
    <row r="1" spans="1:14" ht="13.5" customHeight="1" x14ac:dyDescent="0.25">
      <c r="A1" s="65" t="s">
        <v>515</v>
      </c>
      <c r="B1" s="20"/>
      <c r="C1" s="20"/>
      <c r="D1" s="20"/>
      <c r="E1" s="20"/>
    </row>
    <row r="2" spans="1:14" ht="10.5" customHeight="1" x14ac:dyDescent="0.25">
      <c r="A2" s="20"/>
      <c r="B2" s="20"/>
      <c r="C2" s="20"/>
      <c r="D2" s="20"/>
      <c r="E2" s="20"/>
      <c r="H2" s="85"/>
      <c r="I2" s="86"/>
      <c r="J2" s="86"/>
      <c r="K2" s="85"/>
      <c r="L2" s="85"/>
      <c r="M2" s="85"/>
      <c r="N2" s="85"/>
    </row>
    <row r="3" spans="1:14" ht="13.5" customHeight="1" x14ac:dyDescent="0.25">
      <c r="A3" s="452"/>
      <c r="B3" s="452"/>
      <c r="C3" s="453" t="s">
        <v>200</v>
      </c>
      <c r="D3" s="452"/>
      <c r="E3" s="452"/>
      <c r="H3" s="85"/>
      <c r="I3" s="86"/>
      <c r="J3" s="86"/>
      <c r="K3" s="85"/>
      <c r="L3" s="85"/>
      <c r="M3" s="85"/>
      <c r="N3" s="85"/>
    </row>
    <row r="4" spans="1:14" ht="13.5" customHeight="1" x14ac:dyDescent="0.25">
      <c r="A4" s="217" t="s">
        <v>0</v>
      </c>
      <c r="B4" s="218" t="s">
        <v>325</v>
      </c>
      <c r="C4" s="218" t="s">
        <v>14</v>
      </c>
      <c r="D4" s="218" t="s">
        <v>16</v>
      </c>
      <c r="E4" s="218" t="s">
        <v>15</v>
      </c>
      <c r="H4" s="85"/>
      <c r="I4" s="86"/>
      <c r="J4" s="86"/>
      <c r="K4" s="85"/>
      <c r="L4" s="85"/>
      <c r="M4" s="85"/>
      <c r="N4" s="85"/>
    </row>
    <row r="5" spans="1:14" ht="13.5" customHeight="1" x14ac:dyDescent="0.25">
      <c r="A5" s="54" t="s">
        <v>2</v>
      </c>
      <c r="B5" s="327">
        <v>3328.5699999999997</v>
      </c>
      <c r="C5" s="327">
        <v>1550.7760000000003</v>
      </c>
      <c r="D5" s="46">
        <v>0</v>
      </c>
      <c r="E5" s="180">
        <f>SUM(B5:D5)</f>
        <v>4879.3459999999995</v>
      </c>
      <c r="H5" s="85"/>
      <c r="I5" s="86"/>
      <c r="J5" s="86"/>
      <c r="K5" s="85"/>
      <c r="L5" s="85"/>
      <c r="M5" s="85"/>
      <c r="N5" s="85"/>
    </row>
    <row r="6" spans="1:14" ht="13.5" customHeight="1" x14ac:dyDescent="0.25">
      <c r="A6" s="54" t="s">
        <v>3</v>
      </c>
      <c r="B6" s="327">
        <v>3377.1049999999996</v>
      </c>
      <c r="C6" s="327">
        <v>1575.5190000000005</v>
      </c>
      <c r="D6" s="46">
        <v>0</v>
      </c>
      <c r="E6" s="180">
        <f>SUM(B6:D6)</f>
        <v>4952.6239999999998</v>
      </c>
      <c r="H6" s="85"/>
      <c r="I6" s="86"/>
      <c r="J6" s="86"/>
      <c r="K6" s="85"/>
      <c r="L6" s="85"/>
      <c r="M6" s="85"/>
      <c r="N6" s="85"/>
    </row>
    <row r="7" spans="1:14" ht="13.5" customHeight="1" x14ac:dyDescent="0.25">
      <c r="A7" s="54" t="s">
        <v>4</v>
      </c>
      <c r="B7" s="327">
        <v>3585.6759999999999</v>
      </c>
      <c r="C7" s="327">
        <v>2025.884</v>
      </c>
      <c r="D7" s="46">
        <v>0</v>
      </c>
      <c r="E7" s="180">
        <f>SUM(B7:D7)</f>
        <v>5611.5599999999995</v>
      </c>
      <c r="H7" s="85"/>
      <c r="I7" s="86"/>
      <c r="J7" s="86"/>
      <c r="K7" s="85"/>
      <c r="L7" s="85"/>
      <c r="M7" s="85"/>
      <c r="N7" s="85"/>
    </row>
    <row r="8" spans="1:14" ht="13.5" customHeight="1" x14ac:dyDescent="0.25">
      <c r="A8" s="54" t="s">
        <v>5</v>
      </c>
      <c r="B8" s="327">
        <v>3498.4910000000004</v>
      </c>
      <c r="C8" s="327">
        <v>2012.4389999999999</v>
      </c>
      <c r="D8" s="46">
        <v>0</v>
      </c>
      <c r="E8" s="180">
        <f>SUM(B8:D8)</f>
        <v>5510.93</v>
      </c>
      <c r="H8" s="85"/>
      <c r="I8" s="86"/>
      <c r="J8" s="86"/>
      <c r="K8" s="85"/>
      <c r="L8" s="85"/>
      <c r="M8" s="85"/>
      <c r="N8" s="85"/>
    </row>
    <row r="9" spans="1:14" ht="13.5" customHeight="1" x14ac:dyDescent="0.25">
      <c r="A9" s="54" t="s">
        <v>6</v>
      </c>
      <c r="B9" s="327">
        <v>3890.1639999999998</v>
      </c>
      <c r="C9" s="327">
        <v>2238.1989999999996</v>
      </c>
      <c r="D9" s="46">
        <v>0</v>
      </c>
      <c r="E9" s="180">
        <f>SUM(B9:D9)</f>
        <v>6128.3629999999994</v>
      </c>
      <c r="H9" s="85"/>
      <c r="I9" s="86"/>
      <c r="J9" s="86"/>
      <c r="K9" s="85"/>
      <c r="L9" s="85"/>
      <c r="M9" s="85"/>
      <c r="N9" s="85"/>
    </row>
    <row r="10" spans="1:14" ht="13.5" customHeight="1" x14ac:dyDescent="0.25">
      <c r="A10" s="54" t="s">
        <v>7</v>
      </c>
      <c r="B10" s="327">
        <v>3923.3959999999993</v>
      </c>
      <c r="C10" s="327">
        <v>2462.846</v>
      </c>
      <c r="D10" s="46">
        <v>0</v>
      </c>
      <c r="E10" s="180">
        <f t="shared" ref="E10:E16" si="0">SUM(B10:D10)</f>
        <v>6386.2419999999993</v>
      </c>
      <c r="H10" s="85"/>
      <c r="I10" s="86"/>
      <c r="J10" s="86"/>
      <c r="K10" s="85"/>
      <c r="L10" s="85"/>
      <c r="M10" s="85"/>
      <c r="N10" s="85"/>
    </row>
    <row r="11" spans="1:14" ht="13.5" customHeight="1" x14ac:dyDescent="0.25">
      <c r="A11" s="54" t="s">
        <v>8</v>
      </c>
      <c r="B11" s="327">
        <v>4152.55</v>
      </c>
      <c r="C11" s="327">
        <v>2628.2009999999996</v>
      </c>
      <c r="D11" s="46">
        <v>0</v>
      </c>
      <c r="E11" s="180">
        <f t="shared" si="0"/>
        <v>6780.7510000000002</v>
      </c>
      <c r="F11" s="12"/>
      <c r="H11" s="85"/>
      <c r="I11" s="86"/>
      <c r="J11" s="86"/>
      <c r="K11" s="85"/>
      <c r="L11" s="85"/>
      <c r="M11" s="85"/>
      <c r="N11" s="85"/>
    </row>
    <row r="12" spans="1:14" ht="13.5" customHeight="1" x14ac:dyDescent="0.25">
      <c r="A12" s="54" t="s">
        <v>9</v>
      </c>
      <c r="B12" s="327">
        <v>4255.9760000000006</v>
      </c>
      <c r="C12" s="327">
        <v>2692.3619999999992</v>
      </c>
      <c r="D12" s="46">
        <v>0</v>
      </c>
      <c r="E12" s="180">
        <f t="shared" si="0"/>
        <v>6948.3379999999997</v>
      </c>
      <c r="F12" s="12"/>
      <c r="H12" s="85"/>
      <c r="I12" s="86"/>
      <c r="J12" s="86"/>
      <c r="K12" s="85"/>
      <c r="L12" s="85"/>
      <c r="M12" s="85"/>
      <c r="N12" s="85"/>
    </row>
    <row r="13" spans="1:14" ht="13.5" customHeight="1" x14ac:dyDescent="0.25">
      <c r="A13" s="54" t="s">
        <v>10</v>
      </c>
      <c r="B13" s="327">
        <v>3799.1959999999999</v>
      </c>
      <c r="C13" s="327">
        <v>2305.1499999999996</v>
      </c>
      <c r="D13" s="46">
        <v>0</v>
      </c>
      <c r="E13" s="180">
        <f t="shared" si="0"/>
        <v>6104.3459999999995</v>
      </c>
      <c r="F13" s="12"/>
      <c r="H13" s="85"/>
      <c r="I13" s="86"/>
      <c r="J13" s="86"/>
      <c r="K13" s="85"/>
      <c r="L13" s="85"/>
      <c r="M13" s="85"/>
      <c r="N13" s="85"/>
    </row>
    <row r="14" spans="1:14" ht="13.5" customHeight="1" x14ac:dyDescent="0.25">
      <c r="A14" s="54" t="s">
        <v>11</v>
      </c>
      <c r="B14" s="327">
        <v>3391.5440000000017</v>
      </c>
      <c r="C14" s="327">
        <v>1975.6000000000004</v>
      </c>
      <c r="D14" s="46">
        <v>0</v>
      </c>
      <c r="E14" s="180">
        <f t="shared" si="0"/>
        <v>5367.1440000000021</v>
      </c>
      <c r="F14" s="12"/>
      <c r="H14" s="85"/>
      <c r="I14" s="86"/>
      <c r="J14" s="86"/>
      <c r="K14" s="85"/>
      <c r="L14" s="85"/>
      <c r="M14" s="85"/>
      <c r="N14" s="85"/>
    </row>
    <row r="15" spans="1:14" ht="13.5" customHeight="1" x14ac:dyDescent="0.25">
      <c r="A15" s="51" t="s">
        <v>12</v>
      </c>
      <c r="B15" s="327">
        <v>3203.5869999999995</v>
      </c>
      <c r="C15" s="327">
        <v>1646.4980000000003</v>
      </c>
      <c r="D15" s="46">
        <v>0</v>
      </c>
      <c r="E15" s="180">
        <f t="shared" si="0"/>
        <v>4850.085</v>
      </c>
      <c r="F15" s="12"/>
      <c r="H15" s="85"/>
      <c r="I15" s="86"/>
      <c r="J15" s="86"/>
      <c r="K15" s="85"/>
      <c r="L15" s="85"/>
      <c r="M15" s="85"/>
      <c r="N15" s="85"/>
    </row>
    <row r="16" spans="1:14" ht="13.5" customHeight="1" x14ac:dyDescent="0.25">
      <c r="A16" s="54" t="s">
        <v>13</v>
      </c>
      <c r="B16" s="327">
        <v>3237.8989999999994</v>
      </c>
      <c r="C16" s="327">
        <v>1503.2219999999998</v>
      </c>
      <c r="D16" s="46">
        <v>0</v>
      </c>
      <c r="E16" s="180">
        <f t="shared" si="0"/>
        <v>4741.1209999999992</v>
      </c>
      <c r="F16" s="12"/>
      <c r="H16" s="85"/>
      <c r="I16" s="86"/>
      <c r="J16" s="86"/>
      <c r="K16" s="85"/>
      <c r="L16" s="85"/>
      <c r="M16" s="85"/>
      <c r="N16" s="85"/>
    </row>
    <row r="17" spans="1:6" ht="13.5" customHeight="1" x14ac:dyDescent="0.25">
      <c r="A17" s="208" t="s">
        <v>15</v>
      </c>
      <c r="B17" s="216">
        <f>SUM(B5:B16)</f>
        <v>43644.153999999995</v>
      </c>
      <c r="C17" s="216">
        <f>SUM(C5:C16)</f>
        <v>24616.695999999996</v>
      </c>
      <c r="D17" s="216">
        <f>SUM(D5:D16)</f>
        <v>0</v>
      </c>
      <c r="E17" s="216">
        <f>SUM(E5:E16)</f>
        <v>68260.849999999991</v>
      </c>
      <c r="F17" s="12"/>
    </row>
    <row r="18" spans="1:6" ht="13.5" customHeight="1" x14ac:dyDescent="0.25">
      <c r="A18" s="20"/>
      <c r="B18" s="20"/>
      <c r="C18" s="20"/>
      <c r="D18" s="87"/>
      <c r="E18" s="20"/>
      <c r="F18" s="12"/>
    </row>
    <row r="19" spans="1:6" ht="10.5" customHeight="1" x14ac:dyDescent="0.25">
      <c r="A19" s="20"/>
      <c r="B19" s="20"/>
      <c r="C19" s="20"/>
      <c r="D19" s="87"/>
      <c r="E19" s="20"/>
      <c r="F19" s="12"/>
    </row>
    <row r="20" spans="1:6" ht="13.5" customHeight="1" x14ac:dyDescent="0.25">
      <c r="A20" s="452"/>
      <c r="B20" s="452"/>
      <c r="C20" s="453" t="s">
        <v>330</v>
      </c>
      <c r="D20" s="452"/>
      <c r="E20" s="452"/>
      <c r="F20" s="12"/>
    </row>
    <row r="21" spans="1:6" ht="13.5" customHeight="1" x14ac:dyDescent="0.25">
      <c r="A21" s="217" t="s">
        <v>0</v>
      </c>
      <c r="B21" s="218" t="s">
        <v>325</v>
      </c>
      <c r="C21" s="218" t="s">
        <v>14</v>
      </c>
      <c r="D21" s="218" t="s">
        <v>16</v>
      </c>
      <c r="E21" s="218" t="s">
        <v>15</v>
      </c>
      <c r="F21" s="12"/>
    </row>
    <row r="22" spans="1:6" ht="13.5" customHeight="1" x14ac:dyDescent="0.25">
      <c r="A22" s="51" t="s">
        <v>2</v>
      </c>
      <c r="B22" s="327">
        <v>1408.2720000000002</v>
      </c>
      <c r="C22" s="327">
        <v>1103.7870000000003</v>
      </c>
      <c r="D22" s="46">
        <v>0</v>
      </c>
      <c r="E22" s="180">
        <f>SUM(B22:D22)</f>
        <v>2512.0590000000002</v>
      </c>
    </row>
    <row r="23" spans="1:6" ht="13.5" customHeight="1" x14ac:dyDescent="0.25">
      <c r="A23" s="51" t="s">
        <v>3</v>
      </c>
      <c r="B23" s="327">
        <v>1464.825</v>
      </c>
      <c r="C23" s="327">
        <v>1088.9100000000001</v>
      </c>
      <c r="D23" s="46">
        <v>0</v>
      </c>
      <c r="E23" s="180">
        <f>SUM(B23:D23)</f>
        <v>2553.7350000000001</v>
      </c>
    </row>
    <row r="24" spans="1:6" ht="13.5" customHeight="1" x14ac:dyDescent="0.25">
      <c r="A24" s="51" t="s">
        <v>4</v>
      </c>
      <c r="B24" s="327">
        <v>1497.4430000000002</v>
      </c>
      <c r="C24" s="327">
        <v>1310.2639999999999</v>
      </c>
      <c r="D24" s="46">
        <v>0</v>
      </c>
      <c r="E24" s="180">
        <f>SUM(B24:D24)</f>
        <v>2807.7070000000003</v>
      </c>
    </row>
    <row r="25" spans="1:6" ht="13.5" customHeight="1" x14ac:dyDescent="0.25">
      <c r="A25" s="51" t="s">
        <v>5</v>
      </c>
      <c r="B25" s="327">
        <v>1435.5529999999997</v>
      </c>
      <c r="C25" s="327">
        <v>1403.4270000000001</v>
      </c>
      <c r="D25" s="46">
        <v>0</v>
      </c>
      <c r="E25" s="180">
        <f t="shared" ref="E25:E33" si="1">SUM(B25:D25)</f>
        <v>2838.9799999999996</v>
      </c>
    </row>
    <row r="26" spans="1:6" ht="13.5" customHeight="1" x14ac:dyDescent="0.25">
      <c r="A26" s="51" t="s">
        <v>6</v>
      </c>
      <c r="B26" s="327">
        <v>1588.2849999999999</v>
      </c>
      <c r="C26" s="327">
        <v>1684.6780000000003</v>
      </c>
      <c r="D26" s="46">
        <v>0</v>
      </c>
      <c r="E26" s="180">
        <f t="shared" si="1"/>
        <v>3272.9630000000002</v>
      </c>
    </row>
    <row r="27" spans="1:6" ht="13.5" customHeight="1" x14ac:dyDescent="0.25">
      <c r="A27" s="51" t="s">
        <v>7</v>
      </c>
      <c r="B27" s="327">
        <v>1626.171</v>
      </c>
      <c r="C27" s="327">
        <v>1676.1959999999999</v>
      </c>
      <c r="D27" s="46">
        <v>0</v>
      </c>
      <c r="E27" s="180">
        <f t="shared" si="1"/>
        <v>3302.3670000000002</v>
      </c>
    </row>
    <row r="28" spans="1:6" ht="13.5" customHeight="1" x14ac:dyDescent="0.25">
      <c r="A28" s="51" t="s">
        <v>8</v>
      </c>
      <c r="B28" s="327">
        <v>1672.6180000000002</v>
      </c>
      <c r="C28" s="327">
        <v>1811.1929999999998</v>
      </c>
      <c r="D28" s="46">
        <v>0</v>
      </c>
      <c r="E28" s="180">
        <f t="shared" si="1"/>
        <v>3483.8109999999997</v>
      </c>
      <c r="F28" s="12"/>
    </row>
    <row r="29" spans="1:6" ht="13.5" customHeight="1" x14ac:dyDescent="0.25">
      <c r="A29" s="51" t="s">
        <v>9</v>
      </c>
      <c r="B29" s="327">
        <v>1719.4799999999998</v>
      </c>
      <c r="C29" s="327">
        <v>1782.674</v>
      </c>
      <c r="D29" s="46">
        <v>0</v>
      </c>
      <c r="E29" s="180">
        <f t="shared" si="1"/>
        <v>3502.1539999999995</v>
      </c>
      <c r="F29" s="12"/>
    </row>
    <row r="30" spans="1:6" ht="13.5" customHeight="1" x14ac:dyDescent="0.25">
      <c r="A30" s="51" t="s">
        <v>10</v>
      </c>
      <c r="B30" s="327">
        <v>1577.0730000000003</v>
      </c>
      <c r="C30" s="327">
        <v>1477.287</v>
      </c>
      <c r="D30" s="46">
        <v>0</v>
      </c>
      <c r="E30" s="180">
        <f t="shared" si="1"/>
        <v>3054.3600000000006</v>
      </c>
      <c r="F30" s="12"/>
    </row>
    <row r="31" spans="1:6" ht="13.5" customHeight="1" x14ac:dyDescent="0.25">
      <c r="A31" s="51" t="s">
        <v>11</v>
      </c>
      <c r="B31" s="327">
        <v>1417.3960000000002</v>
      </c>
      <c r="C31" s="327">
        <v>1504.4339999999995</v>
      </c>
      <c r="D31" s="46">
        <v>0</v>
      </c>
      <c r="E31" s="180">
        <f t="shared" si="1"/>
        <v>2921.83</v>
      </c>
      <c r="F31" s="12"/>
    </row>
    <row r="32" spans="1:6" ht="13.5" customHeight="1" x14ac:dyDescent="0.25">
      <c r="A32" s="51" t="s">
        <v>12</v>
      </c>
      <c r="B32" s="327">
        <v>1306.877</v>
      </c>
      <c r="C32" s="327">
        <v>1266.1589999999999</v>
      </c>
      <c r="D32" s="46">
        <v>0</v>
      </c>
      <c r="E32" s="180">
        <f t="shared" si="1"/>
        <v>2573.0360000000001</v>
      </c>
      <c r="F32" s="12"/>
    </row>
    <row r="33" spans="1:6" ht="13.5" customHeight="1" x14ac:dyDescent="0.25">
      <c r="A33" s="51" t="s">
        <v>13</v>
      </c>
      <c r="B33" s="327">
        <v>1336.0210000000002</v>
      </c>
      <c r="C33" s="327">
        <v>1073.4760000000001</v>
      </c>
      <c r="D33" s="46">
        <v>0</v>
      </c>
      <c r="E33" s="180">
        <f t="shared" si="1"/>
        <v>2409.4970000000003</v>
      </c>
      <c r="F33" s="12"/>
    </row>
    <row r="34" spans="1:6" ht="13.5" customHeight="1" x14ac:dyDescent="0.25">
      <c r="A34" s="208" t="s">
        <v>15</v>
      </c>
      <c r="B34" s="216">
        <f>SUM(B22:B33)</f>
        <v>18050.014000000003</v>
      </c>
      <c r="C34" s="216">
        <f>SUM(C22:C33)</f>
        <v>17182.485000000001</v>
      </c>
      <c r="D34" s="332">
        <f>SUM(D22:D33)</f>
        <v>0</v>
      </c>
      <c r="E34" s="216">
        <f>SUM(E22:E33)</f>
        <v>35232.499000000003</v>
      </c>
      <c r="F34" s="12"/>
    </row>
    <row r="35" spans="1:6" ht="13.5" customHeight="1" x14ac:dyDescent="0.25">
      <c r="A35" s="88"/>
      <c r="B35" s="89"/>
      <c r="C35" s="73"/>
      <c r="D35" s="90"/>
      <c r="E35" s="20"/>
      <c r="F35" s="12"/>
    </row>
    <row r="36" spans="1:6" ht="13.5" customHeight="1" x14ac:dyDescent="0.25">
      <c r="A36" s="91" t="s">
        <v>17</v>
      </c>
      <c r="F36" s="12"/>
    </row>
    <row r="37" spans="1:6" ht="13.5" customHeight="1" x14ac:dyDescent="0.25">
      <c r="A37" s="92" t="s">
        <v>20</v>
      </c>
      <c r="F37" s="12"/>
    </row>
    <row r="38" spans="1:6" ht="13.5" customHeight="1" x14ac:dyDescent="0.25">
      <c r="A38" s="92" t="s">
        <v>21</v>
      </c>
      <c r="F38" s="12"/>
    </row>
    <row r="39" spans="1:6" ht="13.5" customHeight="1" x14ac:dyDescent="0.25">
      <c r="A39" s="92" t="s">
        <v>18</v>
      </c>
      <c r="F39" s="12"/>
    </row>
    <row r="40" spans="1:6" ht="13.5" customHeight="1" x14ac:dyDescent="0.25">
      <c r="A40" s="75" t="s">
        <v>19</v>
      </c>
      <c r="F40" s="12"/>
    </row>
    <row r="41" spans="1:6" x14ac:dyDescent="0.25">
      <c r="F41" s="12"/>
    </row>
    <row r="42" spans="1:6" x14ac:dyDescent="0.25">
      <c r="F42" s="12"/>
    </row>
    <row r="43" spans="1:6" x14ac:dyDescent="0.25">
      <c r="F43" s="12"/>
    </row>
    <row r="44" spans="1:6" x14ac:dyDescent="0.25">
      <c r="F44" s="12"/>
    </row>
    <row r="45" spans="1:6" x14ac:dyDescent="0.25">
      <c r="F45" s="12"/>
    </row>
    <row r="46" spans="1:6" x14ac:dyDescent="0.25">
      <c r="F46" s="12"/>
    </row>
    <row r="47" spans="1:6" x14ac:dyDescent="0.25">
      <c r="F47" s="12"/>
    </row>
    <row r="48" spans="1:6" x14ac:dyDescent="0.25">
      <c r="F48" s="12"/>
    </row>
    <row r="49" spans="6:6" x14ac:dyDescent="0.25">
      <c r="F49" s="12"/>
    </row>
    <row r="50" spans="6:6" x14ac:dyDescent="0.25">
      <c r="F50" s="12"/>
    </row>
    <row r="51" spans="6:6" x14ac:dyDescent="0.25">
      <c r="F51" s="12"/>
    </row>
    <row r="52" spans="6:6" x14ac:dyDescent="0.25">
      <c r="F52" s="12"/>
    </row>
    <row r="53" spans="6:6" x14ac:dyDescent="0.25">
      <c r="F53" s="12"/>
    </row>
    <row r="54" spans="6:6" x14ac:dyDescent="0.25">
      <c r="F54" s="12"/>
    </row>
    <row r="55" spans="6:6" x14ac:dyDescent="0.25">
      <c r="F55" s="12"/>
    </row>
    <row r="56" spans="6:6" x14ac:dyDescent="0.25">
      <c r="F56" s="12"/>
    </row>
    <row r="57" spans="6:6" x14ac:dyDescent="0.25">
      <c r="F57" s="12"/>
    </row>
    <row r="58" spans="6:6" x14ac:dyDescent="0.25">
      <c r="F58" s="12"/>
    </row>
    <row r="59" spans="6:6" x14ac:dyDescent="0.25">
      <c r="F59" s="12"/>
    </row>
    <row r="60" spans="6:6" x14ac:dyDescent="0.25">
      <c r="F60" s="12"/>
    </row>
    <row r="61" spans="6:6" x14ac:dyDescent="0.25">
      <c r="F61" s="12"/>
    </row>
    <row r="62" spans="6:6" x14ac:dyDescent="0.25">
      <c r="F62" s="12"/>
    </row>
    <row r="63" spans="6:6" x14ac:dyDescent="0.25">
      <c r="F63" s="12"/>
    </row>
    <row r="64" spans="6:6" x14ac:dyDescent="0.25">
      <c r="F64" s="12"/>
    </row>
    <row r="65" spans="6:6" x14ac:dyDescent="0.25">
      <c r="F65" s="12"/>
    </row>
    <row r="66" spans="6:6" x14ac:dyDescent="0.25">
      <c r="F66" s="12"/>
    </row>
    <row r="67" spans="6:6" x14ac:dyDescent="0.25">
      <c r="F67" s="12"/>
    </row>
    <row r="68" spans="6:6" x14ac:dyDescent="0.25">
      <c r="F68" s="12"/>
    </row>
    <row r="69" spans="6:6" x14ac:dyDescent="0.25">
      <c r="F69" s="12"/>
    </row>
    <row r="70" spans="6:6" x14ac:dyDescent="0.25">
      <c r="F70" s="12"/>
    </row>
    <row r="71" spans="6:6" x14ac:dyDescent="0.25">
      <c r="F71" s="12"/>
    </row>
    <row r="72" spans="6:6" x14ac:dyDescent="0.25">
      <c r="F72" s="12"/>
    </row>
    <row r="73" spans="6:6" x14ac:dyDescent="0.25">
      <c r="F73" s="12"/>
    </row>
    <row r="74" spans="6:6" x14ac:dyDescent="0.25">
      <c r="F74" s="12"/>
    </row>
    <row r="75" spans="6:6" x14ac:dyDescent="0.25">
      <c r="F75" s="12"/>
    </row>
    <row r="76" spans="6:6" x14ac:dyDescent="0.25">
      <c r="F76" s="12"/>
    </row>
    <row r="77" spans="6:6" x14ac:dyDescent="0.25">
      <c r="F77" s="12"/>
    </row>
    <row r="78" spans="6:6" x14ac:dyDescent="0.25">
      <c r="F78" s="12"/>
    </row>
    <row r="79" spans="6:6" x14ac:dyDescent="0.25">
      <c r="F79" s="12"/>
    </row>
    <row r="80" spans="6:6" x14ac:dyDescent="0.25">
      <c r="F80" s="12"/>
    </row>
    <row r="81" spans="6:6" x14ac:dyDescent="0.25">
      <c r="F81" s="12"/>
    </row>
    <row r="82" spans="6:6" x14ac:dyDescent="0.25">
      <c r="F82" s="12"/>
    </row>
    <row r="83" spans="6:6" x14ac:dyDescent="0.25">
      <c r="F83" s="12"/>
    </row>
    <row r="84" spans="6:6" x14ac:dyDescent="0.25">
      <c r="F84" s="12"/>
    </row>
    <row r="85" spans="6:6" x14ac:dyDescent="0.25">
      <c r="F85" s="12"/>
    </row>
    <row r="86" spans="6:6" x14ac:dyDescent="0.25">
      <c r="F86" s="12"/>
    </row>
    <row r="87" spans="6:6" x14ac:dyDescent="0.25">
      <c r="F87" s="12"/>
    </row>
    <row r="88" spans="6:6" x14ac:dyDescent="0.25">
      <c r="F88" s="12"/>
    </row>
    <row r="89" spans="6:6" x14ac:dyDescent="0.25">
      <c r="F89" s="12"/>
    </row>
    <row r="90" spans="6:6" x14ac:dyDescent="0.25">
      <c r="F90" s="12"/>
    </row>
    <row r="91" spans="6:6" x14ac:dyDescent="0.25">
      <c r="F91" s="12"/>
    </row>
    <row r="92" spans="6:6" x14ac:dyDescent="0.25">
      <c r="F92" s="12"/>
    </row>
    <row r="93" spans="6:6" x14ac:dyDescent="0.25">
      <c r="F93" s="12"/>
    </row>
    <row r="94" spans="6:6" x14ac:dyDescent="0.25">
      <c r="F94" s="12"/>
    </row>
    <row r="95" spans="6:6" x14ac:dyDescent="0.25">
      <c r="F95" s="12"/>
    </row>
    <row r="96" spans="6:6" x14ac:dyDescent="0.25">
      <c r="F96" s="12"/>
    </row>
    <row r="97" spans="6:6" x14ac:dyDescent="0.25">
      <c r="F97" s="12"/>
    </row>
    <row r="98" spans="6:6" x14ac:dyDescent="0.25">
      <c r="F98" s="12"/>
    </row>
    <row r="99" spans="6:6" x14ac:dyDescent="0.25">
      <c r="F99" s="12"/>
    </row>
    <row r="100" spans="6:6" x14ac:dyDescent="0.25">
      <c r="F100" s="12"/>
    </row>
    <row r="101" spans="6:6" x14ac:dyDescent="0.25">
      <c r="F101" s="12"/>
    </row>
    <row r="102" spans="6:6" x14ac:dyDescent="0.25">
      <c r="F102" s="12"/>
    </row>
    <row r="103" spans="6:6" x14ac:dyDescent="0.25">
      <c r="F103" s="12"/>
    </row>
    <row r="104" spans="6:6" x14ac:dyDescent="0.25">
      <c r="F104" s="12"/>
    </row>
    <row r="105" spans="6:6" x14ac:dyDescent="0.25">
      <c r="F105" s="12"/>
    </row>
    <row r="106" spans="6:6" x14ac:dyDescent="0.25">
      <c r="F106" s="12"/>
    </row>
    <row r="107" spans="6:6" x14ac:dyDescent="0.25">
      <c r="F107" s="12"/>
    </row>
    <row r="108" spans="6:6" x14ac:dyDescent="0.25">
      <c r="F108" s="12"/>
    </row>
    <row r="109" spans="6:6" x14ac:dyDescent="0.25">
      <c r="F109" s="12"/>
    </row>
    <row r="110" spans="6:6" x14ac:dyDescent="0.25">
      <c r="F110" s="12"/>
    </row>
    <row r="111" spans="6:6" x14ac:dyDescent="0.25">
      <c r="F111" s="12"/>
    </row>
    <row r="112" spans="6:6" x14ac:dyDescent="0.25">
      <c r="F112" s="12"/>
    </row>
    <row r="113" spans="6:6" x14ac:dyDescent="0.25">
      <c r="F113" s="12"/>
    </row>
    <row r="114" spans="6:6" x14ac:dyDescent="0.25">
      <c r="F114" s="12"/>
    </row>
    <row r="115" spans="6:6" x14ac:dyDescent="0.25">
      <c r="F115" s="12"/>
    </row>
    <row r="116" spans="6:6" x14ac:dyDescent="0.25">
      <c r="F116" s="12"/>
    </row>
    <row r="117" spans="6:6" x14ac:dyDescent="0.25">
      <c r="F117" s="12"/>
    </row>
    <row r="118" spans="6:6" x14ac:dyDescent="0.25">
      <c r="F118" s="12"/>
    </row>
    <row r="119" spans="6:6" x14ac:dyDescent="0.25">
      <c r="F119" s="12"/>
    </row>
    <row r="120" spans="6:6" x14ac:dyDescent="0.25">
      <c r="F120" s="12"/>
    </row>
    <row r="121" spans="6:6" x14ac:dyDescent="0.25">
      <c r="F121" s="12"/>
    </row>
    <row r="122" spans="6:6" x14ac:dyDescent="0.25">
      <c r="F122" s="12"/>
    </row>
    <row r="123" spans="6:6" x14ac:dyDescent="0.25">
      <c r="F123" s="12"/>
    </row>
    <row r="124" spans="6:6" x14ac:dyDescent="0.25">
      <c r="F124" s="12"/>
    </row>
    <row r="125" spans="6:6" x14ac:dyDescent="0.25">
      <c r="F125" s="12"/>
    </row>
    <row r="126" spans="6:6" x14ac:dyDescent="0.25">
      <c r="F126" s="12"/>
    </row>
    <row r="127" spans="6:6" x14ac:dyDescent="0.25">
      <c r="F127" s="12"/>
    </row>
    <row r="128" spans="6:6" x14ac:dyDescent="0.25">
      <c r="F128" s="12"/>
    </row>
    <row r="129" spans="6:6" x14ac:dyDescent="0.25">
      <c r="F129" s="12"/>
    </row>
    <row r="130" spans="6:6" x14ac:dyDescent="0.25">
      <c r="F130" s="12"/>
    </row>
    <row r="131" spans="6:6" x14ac:dyDescent="0.25">
      <c r="F131" s="12"/>
    </row>
    <row r="132" spans="6:6" x14ac:dyDescent="0.25">
      <c r="F132" s="12"/>
    </row>
    <row r="133" spans="6:6" x14ac:dyDescent="0.25">
      <c r="F133" s="12"/>
    </row>
    <row r="134" spans="6:6" x14ac:dyDescent="0.25">
      <c r="F134" s="12"/>
    </row>
    <row r="135" spans="6:6" x14ac:dyDescent="0.25">
      <c r="F135" s="12"/>
    </row>
    <row r="136" spans="6:6" x14ac:dyDescent="0.25">
      <c r="F136" s="12"/>
    </row>
    <row r="137" spans="6:6" x14ac:dyDescent="0.25">
      <c r="F137" s="12"/>
    </row>
    <row r="138" spans="6:6" x14ac:dyDescent="0.25">
      <c r="F138" s="12"/>
    </row>
    <row r="139" spans="6:6" x14ac:dyDescent="0.25">
      <c r="F139" s="12"/>
    </row>
    <row r="140" spans="6:6" x14ac:dyDescent="0.25">
      <c r="F140" s="12"/>
    </row>
    <row r="141" spans="6:6" x14ac:dyDescent="0.25">
      <c r="F141" s="12"/>
    </row>
    <row r="142" spans="6:6" x14ac:dyDescent="0.25">
      <c r="F142" s="12"/>
    </row>
    <row r="143" spans="6:6" x14ac:dyDescent="0.25">
      <c r="F143" s="12"/>
    </row>
    <row r="144" spans="6:6" x14ac:dyDescent="0.25">
      <c r="F144" s="12"/>
    </row>
    <row r="145" spans="6:6" x14ac:dyDescent="0.25">
      <c r="F145" s="12"/>
    </row>
    <row r="146" spans="6:6" x14ac:dyDescent="0.25">
      <c r="F146" s="12"/>
    </row>
    <row r="147" spans="6:6" x14ac:dyDescent="0.25">
      <c r="F147" s="12"/>
    </row>
    <row r="148" spans="6:6" x14ac:dyDescent="0.25">
      <c r="F148" s="12"/>
    </row>
    <row r="149" spans="6:6" x14ac:dyDescent="0.25">
      <c r="F149" s="12"/>
    </row>
    <row r="150" spans="6:6" x14ac:dyDescent="0.25">
      <c r="F150" s="12"/>
    </row>
    <row r="151" spans="6:6" x14ac:dyDescent="0.25">
      <c r="F151" s="12"/>
    </row>
    <row r="152" spans="6:6" x14ac:dyDescent="0.25">
      <c r="F152" s="12"/>
    </row>
    <row r="153" spans="6:6" x14ac:dyDescent="0.25">
      <c r="F153" s="12"/>
    </row>
    <row r="154" spans="6:6" x14ac:dyDescent="0.25">
      <c r="F154" s="12"/>
    </row>
    <row r="155" spans="6:6" x14ac:dyDescent="0.25">
      <c r="F155" s="12"/>
    </row>
    <row r="156" spans="6:6" x14ac:dyDescent="0.25">
      <c r="F156" s="12"/>
    </row>
    <row r="157" spans="6:6" x14ac:dyDescent="0.25">
      <c r="F157" s="12"/>
    </row>
    <row r="158" spans="6:6" x14ac:dyDescent="0.25">
      <c r="F158" s="12"/>
    </row>
    <row r="159" spans="6:6" x14ac:dyDescent="0.25">
      <c r="F159" s="12"/>
    </row>
    <row r="160" spans="6:6" x14ac:dyDescent="0.25">
      <c r="F160" s="12"/>
    </row>
    <row r="161" spans="6:6" x14ac:dyDescent="0.25">
      <c r="F161" s="12"/>
    </row>
    <row r="162" spans="6:6" x14ac:dyDescent="0.25">
      <c r="F162" s="12"/>
    </row>
    <row r="163" spans="6:6" x14ac:dyDescent="0.25">
      <c r="F163" s="12"/>
    </row>
    <row r="164" spans="6:6" x14ac:dyDescent="0.25">
      <c r="F164" s="12"/>
    </row>
    <row r="165" spans="6:6" x14ac:dyDescent="0.25">
      <c r="F165" s="12"/>
    </row>
    <row r="166" spans="6:6" x14ac:dyDescent="0.25">
      <c r="F166" s="12"/>
    </row>
    <row r="167" spans="6:6" x14ac:dyDescent="0.25">
      <c r="F167" s="12"/>
    </row>
    <row r="168" spans="6:6" x14ac:dyDescent="0.25">
      <c r="F168" s="12"/>
    </row>
    <row r="169" spans="6:6" x14ac:dyDescent="0.25">
      <c r="F169" s="12"/>
    </row>
    <row r="170" spans="6:6" x14ac:dyDescent="0.25">
      <c r="F170" s="12"/>
    </row>
    <row r="171" spans="6:6" x14ac:dyDescent="0.25">
      <c r="F171" s="12"/>
    </row>
    <row r="172" spans="6:6" x14ac:dyDescent="0.25">
      <c r="F172" s="12"/>
    </row>
    <row r="173" spans="6:6" x14ac:dyDescent="0.25">
      <c r="F173" s="12"/>
    </row>
    <row r="174" spans="6:6" x14ac:dyDescent="0.25">
      <c r="F174" s="12"/>
    </row>
    <row r="175" spans="6:6" x14ac:dyDescent="0.25">
      <c r="F175" s="12"/>
    </row>
    <row r="176" spans="6:6" x14ac:dyDescent="0.25">
      <c r="F176" s="12"/>
    </row>
    <row r="177" spans="6:6" x14ac:dyDescent="0.25">
      <c r="F177" s="12"/>
    </row>
    <row r="178" spans="6:6" x14ac:dyDescent="0.25">
      <c r="F178" s="12"/>
    </row>
    <row r="179" spans="6:6" x14ac:dyDescent="0.25">
      <c r="F179" s="12"/>
    </row>
    <row r="180" spans="6:6" x14ac:dyDescent="0.25">
      <c r="F180" s="12"/>
    </row>
    <row r="181" spans="6:6" x14ac:dyDescent="0.25">
      <c r="F181" s="12"/>
    </row>
    <row r="182" spans="6:6" x14ac:dyDescent="0.25">
      <c r="F182" s="12"/>
    </row>
    <row r="183" spans="6:6" x14ac:dyDescent="0.25">
      <c r="F183" s="12"/>
    </row>
    <row r="184" spans="6:6" x14ac:dyDescent="0.25">
      <c r="F184" s="12"/>
    </row>
    <row r="185" spans="6:6" x14ac:dyDescent="0.25">
      <c r="F185" s="12"/>
    </row>
    <row r="186" spans="6:6" x14ac:dyDescent="0.25">
      <c r="F186" s="12"/>
    </row>
    <row r="187" spans="6:6" x14ac:dyDescent="0.25">
      <c r="F187" s="12"/>
    </row>
    <row r="188" spans="6:6" x14ac:dyDescent="0.25">
      <c r="F188" s="12"/>
    </row>
    <row r="189" spans="6:6" x14ac:dyDescent="0.25">
      <c r="F189" s="12"/>
    </row>
    <row r="190" spans="6:6" x14ac:dyDescent="0.25">
      <c r="F190" s="12"/>
    </row>
    <row r="191" spans="6:6" x14ac:dyDescent="0.25">
      <c r="F191" s="12"/>
    </row>
    <row r="192" spans="6:6" x14ac:dyDescent="0.25">
      <c r="F192" s="12"/>
    </row>
    <row r="193" spans="6:6" x14ac:dyDescent="0.25">
      <c r="F193" s="12"/>
    </row>
    <row r="194" spans="6:6" x14ac:dyDescent="0.25">
      <c r="F194" s="12"/>
    </row>
    <row r="195" spans="6:6" x14ac:dyDescent="0.25">
      <c r="F195" s="12"/>
    </row>
    <row r="196" spans="6:6" x14ac:dyDescent="0.25">
      <c r="F196" s="12"/>
    </row>
    <row r="197" spans="6:6" x14ac:dyDescent="0.25">
      <c r="F197" s="12"/>
    </row>
    <row r="198" spans="6:6" x14ac:dyDescent="0.25">
      <c r="F198" s="12"/>
    </row>
    <row r="199" spans="6:6" x14ac:dyDescent="0.25">
      <c r="F199" s="12"/>
    </row>
    <row r="200" spans="6:6" x14ac:dyDescent="0.25">
      <c r="F200" s="12"/>
    </row>
    <row r="201" spans="6:6" x14ac:dyDescent="0.25">
      <c r="F201" s="12"/>
    </row>
    <row r="202" spans="6:6" x14ac:dyDescent="0.25">
      <c r="F202" s="12"/>
    </row>
    <row r="203" spans="6:6" x14ac:dyDescent="0.25">
      <c r="F203" s="12"/>
    </row>
    <row r="204" spans="6:6" x14ac:dyDescent="0.25">
      <c r="F204" s="12"/>
    </row>
    <row r="205" spans="6:6" x14ac:dyDescent="0.25">
      <c r="F205" s="12"/>
    </row>
    <row r="206" spans="6:6" x14ac:dyDescent="0.25">
      <c r="F206" s="12"/>
    </row>
    <row r="207" spans="6:6" x14ac:dyDescent="0.25">
      <c r="F207" s="12"/>
    </row>
    <row r="208" spans="6:6" x14ac:dyDescent="0.25">
      <c r="F208" s="12"/>
    </row>
    <row r="209" spans="6:6" x14ac:dyDescent="0.25">
      <c r="F209" s="12"/>
    </row>
    <row r="210" spans="6:6" x14ac:dyDescent="0.25">
      <c r="F210" s="12"/>
    </row>
    <row r="211" spans="6:6" x14ac:dyDescent="0.25">
      <c r="F211" s="12"/>
    </row>
    <row r="212" spans="6:6" x14ac:dyDescent="0.25">
      <c r="F212" s="12"/>
    </row>
    <row r="213" spans="6:6" x14ac:dyDescent="0.25">
      <c r="F213" s="12"/>
    </row>
    <row r="214" spans="6:6" x14ac:dyDescent="0.25">
      <c r="F214" s="12"/>
    </row>
    <row r="215" spans="6:6" x14ac:dyDescent="0.25">
      <c r="F215" s="12"/>
    </row>
    <row r="216" spans="6:6" x14ac:dyDescent="0.25">
      <c r="F216" s="12"/>
    </row>
    <row r="217" spans="6:6" x14ac:dyDescent="0.25">
      <c r="F217" s="12"/>
    </row>
    <row r="218" spans="6:6" x14ac:dyDescent="0.25">
      <c r="F218" s="12"/>
    </row>
    <row r="219" spans="6:6" x14ac:dyDescent="0.25">
      <c r="F219" s="12"/>
    </row>
    <row r="220" spans="6:6" x14ac:dyDescent="0.25">
      <c r="F220" s="12"/>
    </row>
    <row r="221" spans="6:6" x14ac:dyDescent="0.25">
      <c r="F221" s="12"/>
    </row>
    <row r="222" spans="6:6" x14ac:dyDescent="0.25">
      <c r="F222" s="12"/>
    </row>
    <row r="223" spans="6:6" x14ac:dyDescent="0.25">
      <c r="F223" s="12"/>
    </row>
    <row r="224" spans="6:6" x14ac:dyDescent="0.25">
      <c r="F224" s="12"/>
    </row>
    <row r="225" spans="6:6" x14ac:dyDescent="0.25">
      <c r="F225" s="12"/>
    </row>
    <row r="226" spans="6:6" x14ac:dyDescent="0.25">
      <c r="F226" s="12"/>
    </row>
    <row r="227" spans="6:6" x14ac:dyDescent="0.25">
      <c r="F227" s="12"/>
    </row>
    <row r="228" spans="6:6" x14ac:dyDescent="0.25">
      <c r="F228" s="12"/>
    </row>
    <row r="229" spans="6:6" x14ac:dyDescent="0.25">
      <c r="F229" s="12"/>
    </row>
    <row r="230" spans="6:6" x14ac:dyDescent="0.25">
      <c r="F230" s="12"/>
    </row>
    <row r="231" spans="6:6" x14ac:dyDescent="0.25">
      <c r="F231" s="12"/>
    </row>
    <row r="232" spans="6:6" x14ac:dyDescent="0.25">
      <c r="F232" s="12"/>
    </row>
    <row r="233" spans="6:6" x14ac:dyDescent="0.25">
      <c r="F233" s="12"/>
    </row>
    <row r="234" spans="6:6" x14ac:dyDescent="0.25">
      <c r="F234" s="12"/>
    </row>
    <row r="235" spans="6:6" x14ac:dyDescent="0.25">
      <c r="F235" s="12"/>
    </row>
    <row r="236" spans="6:6" x14ac:dyDescent="0.25">
      <c r="F236" s="12"/>
    </row>
    <row r="237" spans="6:6" x14ac:dyDescent="0.25">
      <c r="F237" s="12"/>
    </row>
    <row r="238" spans="6:6" x14ac:dyDescent="0.25">
      <c r="F238" s="12"/>
    </row>
    <row r="239" spans="6:6" x14ac:dyDescent="0.25">
      <c r="F239" s="12"/>
    </row>
    <row r="240" spans="6:6" x14ac:dyDescent="0.25">
      <c r="F240" s="12"/>
    </row>
    <row r="241" spans="6:6" x14ac:dyDescent="0.25">
      <c r="F241" s="12"/>
    </row>
    <row r="242" spans="6:6" x14ac:dyDescent="0.25">
      <c r="F242" s="12"/>
    </row>
    <row r="243" spans="6:6" x14ac:dyDescent="0.25">
      <c r="F243" s="12"/>
    </row>
    <row r="244" spans="6:6" x14ac:dyDescent="0.25">
      <c r="F244" s="12"/>
    </row>
    <row r="245" spans="6:6" x14ac:dyDescent="0.25">
      <c r="F245" s="12"/>
    </row>
    <row r="246" spans="6:6" x14ac:dyDescent="0.25">
      <c r="F246" s="12"/>
    </row>
    <row r="247" spans="6:6" x14ac:dyDescent="0.25">
      <c r="F247" s="12"/>
    </row>
    <row r="248" spans="6:6" x14ac:dyDescent="0.25">
      <c r="F248" s="12"/>
    </row>
    <row r="249" spans="6:6" x14ac:dyDescent="0.25">
      <c r="F249" s="12"/>
    </row>
    <row r="250" spans="6:6" x14ac:dyDescent="0.25">
      <c r="F250" s="12"/>
    </row>
    <row r="251" spans="6:6" x14ac:dyDescent="0.25">
      <c r="F251" s="12"/>
    </row>
    <row r="252" spans="6:6" x14ac:dyDescent="0.25">
      <c r="F252" s="12"/>
    </row>
    <row r="253" spans="6:6" x14ac:dyDescent="0.25">
      <c r="F253" s="12"/>
    </row>
    <row r="254" spans="6:6" x14ac:dyDescent="0.25">
      <c r="F254" s="12"/>
    </row>
    <row r="255" spans="6:6" x14ac:dyDescent="0.25">
      <c r="F255" s="12"/>
    </row>
    <row r="256" spans="6:6" x14ac:dyDescent="0.25">
      <c r="F256" s="12"/>
    </row>
    <row r="257" spans="6:6" x14ac:dyDescent="0.25">
      <c r="F257" s="12"/>
    </row>
    <row r="258" spans="6:6" x14ac:dyDescent="0.25">
      <c r="F258" s="12"/>
    </row>
    <row r="259" spans="6:6" x14ac:dyDescent="0.25">
      <c r="F259" s="12"/>
    </row>
    <row r="260" spans="6:6" x14ac:dyDescent="0.25">
      <c r="F260" s="12"/>
    </row>
    <row r="261" spans="6:6" x14ac:dyDescent="0.25">
      <c r="F261" s="12"/>
    </row>
    <row r="262" spans="6:6" x14ac:dyDescent="0.25">
      <c r="F262" s="12"/>
    </row>
    <row r="263" spans="6:6" x14ac:dyDescent="0.25">
      <c r="F263" s="12"/>
    </row>
    <row r="264" spans="6:6" x14ac:dyDescent="0.25">
      <c r="F264" s="12"/>
    </row>
    <row r="265" spans="6:6" x14ac:dyDescent="0.25">
      <c r="F265" s="12"/>
    </row>
    <row r="266" spans="6:6" x14ac:dyDescent="0.25">
      <c r="F266" s="12"/>
    </row>
    <row r="267" spans="6:6" x14ac:dyDescent="0.25">
      <c r="F267" s="12"/>
    </row>
    <row r="268" spans="6:6" x14ac:dyDescent="0.25">
      <c r="F268" s="12"/>
    </row>
    <row r="269" spans="6:6" x14ac:dyDescent="0.25">
      <c r="F269" s="12"/>
    </row>
    <row r="270" spans="6:6" x14ac:dyDescent="0.25">
      <c r="F270" s="12"/>
    </row>
    <row r="271" spans="6:6" x14ac:dyDescent="0.25">
      <c r="F271" s="12"/>
    </row>
    <row r="272" spans="6:6" x14ac:dyDescent="0.25">
      <c r="F272" s="12"/>
    </row>
    <row r="273" spans="6:6" x14ac:dyDescent="0.25">
      <c r="F273" s="12"/>
    </row>
    <row r="274" spans="6:6" x14ac:dyDescent="0.25">
      <c r="F274" s="12"/>
    </row>
    <row r="275" spans="6:6" x14ac:dyDescent="0.25">
      <c r="F275" s="12"/>
    </row>
    <row r="276" spans="6:6" x14ac:dyDescent="0.25">
      <c r="F276" s="12"/>
    </row>
    <row r="277" spans="6:6" x14ac:dyDescent="0.25">
      <c r="F277" s="12"/>
    </row>
    <row r="278" spans="6:6" x14ac:dyDescent="0.25">
      <c r="F278" s="12"/>
    </row>
    <row r="279" spans="6:6" x14ac:dyDescent="0.25">
      <c r="F279" s="12"/>
    </row>
    <row r="280" spans="6:6" x14ac:dyDescent="0.25">
      <c r="F280" s="12"/>
    </row>
    <row r="281" spans="6:6" x14ac:dyDescent="0.25">
      <c r="F281" s="12"/>
    </row>
    <row r="282" spans="6:6" x14ac:dyDescent="0.25">
      <c r="F282" s="12"/>
    </row>
    <row r="283" spans="6:6" x14ac:dyDescent="0.25">
      <c r="F283" s="12"/>
    </row>
    <row r="284" spans="6:6" x14ac:dyDescent="0.25">
      <c r="F284" s="12"/>
    </row>
    <row r="285" spans="6:6" x14ac:dyDescent="0.25">
      <c r="F285" s="12"/>
    </row>
    <row r="286" spans="6:6" x14ac:dyDescent="0.25">
      <c r="F286" s="12"/>
    </row>
    <row r="287" spans="6:6" x14ac:dyDescent="0.25">
      <c r="F287" s="12"/>
    </row>
    <row r="288" spans="6:6" x14ac:dyDescent="0.25">
      <c r="F288" s="12"/>
    </row>
    <row r="289" spans="6:6" x14ac:dyDescent="0.25">
      <c r="F289" s="12"/>
    </row>
    <row r="290" spans="6:6" x14ac:dyDescent="0.25">
      <c r="F290" s="12"/>
    </row>
    <row r="291" spans="6:6" x14ac:dyDescent="0.25">
      <c r="F291" s="12"/>
    </row>
    <row r="292" spans="6:6" x14ac:dyDescent="0.25">
      <c r="F292" s="12"/>
    </row>
    <row r="293" spans="6:6" x14ac:dyDescent="0.25">
      <c r="F293" s="12"/>
    </row>
    <row r="294" spans="6:6" x14ac:dyDescent="0.25">
      <c r="F294" s="12"/>
    </row>
    <row r="295" spans="6:6" x14ac:dyDescent="0.25">
      <c r="F295" s="12"/>
    </row>
    <row r="296" spans="6:6" x14ac:dyDescent="0.25">
      <c r="F296" s="12"/>
    </row>
    <row r="297" spans="6:6" x14ac:dyDescent="0.25">
      <c r="F297" s="12"/>
    </row>
    <row r="298" spans="6:6" x14ac:dyDescent="0.25">
      <c r="F298" s="12"/>
    </row>
    <row r="299" spans="6:6" x14ac:dyDescent="0.25">
      <c r="F299" s="12"/>
    </row>
    <row r="300" spans="6:6" x14ac:dyDescent="0.25">
      <c r="F300" s="12"/>
    </row>
    <row r="301" spans="6:6" x14ac:dyDescent="0.25">
      <c r="F301" s="12"/>
    </row>
    <row r="302" spans="6:6" x14ac:dyDescent="0.25">
      <c r="F302" s="12"/>
    </row>
    <row r="303" spans="6:6" x14ac:dyDescent="0.25">
      <c r="F303" s="12"/>
    </row>
    <row r="304" spans="6:6" x14ac:dyDescent="0.25">
      <c r="F304" s="12"/>
    </row>
    <row r="305" spans="6:6" x14ac:dyDescent="0.25">
      <c r="F305" s="12"/>
    </row>
    <row r="306" spans="6:6" x14ac:dyDescent="0.25">
      <c r="F306" s="12"/>
    </row>
    <row r="307" spans="6:6" x14ac:dyDescent="0.25">
      <c r="F307" s="12"/>
    </row>
    <row r="308" spans="6:6" x14ac:dyDescent="0.25">
      <c r="F308" s="12"/>
    </row>
    <row r="309" spans="6:6" x14ac:dyDescent="0.25">
      <c r="F309" s="12"/>
    </row>
    <row r="310" spans="6:6" x14ac:dyDescent="0.25">
      <c r="F310" s="12"/>
    </row>
    <row r="311" spans="6:6" x14ac:dyDescent="0.25">
      <c r="F311" s="12"/>
    </row>
    <row r="312" spans="6:6" x14ac:dyDescent="0.25">
      <c r="F312" s="12"/>
    </row>
    <row r="313" spans="6:6" x14ac:dyDescent="0.25">
      <c r="F313" s="12"/>
    </row>
    <row r="314" spans="6:6" x14ac:dyDescent="0.25">
      <c r="F314" s="12"/>
    </row>
    <row r="315" spans="6:6" x14ac:dyDescent="0.25">
      <c r="F315" s="12"/>
    </row>
    <row r="316" spans="6:6" x14ac:dyDescent="0.25">
      <c r="F316" s="12"/>
    </row>
    <row r="317" spans="6:6" x14ac:dyDescent="0.25">
      <c r="F317" s="12"/>
    </row>
    <row r="318" spans="6:6" x14ac:dyDescent="0.25">
      <c r="F318" s="12"/>
    </row>
    <row r="319" spans="6:6" x14ac:dyDescent="0.25">
      <c r="F319" s="12"/>
    </row>
    <row r="320" spans="6:6" x14ac:dyDescent="0.25">
      <c r="F320" s="12"/>
    </row>
    <row r="321" spans="6:6" x14ac:dyDescent="0.25">
      <c r="F321" s="12"/>
    </row>
    <row r="322" spans="6:6" x14ac:dyDescent="0.25">
      <c r="F322" s="12"/>
    </row>
    <row r="323" spans="6:6" x14ac:dyDescent="0.25">
      <c r="F323" s="12"/>
    </row>
    <row r="324" spans="6:6" x14ac:dyDescent="0.25">
      <c r="F324" s="12"/>
    </row>
    <row r="325" spans="6:6" x14ac:dyDescent="0.25">
      <c r="F325" s="12"/>
    </row>
    <row r="326" spans="6:6" x14ac:dyDescent="0.25">
      <c r="F326" s="12"/>
    </row>
    <row r="327" spans="6:6" x14ac:dyDescent="0.25">
      <c r="F327" s="12"/>
    </row>
    <row r="328" spans="6:6" x14ac:dyDescent="0.25">
      <c r="F328" s="12"/>
    </row>
    <row r="329" spans="6:6" x14ac:dyDescent="0.25">
      <c r="F329" s="12"/>
    </row>
    <row r="330" spans="6:6" x14ac:dyDescent="0.25">
      <c r="F330" s="12"/>
    </row>
    <row r="331" spans="6:6" x14ac:dyDescent="0.25">
      <c r="F331" s="12"/>
    </row>
    <row r="332" spans="6:6" x14ac:dyDescent="0.25">
      <c r="F332" s="12"/>
    </row>
    <row r="333" spans="6:6" x14ac:dyDescent="0.25">
      <c r="F333" s="12"/>
    </row>
    <row r="334" spans="6:6" x14ac:dyDescent="0.25">
      <c r="F334" s="12"/>
    </row>
    <row r="335" spans="6:6" x14ac:dyDescent="0.25">
      <c r="F335" s="12"/>
    </row>
    <row r="336" spans="6:6" x14ac:dyDescent="0.25">
      <c r="F336" s="12"/>
    </row>
    <row r="337" spans="6:6" x14ac:dyDescent="0.25">
      <c r="F337" s="12"/>
    </row>
    <row r="338" spans="6:6" x14ac:dyDescent="0.25">
      <c r="F338" s="12"/>
    </row>
    <row r="339" spans="6:6" x14ac:dyDescent="0.25">
      <c r="F339" s="12"/>
    </row>
    <row r="340" spans="6:6" x14ac:dyDescent="0.25">
      <c r="F340" s="12"/>
    </row>
    <row r="341" spans="6:6" x14ac:dyDescent="0.25">
      <c r="F341" s="12"/>
    </row>
    <row r="342" spans="6:6" x14ac:dyDescent="0.25">
      <c r="F342" s="12"/>
    </row>
    <row r="343" spans="6:6" x14ac:dyDescent="0.25">
      <c r="F343" s="12"/>
    </row>
    <row r="344" spans="6:6" x14ac:dyDescent="0.25">
      <c r="F344" s="12"/>
    </row>
    <row r="345" spans="6:6" x14ac:dyDescent="0.25">
      <c r="F345" s="12"/>
    </row>
    <row r="346" spans="6:6" x14ac:dyDescent="0.25">
      <c r="F346" s="12"/>
    </row>
    <row r="347" spans="6:6" x14ac:dyDescent="0.25">
      <c r="F347" s="12"/>
    </row>
    <row r="348" spans="6:6" x14ac:dyDescent="0.25">
      <c r="F348" s="12"/>
    </row>
    <row r="349" spans="6:6" x14ac:dyDescent="0.25">
      <c r="F349" s="12"/>
    </row>
    <row r="350" spans="6:6" x14ac:dyDescent="0.25">
      <c r="F350" s="12"/>
    </row>
    <row r="351" spans="6:6" x14ac:dyDescent="0.25">
      <c r="F351" s="12"/>
    </row>
    <row r="352" spans="6:6" x14ac:dyDescent="0.25">
      <c r="F352" s="12"/>
    </row>
    <row r="353" spans="6:6" x14ac:dyDescent="0.25">
      <c r="F353" s="12"/>
    </row>
    <row r="354" spans="6:6" x14ac:dyDescent="0.25">
      <c r="F354" s="12"/>
    </row>
    <row r="355" spans="6:6" x14ac:dyDescent="0.25">
      <c r="F355" s="12"/>
    </row>
    <row r="356" spans="6:6" x14ac:dyDescent="0.25">
      <c r="F356" s="12"/>
    </row>
    <row r="357" spans="6:6" x14ac:dyDescent="0.25">
      <c r="F357" s="12"/>
    </row>
    <row r="358" spans="6:6" x14ac:dyDescent="0.25">
      <c r="F358" s="12"/>
    </row>
    <row r="359" spans="6:6" x14ac:dyDescent="0.25">
      <c r="F359" s="12"/>
    </row>
    <row r="360" spans="6:6" x14ac:dyDescent="0.25">
      <c r="F360" s="12"/>
    </row>
    <row r="361" spans="6:6" x14ac:dyDescent="0.25">
      <c r="F361" s="12"/>
    </row>
    <row r="362" spans="6:6" x14ac:dyDescent="0.25">
      <c r="F362" s="12"/>
    </row>
    <row r="363" spans="6:6" x14ac:dyDescent="0.25">
      <c r="F363" s="12"/>
    </row>
    <row r="364" spans="6:6" x14ac:dyDescent="0.25">
      <c r="F364" s="12"/>
    </row>
    <row r="365" spans="6:6" x14ac:dyDescent="0.25">
      <c r="F365" s="12"/>
    </row>
    <row r="366" spans="6:6" x14ac:dyDescent="0.25">
      <c r="F366" s="12"/>
    </row>
    <row r="367" spans="6:6" x14ac:dyDescent="0.25">
      <c r="F367" s="12"/>
    </row>
    <row r="368" spans="6:6" x14ac:dyDescent="0.25">
      <c r="F368" s="12"/>
    </row>
    <row r="369" spans="6:6" x14ac:dyDescent="0.25">
      <c r="F369" s="12"/>
    </row>
    <row r="370" spans="6:6" x14ac:dyDescent="0.25">
      <c r="F370" s="12"/>
    </row>
    <row r="371" spans="6:6" x14ac:dyDescent="0.25">
      <c r="F371" s="12"/>
    </row>
    <row r="372" spans="6:6" x14ac:dyDescent="0.25">
      <c r="F372" s="12"/>
    </row>
    <row r="373" spans="6:6" x14ac:dyDescent="0.25">
      <c r="F373" s="12"/>
    </row>
    <row r="374" spans="6:6" x14ac:dyDescent="0.25">
      <c r="F374" s="12"/>
    </row>
    <row r="375" spans="6:6" x14ac:dyDescent="0.25">
      <c r="F375" s="12"/>
    </row>
    <row r="376" spans="6:6" x14ac:dyDescent="0.25">
      <c r="F376" s="12"/>
    </row>
    <row r="377" spans="6:6" x14ac:dyDescent="0.25">
      <c r="F377" s="12"/>
    </row>
    <row r="378" spans="6:6" x14ac:dyDescent="0.25">
      <c r="F378" s="12"/>
    </row>
    <row r="379" spans="6:6" x14ac:dyDescent="0.25">
      <c r="F379" s="12"/>
    </row>
    <row r="380" spans="6:6" x14ac:dyDescent="0.25">
      <c r="F380" s="12"/>
    </row>
    <row r="381" spans="6:6" x14ac:dyDescent="0.25">
      <c r="F381" s="12"/>
    </row>
    <row r="382" spans="6:6" x14ac:dyDescent="0.25">
      <c r="F382" s="12"/>
    </row>
    <row r="383" spans="6:6" x14ac:dyDescent="0.25">
      <c r="F383" s="12"/>
    </row>
    <row r="384" spans="6:6" x14ac:dyDescent="0.25">
      <c r="F384" s="12"/>
    </row>
    <row r="385" spans="6:6" x14ac:dyDescent="0.25">
      <c r="F385" s="12"/>
    </row>
    <row r="386" spans="6:6" x14ac:dyDescent="0.25">
      <c r="F386" s="12"/>
    </row>
    <row r="387" spans="6:6" x14ac:dyDescent="0.25">
      <c r="F387" s="12"/>
    </row>
    <row r="388" spans="6:6" x14ac:dyDescent="0.25">
      <c r="F388" s="12"/>
    </row>
    <row r="389" spans="6:6" x14ac:dyDescent="0.25">
      <c r="F389" s="12"/>
    </row>
    <row r="390" spans="6:6" x14ac:dyDescent="0.25">
      <c r="F390" s="12"/>
    </row>
    <row r="391" spans="6:6" x14ac:dyDescent="0.25">
      <c r="F391" s="12"/>
    </row>
    <row r="392" spans="6:6" x14ac:dyDescent="0.25">
      <c r="F392" s="12"/>
    </row>
    <row r="393" spans="6:6" x14ac:dyDescent="0.25">
      <c r="F393" s="12"/>
    </row>
    <row r="394" spans="6:6" x14ac:dyDescent="0.25">
      <c r="F394" s="12"/>
    </row>
    <row r="395" spans="6:6" x14ac:dyDescent="0.25">
      <c r="F395" s="12"/>
    </row>
    <row r="396" spans="6:6" x14ac:dyDescent="0.25">
      <c r="F396" s="12"/>
    </row>
    <row r="397" spans="6:6" x14ac:dyDescent="0.25">
      <c r="F397" s="12"/>
    </row>
    <row r="398" spans="6:6" x14ac:dyDescent="0.25">
      <c r="F398" s="12"/>
    </row>
    <row r="399" spans="6:6" x14ac:dyDescent="0.25">
      <c r="F399" s="12"/>
    </row>
    <row r="400" spans="6:6" x14ac:dyDescent="0.25">
      <c r="F400" s="12"/>
    </row>
    <row r="401" spans="6:6" x14ac:dyDescent="0.25">
      <c r="F401" s="12"/>
    </row>
    <row r="402" spans="6:6" x14ac:dyDescent="0.25">
      <c r="F402" s="12"/>
    </row>
    <row r="403" spans="6:6" x14ac:dyDescent="0.25">
      <c r="F403" s="12"/>
    </row>
    <row r="404" spans="6:6" x14ac:dyDescent="0.25">
      <c r="F404" s="12"/>
    </row>
    <row r="405" spans="6:6" x14ac:dyDescent="0.25">
      <c r="F405" s="12"/>
    </row>
    <row r="406" spans="6:6" x14ac:dyDescent="0.25">
      <c r="F406" s="12"/>
    </row>
    <row r="407" spans="6:6" x14ac:dyDescent="0.25">
      <c r="F407" s="12"/>
    </row>
    <row r="408" spans="6:6" x14ac:dyDescent="0.25">
      <c r="F408" s="12"/>
    </row>
    <row r="409" spans="6:6" x14ac:dyDescent="0.25">
      <c r="F409" s="12"/>
    </row>
    <row r="410" spans="6:6" x14ac:dyDescent="0.25">
      <c r="F410" s="12"/>
    </row>
    <row r="411" spans="6:6" x14ac:dyDescent="0.25">
      <c r="F411" s="12"/>
    </row>
    <row r="412" spans="6:6" x14ac:dyDescent="0.25">
      <c r="F412" s="12"/>
    </row>
    <row r="413" spans="6:6" x14ac:dyDescent="0.25">
      <c r="F413" s="12"/>
    </row>
    <row r="414" spans="6:6" x14ac:dyDescent="0.25">
      <c r="F414" s="12"/>
    </row>
    <row r="415" spans="6:6" x14ac:dyDescent="0.25">
      <c r="F415" s="12"/>
    </row>
    <row r="416" spans="6:6" x14ac:dyDescent="0.25">
      <c r="F416" s="12"/>
    </row>
    <row r="417" spans="6:6" x14ac:dyDescent="0.25">
      <c r="F417" s="12"/>
    </row>
    <row r="418" spans="6:6" x14ac:dyDescent="0.25">
      <c r="F418" s="12"/>
    </row>
    <row r="419" spans="6:6" x14ac:dyDescent="0.25">
      <c r="F419" s="12"/>
    </row>
    <row r="420" spans="6:6" x14ac:dyDescent="0.25">
      <c r="F420" s="12"/>
    </row>
    <row r="421" spans="6:6" x14ac:dyDescent="0.25">
      <c r="F421" s="12"/>
    </row>
    <row r="422" spans="6:6" x14ac:dyDescent="0.25">
      <c r="F422" s="12"/>
    </row>
    <row r="423" spans="6:6" x14ac:dyDescent="0.25">
      <c r="F423" s="12"/>
    </row>
    <row r="424" spans="6:6" x14ac:dyDescent="0.25">
      <c r="F424" s="12"/>
    </row>
    <row r="425" spans="6:6" x14ac:dyDescent="0.25">
      <c r="F425" s="12"/>
    </row>
    <row r="426" spans="6:6" x14ac:dyDescent="0.25">
      <c r="F426" s="12"/>
    </row>
    <row r="427" spans="6:6" x14ac:dyDescent="0.25">
      <c r="F427" s="12"/>
    </row>
    <row r="428" spans="6:6" x14ac:dyDescent="0.25">
      <c r="F428" s="12"/>
    </row>
    <row r="429" spans="6:6" x14ac:dyDescent="0.25">
      <c r="F429" s="12"/>
    </row>
    <row r="430" spans="6:6" x14ac:dyDescent="0.25">
      <c r="F430" s="12"/>
    </row>
    <row r="431" spans="6:6" x14ac:dyDescent="0.25">
      <c r="F431" s="12"/>
    </row>
    <row r="432" spans="6:6" x14ac:dyDescent="0.25">
      <c r="F432" s="12"/>
    </row>
    <row r="433" spans="6:6" x14ac:dyDescent="0.25">
      <c r="F433" s="12"/>
    </row>
    <row r="434" spans="6:6" x14ac:dyDescent="0.25">
      <c r="F434" s="12"/>
    </row>
    <row r="435" spans="6:6" x14ac:dyDescent="0.25">
      <c r="F435" s="12"/>
    </row>
    <row r="436" spans="6:6" x14ac:dyDescent="0.25">
      <c r="F436" s="12"/>
    </row>
    <row r="437" spans="6:6" x14ac:dyDescent="0.25">
      <c r="F437" s="12"/>
    </row>
    <row r="438" spans="6:6" x14ac:dyDescent="0.25">
      <c r="F438" s="12"/>
    </row>
    <row r="439" spans="6:6" x14ac:dyDescent="0.25">
      <c r="F439" s="12"/>
    </row>
    <row r="440" spans="6:6" x14ac:dyDescent="0.25">
      <c r="F440" s="12"/>
    </row>
    <row r="441" spans="6:6" x14ac:dyDescent="0.25">
      <c r="F441" s="12"/>
    </row>
    <row r="442" spans="6:6" x14ac:dyDescent="0.25">
      <c r="F442" s="12"/>
    </row>
    <row r="443" spans="6:6" x14ac:dyDescent="0.25">
      <c r="F443" s="12"/>
    </row>
    <row r="444" spans="6:6" x14ac:dyDescent="0.25">
      <c r="F444" s="12"/>
    </row>
    <row r="445" spans="6:6" x14ac:dyDescent="0.25">
      <c r="F445" s="12"/>
    </row>
    <row r="446" spans="6:6" x14ac:dyDescent="0.25">
      <c r="F446" s="12"/>
    </row>
    <row r="447" spans="6:6" x14ac:dyDescent="0.25">
      <c r="F447" s="12"/>
    </row>
    <row r="448" spans="6:6" x14ac:dyDescent="0.25">
      <c r="F448" s="12"/>
    </row>
    <row r="449" spans="6:6" x14ac:dyDescent="0.25">
      <c r="F449" s="12"/>
    </row>
    <row r="450" spans="6:6" x14ac:dyDescent="0.25">
      <c r="F450" s="12"/>
    </row>
    <row r="451" spans="6:6" x14ac:dyDescent="0.25">
      <c r="F451" s="12"/>
    </row>
    <row r="452" spans="6:6" x14ac:dyDescent="0.25">
      <c r="F452" s="12"/>
    </row>
    <row r="453" spans="6:6" x14ac:dyDescent="0.25">
      <c r="F453" s="12"/>
    </row>
    <row r="454" spans="6:6" x14ac:dyDescent="0.25">
      <c r="F454" s="12"/>
    </row>
    <row r="455" spans="6:6" x14ac:dyDescent="0.25">
      <c r="F455" s="12"/>
    </row>
    <row r="456" spans="6:6" x14ac:dyDescent="0.25">
      <c r="F456" s="12"/>
    </row>
    <row r="457" spans="6:6" x14ac:dyDescent="0.25">
      <c r="F457" s="12"/>
    </row>
    <row r="458" spans="6:6" x14ac:dyDescent="0.25">
      <c r="F458" s="12"/>
    </row>
    <row r="459" spans="6:6" x14ac:dyDescent="0.25">
      <c r="F459" s="12"/>
    </row>
    <row r="460" spans="6:6" x14ac:dyDescent="0.25">
      <c r="F460" s="12"/>
    </row>
    <row r="461" spans="6:6" x14ac:dyDescent="0.25">
      <c r="F461" s="12"/>
    </row>
    <row r="462" spans="6:6" x14ac:dyDescent="0.25">
      <c r="F462" s="12"/>
    </row>
    <row r="463" spans="6:6" x14ac:dyDescent="0.25">
      <c r="F463" s="12"/>
    </row>
    <row r="464" spans="6:6" x14ac:dyDescent="0.25">
      <c r="F464" s="12"/>
    </row>
    <row r="465" spans="6:6" x14ac:dyDescent="0.25">
      <c r="F465" s="12"/>
    </row>
    <row r="466" spans="6:6" x14ac:dyDescent="0.25">
      <c r="F466" s="12"/>
    </row>
    <row r="467" spans="6:6" x14ac:dyDescent="0.25">
      <c r="F467" s="12"/>
    </row>
    <row r="468" spans="6:6" x14ac:dyDescent="0.25">
      <c r="F468" s="12"/>
    </row>
    <row r="469" spans="6:6" x14ac:dyDescent="0.25">
      <c r="F469" s="12"/>
    </row>
    <row r="470" spans="6:6" x14ac:dyDescent="0.25">
      <c r="F470" s="12"/>
    </row>
    <row r="471" spans="6:6" x14ac:dyDescent="0.25">
      <c r="F471" s="12"/>
    </row>
    <row r="472" spans="6:6" x14ac:dyDescent="0.25">
      <c r="F472" s="12"/>
    </row>
    <row r="473" spans="6:6" x14ac:dyDescent="0.25">
      <c r="F473" s="12"/>
    </row>
    <row r="474" spans="6:6" x14ac:dyDescent="0.25">
      <c r="F474" s="12"/>
    </row>
    <row r="475" spans="6:6" x14ac:dyDescent="0.25">
      <c r="F475" s="12"/>
    </row>
    <row r="476" spans="6:6" x14ac:dyDescent="0.25">
      <c r="F476" s="12"/>
    </row>
    <row r="477" spans="6:6" x14ac:dyDescent="0.25">
      <c r="F477" s="12"/>
    </row>
    <row r="478" spans="6:6" x14ac:dyDescent="0.25">
      <c r="F478" s="12"/>
    </row>
    <row r="479" spans="6:6" x14ac:dyDescent="0.25">
      <c r="F479" s="12"/>
    </row>
    <row r="480" spans="6:6" x14ac:dyDescent="0.25">
      <c r="F480" s="12"/>
    </row>
    <row r="481" spans="6:6" x14ac:dyDescent="0.25">
      <c r="F481" s="12"/>
    </row>
    <row r="482" spans="6:6" x14ac:dyDescent="0.25">
      <c r="F482" s="12"/>
    </row>
  </sheetData>
  <phoneticPr fontId="0" type="noConversion"/>
  <printOptions horizontalCentered="1"/>
  <pageMargins left="1.1811023622047245" right="1.1811023622047245" top="0.36" bottom="1" header="0" footer="0"/>
  <pageSetup orientation="portrait" horizontalDpi="1200" verticalDpi="1200" r:id="rId1"/>
  <headerFooter alignWithMargins="0">
    <oddFooter>&amp;C41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Hoja44">
    <pageSetUpPr fitToPage="1"/>
  </sheetPr>
  <dimension ref="A1:H42"/>
  <sheetViews>
    <sheetView zoomScaleNormal="100" workbookViewId="0">
      <selection activeCell="Q40" sqref="Q40"/>
    </sheetView>
  </sheetViews>
  <sheetFormatPr baseColWidth="10" defaultRowHeight="13.5" x14ac:dyDescent="0.25"/>
  <cols>
    <col min="1" max="1" width="19.42578125" style="8" customWidth="1"/>
    <col min="2" max="2" width="15" style="8" customWidth="1"/>
    <col min="3" max="3" width="15.42578125" style="8" customWidth="1"/>
    <col min="4" max="4" width="16.28515625" style="8" customWidth="1"/>
    <col min="5" max="5" width="12.7109375" style="8" customWidth="1"/>
    <col min="6" max="16384" width="11.42578125" style="8"/>
  </cols>
  <sheetData>
    <row r="1" spans="1:7" ht="13.5" customHeight="1" x14ac:dyDescent="0.25">
      <c r="A1" s="65" t="s">
        <v>515</v>
      </c>
      <c r="B1" s="20"/>
      <c r="C1" s="20"/>
      <c r="D1" s="20"/>
      <c r="E1" s="20"/>
      <c r="F1" s="12"/>
      <c r="G1" s="12"/>
    </row>
    <row r="2" spans="1:7" ht="13.5" customHeight="1" x14ac:dyDescent="0.25">
      <c r="A2" s="20"/>
      <c r="B2" s="20"/>
      <c r="C2" s="20"/>
      <c r="D2" s="20"/>
      <c r="E2" s="20"/>
      <c r="F2" s="12"/>
      <c r="G2" s="12"/>
    </row>
    <row r="3" spans="1:7" ht="13.5" customHeight="1" x14ac:dyDescent="0.25">
      <c r="A3" s="203"/>
      <c r="B3" s="203"/>
      <c r="C3" s="453" t="s">
        <v>202</v>
      </c>
      <c r="D3" s="203"/>
      <c r="E3" s="203"/>
      <c r="F3" s="12"/>
      <c r="G3" s="12"/>
    </row>
    <row r="4" spans="1:7" ht="13.5" customHeight="1" x14ac:dyDescent="0.25">
      <c r="A4" s="217" t="s">
        <v>0</v>
      </c>
      <c r="B4" s="218" t="s">
        <v>325</v>
      </c>
      <c r="C4" s="218" t="s">
        <v>14</v>
      </c>
      <c r="D4" s="218" t="s">
        <v>16</v>
      </c>
      <c r="E4" s="218" t="s">
        <v>15</v>
      </c>
      <c r="F4" s="12"/>
      <c r="G4" s="12"/>
    </row>
    <row r="5" spans="1:7" ht="13.5" customHeight="1" x14ac:dyDescent="0.25">
      <c r="A5" s="51" t="s">
        <v>2</v>
      </c>
      <c r="B5" s="327">
        <v>3176.1380000000004</v>
      </c>
      <c r="C5" s="327">
        <v>2988.1350000000016</v>
      </c>
      <c r="D5" s="46">
        <v>0</v>
      </c>
      <c r="E5" s="181">
        <f t="shared" ref="E5:E10" si="0">SUM(B5:D5)</f>
        <v>6164.273000000002</v>
      </c>
      <c r="F5" s="39"/>
      <c r="G5" s="12"/>
    </row>
    <row r="6" spans="1:7" ht="13.5" customHeight="1" x14ac:dyDescent="0.25">
      <c r="A6" s="51" t="s">
        <v>3</v>
      </c>
      <c r="B6" s="327">
        <v>3125.4520000000007</v>
      </c>
      <c r="C6" s="327">
        <v>2843.3709999999996</v>
      </c>
      <c r="D6" s="46">
        <v>0</v>
      </c>
      <c r="E6" s="181">
        <f t="shared" si="0"/>
        <v>5968.8230000000003</v>
      </c>
      <c r="F6" s="39"/>
      <c r="G6" s="12"/>
    </row>
    <row r="7" spans="1:7" ht="13.5" customHeight="1" x14ac:dyDescent="0.25">
      <c r="A7" s="51" t="s">
        <v>4</v>
      </c>
      <c r="B7" s="327">
        <v>3598.0949999999998</v>
      </c>
      <c r="C7" s="327">
        <v>3513.1569999999997</v>
      </c>
      <c r="D7" s="46">
        <v>0</v>
      </c>
      <c r="E7" s="181">
        <f t="shared" si="0"/>
        <v>7111.2519999999995</v>
      </c>
      <c r="F7" s="39"/>
      <c r="G7" s="12"/>
    </row>
    <row r="8" spans="1:7" ht="13.5" customHeight="1" x14ac:dyDescent="0.25">
      <c r="A8" s="51" t="s">
        <v>5</v>
      </c>
      <c r="B8" s="327">
        <v>3466.4059999999999</v>
      </c>
      <c r="C8" s="327">
        <v>3366.1110000000008</v>
      </c>
      <c r="D8" s="46">
        <v>0</v>
      </c>
      <c r="E8" s="181">
        <f t="shared" si="0"/>
        <v>6832.5170000000007</v>
      </c>
      <c r="F8" s="39"/>
      <c r="G8" s="12"/>
    </row>
    <row r="9" spans="1:7" ht="13.5" customHeight="1" x14ac:dyDescent="0.25">
      <c r="A9" s="51" t="s">
        <v>6</v>
      </c>
      <c r="B9" s="327">
        <v>3782.2160000000008</v>
      </c>
      <c r="C9" s="327">
        <v>3786.438000000001</v>
      </c>
      <c r="D9" s="46">
        <v>0</v>
      </c>
      <c r="E9" s="181">
        <f t="shared" si="0"/>
        <v>7568.6540000000023</v>
      </c>
      <c r="F9" s="39"/>
      <c r="G9" s="12"/>
    </row>
    <row r="10" spans="1:7" ht="13.5" customHeight="1" x14ac:dyDescent="0.25">
      <c r="A10" s="51" t="s">
        <v>7</v>
      </c>
      <c r="B10" s="327">
        <v>4034.1549999999997</v>
      </c>
      <c r="C10" s="327">
        <v>3945.1109999999999</v>
      </c>
      <c r="D10" s="46">
        <v>0</v>
      </c>
      <c r="E10" s="181">
        <f t="shared" si="0"/>
        <v>7979.2659999999996</v>
      </c>
      <c r="F10" s="39"/>
      <c r="G10" s="12"/>
    </row>
    <row r="11" spans="1:7" ht="13.5" customHeight="1" x14ac:dyDescent="0.25">
      <c r="A11" s="51" t="s">
        <v>8</v>
      </c>
      <c r="B11" s="327">
        <v>4079.4869999999996</v>
      </c>
      <c r="C11" s="327">
        <v>4062.6840000000002</v>
      </c>
      <c r="D11" s="46">
        <v>0</v>
      </c>
      <c r="E11" s="181">
        <f t="shared" ref="E11:E16" si="1">SUM(B11:D11)</f>
        <v>8142.1710000000003</v>
      </c>
      <c r="F11" s="39"/>
      <c r="G11" s="12"/>
    </row>
    <row r="12" spans="1:7" ht="13.5" customHeight="1" x14ac:dyDescent="0.25">
      <c r="A12" s="51" t="s">
        <v>9</v>
      </c>
      <c r="B12" s="327">
        <v>4160.9579999999996</v>
      </c>
      <c r="C12" s="327">
        <v>3931.6789999999992</v>
      </c>
      <c r="D12" s="46">
        <v>0</v>
      </c>
      <c r="E12" s="181">
        <f t="shared" si="1"/>
        <v>8092.6369999999988</v>
      </c>
      <c r="F12" s="39"/>
      <c r="G12" s="12"/>
    </row>
    <row r="13" spans="1:7" ht="13.5" customHeight="1" x14ac:dyDescent="0.25">
      <c r="A13" s="51" t="s">
        <v>10</v>
      </c>
      <c r="B13" s="327">
        <v>3784.6839999999997</v>
      </c>
      <c r="C13" s="327">
        <v>3606.7569999999996</v>
      </c>
      <c r="D13" s="46">
        <v>0</v>
      </c>
      <c r="E13" s="181">
        <f t="shared" si="1"/>
        <v>7391.4409999999989</v>
      </c>
      <c r="F13" s="39"/>
      <c r="G13" s="12"/>
    </row>
    <row r="14" spans="1:7" ht="13.5" customHeight="1" x14ac:dyDescent="0.25">
      <c r="A14" s="51" t="s">
        <v>11</v>
      </c>
      <c r="B14" s="327">
        <v>3449.8039999999987</v>
      </c>
      <c r="C14" s="327">
        <v>3548.3530000000005</v>
      </c>
      <c r="D14" s="46">
        <v>0</v>
      </c>
      <c r="E14" s="181">
        <f t="shared" si="1"/>
        <v>6998.1569999999992</v>
      </c>
      <c r="F14" s="39"/>
      <c r="G14" s="12"/>
    </row>
    <row r="15" spans="1:7" ht="13.5" customHeight="1" x14ac:dyDescent="0.25">
      <c r="A15" s="51" t="s">
        <v>12</v>
      </c>
      <c r="B15" s="327">
        <v>3182.8519999999999</v>
      </c>
      <c r="C15" s="327">
        <v>3378.612000000001</v>
      </c>
      <c r="D15" s="46">
        <v>0</v>
      </c>
      <c r="E15" s="181">
        <f t="shared" si="1"/>
        <v>6561.4640000000009</v>
      </c>
      <c r="F15" s="39"/>
      <c r="G15" s="12"/>
    </row>
    <row r="16" spans="1:7" ht="13.5" customHeight="1" x14ac:dyDescent="0.25">
      <c r="A16" s="51" t="s">
        <v>13</v>
      </c>
      <c r="B16" s="327">
        <v>3271.4840000000004</v>
      </c>
      <c r="C16" s="327">
        <v>3335.6000000000004</v>
      </c>
      <c r="D16" s="46">
        <v>0</v>
      </c>
      <c r="E16" s="181">
        <f t="shared" si="1"/>
        <v>6607.0840000000007</v>
      </c>
      <c r="F16" s="39"/>
      <c r="G16" s="12"/>
    </row>
    <row r="17" spans="1:8" ht="13.5" customHeight="1" x14ac:dyDescent="0.25">
      <c r="A17" s="219" t="s">
        <v>15</v>
      </c>
      <c r="B17" s="326">
        <f>SUM(B5:B16)</f>
        <v>43111.731</v>
      </c>
      <c r="C17" s="326">
        <f>SUM(C5:C16)</f>
        <v>42306.008000000009</v>
      </c>
      <c r="D17" s="326">
        <f>SUM(D5:D16)</f>
        <v>0</v>
      </c>
      <c r="E17" s="326">
        <f>SUM(E5:E16)</f>
        <v>85417.739000000016</v>
      </c>
      <c r="F17" s="39"/>
      <c r="G17" s="12"/>
    </row>
    <row r="18" spans="1:8" ht="13.5" customHeight="1" x14ac:dyDescent="0.25">
      <c r="A18" s="53"/>
      <c r="B18" s="53"/>
      <c r="C18" s="53"/>
      <c r="D18" s="53"/>
      <c r="E18" s="53"/>
      <c r="F18" s="39"/>
      <c r="G18" s="12"/>
    </row>
    <row r="19" spans="1:8" ht="13.5" customHeight="1" x14ac:dyDescent="0.25">
      <c r="A19" s="53"/>
      <c r="B19" s="53"/>
      <c r="C19" s="53"/>
      <c r="D19" s="53"/>
      <c r="E19" s="53"/>
      <c r="F19" s="39"/>
      <c r="G19" s="12"/>
    </row>
    <row r="20" spans="1:8" ht="13.5" customHeight="1" x14ac:dyDescent="0.25">
      <c r="A20" s="233"/>
      <c r="B20" s="233"/>
      <c r="C20" s="453" t="s">
        <v>203</v>
      </c>
      <c r="D20" s="233"/>
      <c r="E20" s="233"/>
      <c r="F20" s="39"/>
      <c r="G20" s="12"/>
    </row>
    <row r="21" spans="1:8" ht="13.5" customHeight="1" x14ac:dyDescent="0.25">
      <c r="A21" s="217" t="s">
        <v>0</v>
      </c>
      <c r="B21" s="218" t="s">
        <v>325</v>
      </c>
      <c r="C21" s="218" t="s">
        <v>14</v>
      </c>
      <c r="D21" s="218" t="s">
        <v>16</v>
      </c>
      <c r="E21" s="218" t="s">
        <v>15</v>
      </c>
      <c r="F21" s="39"/>
      <c r="G21" s="12"/>
    </row>
    <row r="22" spans="1:8" ht="13.5" customHeight="1" x14ac:dyDescent="0.25">
      <c r="A22" s="51" t="s">
        <v>2</v>
      </c>
      <c r="B22" s="327">
        <v>539.06499999999994</v>
      </c>
      <c r="C22" s="327">
        <v>300.82600000000002</v>
      </c>
      <c r="D22" s="46">
        <v>0</v>
      </c>
      <c r="E22" s="181">
        <f>SUM(B22:D22)</f>
        <v>839.89099999999996</v>
      </c>
      <c r="F22" s="39"/>
      <c r="G22" s="195"/>
      <c r="H22" s="195"/>
    </row>
    <row r="23" spans="1:8" ht="13.5" customHeight="1" x14ac:dyDescent="0.25">
      <c r="A23" s="51" t="s">
        <v>3</v>
      </c>
      <c r="B23" s="327">
        <v>526.98099999999999</v>
      </c>
      <c r="C23" s="327">
        <v>320.02599999999995</v>
      </c>
      <c r="D23" s="46">
        <v>0</v>
      </c>
      <c r="E23" s="181">
        <f>SUM(B23:D23)</f>
        <v>847.00699999999995</v>
      </c>
      <c r="F23" s="39"/>
      <c r="G23" s="195"/>
      <c r="H23" s="195"/>
    </row>
    <row r="24" spans="1:8" ht="13.5" customHeight="1" x14ac:dyDescent="0.25">
      <c r="A24" s="51" t="s">
        <v>4</v>
      </c>
      <c r="B24" s="327">
        <v>654.19600000000003</v>
      </c>
      <c r="C24" s="327">
        <v>472.69199999999989</v>
      </c>
      <c r="D24" s="46">
        <v>0</v>
      </c>
      <c r="E24" s="181">
        <f>SUM(B24:D24)</f>
        <v>1126.8879999999999</v>
      </c>
      <c r="F24" s="39"/>
      <c r="G24" s="195"/>
      <c r="H24" s="195"/>
    </row>
    <row r="25" spans="1:8" ht="13.5" customHeight="1" x14ac:dyDescent="0.25">
      <c r="A25" s="51" t="s">
        <v>5</v>
      </c>
      <c r="B25" s="327">
        <v>619.73199999999997</v>
      </c>
      <c r="C25" s="327">
        <v>535.2639999999999</v>
      </c>
      <c r="D25" s="46">
        <v>0</v>
      </c>
      <c r="E25" s="181">
        <f t="shared" ref="E25:E33" si="2">SUM(B25:D25)</f>
        <v>1154.9959999999999</v>
      </c>
      <c r="F25" s="39"/>
      <c r="G25" s="195"/>
      <c r="H25" s="195"/>
    </row>
    <row r="26" spans="1:8" ht="13.5" customHeight="1" x14ac:dyDescent="0.25">
      <c r="A26" s="51" t="s">
        <v>6</v>
      </c>
      <c r="B26" s="327">
        <v>708.03499999999997</v>
      </c>
      <c r="C26" s="327">
        <v>716.10400000000016</v>
      </c>
      <c r="D26" s="46">
        <v>0</v>
      </c>
      <c r="E26" s="181">
        <f t="shared" si="2"/>
        <v>1424.1390000000001</v>
      </c>
      <c r="F26" s="39"/>
      <c r="G26" s="195"/>
      <c r="H26" s="195"/>
    </row>
    <row r="27" spans="1:8" ht="13.5" customHeight="1" x14ac:dyDescent="0.25">
      <c r="A27" s="51" t="s">
        <v>7</v>
      </c>
      <c r="B27" s="327">
        <v>759.29200000000003</v>
      </c>
      <c r="C27" s="327">
        <v>792.50500000000011</v>
      </c>
      <c r="D27" s="46">
        <v>0</v>
      </c>
      <c r="E27" s="181">
        <f t="shared" si="2"/>
        <v>1551.797</v>
      </c>
      <c r="F27" s="39"/>
      <c r="G27" s="195"/>
      <c r="H27" s="195"/>
    </row>
    <row r="28" spans="1:8" ht="13.5" customHeight="1" x14ac:dyDescent="0.25">
      <c r="A28" s="51" t="s">
        <v>8</v>
      </c>
      <c r="B28" s="327">
        <v>764.57499999999993</v>
      </c>
      <c r="C28" s="327">
        <v>714.1189999999998</v>
      </c>
      <c r="D28" s="46">
        <v>0</v>
      </c>
      <c r="E28" s="181">
        <f t="shared" si="2"/>
        <v>1478.6939999999997</v>
      </c>
      <c r="F28" s="39"/>
      <c r="G28" s="195"/>
      <c r="H28" s="195"/>
    </row>
    <row r="29" spans="1:8" ht="13.5" customHeight="1" x14ac:dyDescent="0.25">
      <c r="A29" s="51" t="s">
        <v>9</v>
      </c>
      <c r="B29" s="327">
        <v>758.54199999999992</v>
      </c>
      <c r="C29" s="327">
        <v>776.08900000000006</v>
      </c>
      <c r="D29" s="46">
        <v>0</v>
      </c>
      <c r="E29" s="181">
        <f t="shared" si="2"/>
        <v>1534.6309999999999</v>
      </c>
      <c r="F29" s="39"/>
      <c r="G29" s="195"/>
      <c r="H29" s="195"/>
    </row>
    <row r="30" spans="1:8" ht="13.5" customHeight="1" x14ac:dyDescent="0.25">
      <c r="A30" s="51" t="s">
        <v>10</v>
      </c>
      <c r="B30" s="327">
        <v>698.30600000000015</v>
      </c>
      <c r="C30" s="327">
        <v>671.08499999999992</v>
      </c>
      <c r="D30" s="46">
        <v>0</v>
      </c>
      <c r="E30" s="181">
        <f t="shared" si="2"/>
        <v>1369.3910000000001</v>
      </c>
      <c r="F30" s="39"/>
      <c r="G30" s="195"/>
      <c r="H30" s="195"/>
    </row>
    <row r="31" spans="1:8" ht="13.5" customHeight="1" x14ac:dyDescent="0.25">
      <c r="A31" s="51" t="s">
        <v>11</v>
      </c>
      <c r="B31" s="327">
        <v>637.80700000000013</v>
      </c>
      <c r="C31" s="327">
        <v>443.13599999999997</v>
      </c>
      <c r="D31" s="46">
        <v>0</v>
      </c>
      <c r="E31" s="181">
        <f t="shared" si="2"/>
        <v>1080.9430000000002</v>
      </c>
      <c r="F31" s="39"/>
    </row>
    <row r="32" spans="1:8" ht="13.5" customHeight="1" x14ac:dyDescent="0.25">
      <c r="A32" s="51" t="s">
        <v>12</v>
      </c>
      <c r="B32" s="327">
        <v>591.18899999999996</v>
      </c>
      <c r="C32" s="327">
        <v>523.3420000000001</v>
      </c>
      <c r="D32" s="46">
        <v>0</v>
      </c>
      <c r="E32" s="181">
        <f t="shared" si="2"/>
        <v>1114.5309999999999</v>
      </c>
      <c r="F32" s="39"/>
      <c r="G32" s="195"/>
      <c r="H32" s="195"/>
    </row>
    <row r="33" spans="1:8" ht="13.5" customHeight="1" x14ac:dyDescent="0.25">
      <c r="A33" s="51" t="s">
        <v>13</v>
      </c>
      <c r="B33" s="327">
        <v>589.57900000000006</v>
      </c>
      <c r="C33" s="327">
        <v>386.23</v>
      </c>
      <c r="D33" s="46">
        <v>0</v>
      </c>
      <c r="E33" s="181">
        <f t="shared" si="2"/>
        <v>975.80900000000008</v>
      </c>
      <c r="F33" s="39"/>
      <c r="G33" s="195"/>
      <c r="H33" s="195"/>
    </row>
    <row r="34" spans="1:8" ht="13.5" customHeight="1" x14ac:dyDescent="0.25">
      <c r="A34" s="219" t="s">
        <v>15</v>
      </c>
      <c r="B34" s="326">
        <f>SUM(B22:B33)</f>
        <v>7847.299</v>
      </c>
      <c r="C34" s="326">
        <f>SUM(C22:C33)</f>
        <v>6651.4179999999997</v>
      </c>
      <c r="D34" s="326">
        <f>SUM(D22:D33)</f>
        <v>0</v>
      </c>
      <c r="E34" s="326">
        <f>SUM(E22:E33)</f>
        <v>14498.716999999999</v>
      </c>
      <c r="F34" s="39"/>
      <c r="G34" s="12"/>
    </row>
    <row r="35" spans="1:8" ht="13.5" customHeight="1" x14ac:dyDescent="0.25">
      <c r="A35" s="79"/>
      <c r="B35" s="80"/>
      <c r="C35" s="81"/>
      <c r="D35" s="39"/>
      <c r="E35" s="39"/>
      <c r="F35" s="39"/>
      <c r="G35" s="12"/>
    </row>
    <row r="36" spans="1:8" ht="13.5" customHeight="1" x14ac:dyDescent="0.25">
      <c r="A36" s="82" t="s">
        <v>17</v>
      </c>
      <c r="B36" s="12"/>
      <c r="C36" s="12"/>
      <c r="D36" s="12"/>
      <c r="E36" s="12"/>
      <c r="F36" s="12"/>
      <c r="G36" s="12"/>
    </row>
    <row r="37" spans="1:8" ht="13.5" customHeight="1" x14ac:dyDescent="0.25">
      <c r="A37" s="83" t="s">
        <v>20</v>
      </c>
      <c r="B37" s="12"/>
      <c r="C37" s="12"/>
      <c r="D37" s="12"/>
      <c r="E37" s="12"/>
      <c r="F37" s="12"/>
      <c r="G37" s="12"/>
    </row>
    <row r="38" spans="1:8" ht="13.5" customHeight="1" x14ac:dyDescent="0.25">
      <c r="A38" s="83" t="s">
        <v>21</v>
      </c>
      <c r="B38" s="12"/>
      <c r="C38" s="12"/>
      <c r="D38" s="12"/>
      <c r="E38" s="12"/>
      <c r="F38" s="12"/>
      <c r="G38" s="12"/>
    </row>
    <row r="39" spans="1:8" ht="13.5" customHeight="1" x14ac:dyDescent="0.25">
      <c r="A39" s="83" t="s">
        <v>18</v>
      </c>
      <c r="B39" s="12"/>
      <c r="C39" s="12"/>
      <c r="D39" s="12"/>
      <c r="E39" s="12"/>
      <c r="F39" s="12"/>
      <c r="G39" s="12"/>
    </row>
    <row r="40" spans="1:8" ht="13.5" customHeight="1" x14ac:dyDescent="0.25">
      <c r="A40" s="84" t="s">
        <v>19</v>
      </c>
      <c r="B40" s="12"/>
      <c r="C40" s="12"/>
      <c r="D40" s="12"/>
      <c r="E40" s="12"/>
      <c r="F40" s="12"/>
      <c r="G40" s="12"/>
    </row>
    <row r="41" spans="1:8" x14ac:dyDescent="0.25">
      <c r="A41" s="12"/>
      <c r="B41" s="12"/>
      <c r="C41" s="12"/>
      <c r="D41" s="12"/>
      <c r="E41" s="12"/>
      <c r="F41" s="12"/>
      <c r="G41" s="12"/>
    </row>
    <row r="42" spans="1:8" x14ac:dyDescent="0.25">
      <c r="A42" s="12"/>
      <c r="B42" s="12"/>
      <c r="C42" s="12"/>
      <c r="D42" s="12"/>
      <c r="E42" s="12"/>
      <c r="F42" s="12"/>
      <c r="G42" s="12"/>
    </row>
  </sheetData>
  <phoneticPr fontId="0" type="noConversion"/>
  <printOptions horizontalCentered="1"/>
  <pageMargins left="1.1811023622047245" right="1.1811023622047245" top="1.1811023622047245" bottom="0.19685039370078741" header="0" footer="0"/>
  <pageSetup orientation="portrait" horizontalDpi="1200" verticalDpi="1200" r:id="rId1"/>
  <headerFooter alignWithMargins="0">
    <oddFooter>&amp;C42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Hoja45"/>
  <dimension ref="A1:F42"/>
  <sheetViews>
    <sheetView zoomScaleNormal="100" workbookViewId="0">
      <selection activeCell="Q40" sqref="Q40"/>
    </sheetView>
  </sheetViews>
  <sheetFormatPr baseColWidth="10" defaultRowHeight="13.5" x14ac:dyDescent="0.25"/>
  <cols>
    <col min="1" max="1" width="19.42578125" style="8" customWidth="1"/>
    <col min="2" max="2" width="13.85546875" style="8" customWidth="1"/>
    <col min="3" max="3" width="15.42578125" style="8" customWidth="1"/>
    <col min="4" max="4" width="16.28515625" style="8" customWidth="1"/>
    <col min="5" max="5" width="19.5703125" style="8" customWidth="1"/>
    <col min="6" max="16384" width="11.42578125" style="8"/>
  </cols>
  <sheetData>
    <row r="1" spans="1:6" ht="13.5" customHeight="1" x14ac:dyDescent="0.25">
      <c r="A1" s="65" t="s">
        <v>515</v>
      </c>
      <c r="B1" s="20"/>
      <c r="C1" s="20"/>
      <c r="D1" s="20"/>
      <c r="E1" s="20"/>
      <c r="F1" s="12"/>
    </row>
    <row r="2" spans="1:6" ht="13.5" customHeight="1" x14ac:dyDescent="0.25">
      <c r="A2" s="20"/>
      <c r="B2" s="20"/>
      <c r="C2" s="20"/>
      <c r="D2" s="20"/>
      <c r="E2" s="20"/>
      <c r="F2" s="12"/>
    </row>
    <row r="3" spans="1:6" ht="13.5" customHeight="1" x14ac:dyDescent="0.25">
      <c r="A3" s="452"/>
      <c r="B3" s="452"/>
      <c r="C3" s="453" t="s">
        <v>398</v>
      </c>
      <c r="D3" s="452"/>
      <c r="E3" s="452"/>
      <c r="F3" s="12"/>
    </row>
    <row r="4" spans="1:6" ht="13.5" customHeight="1" x14ac:dyDescent="0.25">
      <c r="A4" s="217" t="s">
        <v>0</v>
      </c>
      <c r="B4" s="218" t="s">
        <v>325</v>
      </c>
      <c r="C4" s="218" t="s">
        <v>14</v>
      </c>
      <c r="D4" s="218" t="s">
        <v>16</v>
      </c>
      <c r="E4" s="218" t="s">
        <v>15</v>
      </c>
      <c r="F4" s="12"/>
    </row>
    <row r="5" spans="1:6" ht="13.5" customHeight="1" x14ac:dyDescent="0.25">
      <c r="A5" s="51" t="s">
        <v>2</v>
      </c>
      <c r="B5" s="327">
        <v>73.51400000000001</v>
      </c>
      <c r="C5" s="327">
        <v>249.01699999999997</v>
      </c>
      <c r="D5" s="46">
        <v>0</v>
      </c>
      <c r="E5" s="181">
        <f>SUM(B5:D5)</f>
        <v>322.53099999999995</v>
      </c>
      <c r="F5" s="39"/>
    </row>
    <row r="6" spans="1:6" ht="13.5" customHeight="1" x14ac:dyDescent="0.25">
      <c r="A6" s="51" t="s">
        <v>3</v>
      </c>
      <c r="B6" s="327">
        <v>77.042999999999992</v>
      </c>
      <c r="C6" s="327">
        <v>242.74700000000004</v>
      </c>
      <c r="D6" s="46">
        <v>0</v>
      </c>
      <c r="E6" s="181">
        <f t="shared" ref="E6:E16" si="0">SUM(B6:D6)</f>
        <v>319.79000000000002</v>
      </c>
      <c r="F6" s="39"/>
    </row>
    <row r="7" spans="1:6" ht="13.5" customHeight="1" x14ac:dyDescent="0.25">
      <c r="A7" s="51" t="s">
        <v>4</v>
      </c>
      <c r="B7" s="327">
        <v>92.534999999999997</v>
      </c>
      <c r="C7" s="327">
        <v>350.93</v>
      </c>
      <c r="D7" s="46">
        <v>0</v>
      </c>
      <c r="E7" s="181">
        <f t="shared" si="0"/>
        <v>443.46500000000003</v>
      </c>
      <c r="F7" s="39"/>
    </row>
    <row r="8" spans="1:6" ht="13.5" customHeight="1" x14ac:dyDescent="0.25">
      <c r="A8" s="51" t="s">
        <v>5</v>
      </c>
      <c r="B8" s="327">
        <v>102.539</v>
      </c>
      <c r="C8" s="327">
        <v>371.07299999999992</v>
      </c>
      <c r="D8" s="46">
        <v>0</v>
      </c>
      <c r="E8" s="181">
        <f t="shared" si="0"/>
        <v>473.61199999999991</v>
      </c>
      <c r="F8" s="39"/>
    </row>
    <row r="9" spans="1:6" ht="13.5" customHeight="1" x14ac:dyDescent="0.25">
      <c r="A9" s="51" t="s">
        <v>6</v>
      </c>
      <c r="B9" s="327">
        <v>131.74999999999997</v>
      </c>
      <c r="C9" s="327">
        <v>433.75900000000001</v>
      </c>
      <c r="D9" s="46">
        <v>0</v>
      </c>
      <c r="E9" s="181">
        <f t="shared" si="0"/>
        <v>565.50900000000001</v>
      </c>
      <c r="F9" s="39"/>
    </row>
    <row r="10" spans="1:6" ht="13.5" customHeight="1" x14ac:dyDescent="0.25">
      <c r="A10" s="51" t="s">
        <v>7</v>
      </c>
      <c r="B10" s="327">
        <v>119.836</v>
      </c>
      <c r="C10" s="327">
        <v>429.90999999999997</v>
      </c>
      <c r="D10" s="46">
        <v>0</v>
      </c>
      <c r="E10" s="181">
        <f t="shared" si="0"/>
        <v>549.74599999999998</v>
      </c>
      <c r="F10" s="39"/>
    </row>
    <row r="11" spans="1:6" ht="13.5" customHeight="1" x14ac:dyDescent="0.25">
      <c r="A11" s="51" t="s">
        <v>8</v>
      </c>
      <c r="B11" s="327">
        <v>131.35000000000002</v>
      </c>
      <c r="C11" s="327">
        <v>452.99600000000009</v>
      </c>
      <c r="D11" s="46">
        <v>0</v>
      </c>
      <c r="E11" s="181">
        <f t="shared" si="0"/>
        <v>584.34600000000012</v>
      </c>
      <c r="F11" s="39"/>
    </row>
    <row r="12" spans="1:6" ht="13.5" customHeight="1" x14ac:dyDescent="0.25">
      <c r="A12" s="51" t="s">
        <v>9</v>
      </c>
      <c r="B12" s="327">
        <v>134.97</v>
      </c>
      <c r="C12" s="327">
        <v>588.66300000000012</v>
      </c>
      <c r="D12" s="46">
        <v>0</v>
      </c>
      <c r="E12" s="181">
        <f t="shared" si="0"/>
        <v>723.63300000000015</v>
      </c>
      <c r="F12" s="39"/>
    </row>
    <row r="13" spans="1:6" ht="13.5" customHeight="1" x14ac:dyDescent="0.25">
      <c r="A13" s="51" t="s">
        <v>10</v>
      </c>
      <c r="B13" s="327">
        <v>115.60000000000001</v>
      </c>
      <c r="C13" s="327">
        <v>491.75099999999998</v>
      </c>
      <c r="D13" s="46">
        <v>0</v>
      </c>
      <c r="E13" s="181">
        <f t="shared" si="0"/>
        <v>607.351</v>
      </c>
      <c r="F13" s="39"/>
    </row>
    <row r="14" spans="1:6" ht="13.5" customHeight="1" x14ac:dyDescent="0.25">
      <c r="A14" s="51" t="s">
        <v>11</v>
      </c>
      <c r="B14" s="327">
        <v>113.89</v>
      </c>
      <c r="C14" s="327">
        <v>559.43899999999996</v>
      </c>
      <c r="D14" s="46">
        <v>0</v>
      </c>
      <c r="E14" s="181">
        <f t="shared" si="0"/>
        <v>673.32899999999995</v>
      </c>
      <c r="F14" s="39"/>
    </row>
    <row r="15" spans="1:6" ht="13.5" customHeight="1" x14ac:dyDescent="0.25">
      <c r="A15" s="51" t="s">
        <v>12</v>
      </c>
      <c r="B15" s="327">
        <v>117.73</v>
      </c>
      <c r="C15" s="327">
        <v>544.36599999999999</v>
      </c>
      <c r="D15" s="46">
        <v>0</v>
      </c>
      <c r="E15" s="181">
        <f t="shared" si="0"/>
        <v>662.096</v>
      </c>
      <c r="F15" s="39"/>
    </row>
    <row r="16" spans="1:6" ht="13.5" customHeight="1" x14ac:dyDescent="0.25">
      <c r="A16" s="51" t="s">
        <v>13</v>
      </c>
      <c r="B16" s="327">
        <v>97.37</v>
      </c>
      <c r="C16" s="327">
        <v>578.41899999999987</v>
      </c>
      <c r="D16" s="46">
        <v>0</v>
      </c>
      <c r="E16" s="181">
        <f t="shared" si="0"/>
        <v>675.78899999999987</v>
      </c>
      <c r="F16" s="39"/>
    </row>
    <row r="17" spans="1:6" ht="13.5" customHeight="1" x14ac:dyDescent="0.25">
      <c r="A17" s="219" t="s">
        <v>15</v>
      </c>
      <c r="B17" s="326">
        <f>SUM(B5:B16)</f>
        <v>1308.127</v>
      </c>
      <c r="C17" s="326">
        <f>SUM(C5:C16)</f>
        <v>5293.07</v>
      </c>
      <c r="D17" s="326">
        <f>SUM(D5:D16)</f>
        <v>0</v>
      </c>
      <c r="E17" s="326">
        <f>SUM(E5:E16)</f>
        <v>6601.1969999999992</v>
      </c>
      <c r="F17" s="39"/>
    </row>
    <row r="18" spans="1:6" ht="13.5" customHeight="1" x14ac:dyDescent="0.25">
      <c r="A18" s="53"/>
      <c r="B18" s="53"/>
      <c r="C18" s="53"/>
      <c r="D18" s="53"/>
      <c r="E18" s="53"/>
      <c r="F18" s="39"/>
    </row>
    <row r="19" spans="1:6" ht="13.5" customHeight="1" x14ac:dyDescent="0.25">
      <c r="A19" s="53"/>
      <c r="B19" s="53"/>
      <c r="C19" s="53"/>
      <c r="D19" s="53"/>
      <c r="E19" s="53"/>
      <c r="F19" s="39"/>
    </row>
    <row r="20" spans="1:6" ht="13.5" customHeight="1" x14ac:dyDescent="0.25">
      <c r="A20" s="454"/>
      <c r="B20" s="452"/>
      <c r="C20" s="233" t="s">
        <v>35</v>
      </c>
      <c r="D20" s="454"/>
      <c r="E20" s="454"/>
      <c r="F20" s="39"/>
    </row>
    <row r="21" spans="1:6" ht="13.5" customHeight="1" x14ac:dyDescent="0.25">
      <c r="A21" s="217" t="s">
        <v>0</v>
      </c>
      <c r="B21" s="218" t="s">
        <v>325</v>
      </c>
      <c r="C21" s="218" t="s">
        <v>14</v>
      </c>
      <c r="D21" s="218" t="s">
        <v>16</v>
      </c>
      <c r="E21" s="218" t="s">
        <v>15</v>
      </c>
      <c r="F21" s="39"/>
    </row>
    <row r="22" spans="1:6" ht="13.5" customHeight="1" x14ac:dyDescent="0.25">
      <c r="A22" s="51" t="s">
        <v>2</v>
      </c>
      <c r="B22" s="72">
        <v>20136.194999999996</v>
      </c>
      <c r="C22" s="46">
        <v>8338.4459999999963</v>
      </c>
      <c r="D22" s="46">
        <v>0</v>
      </c>
      <c r="E22" s="180">
        <f>+B22+C22+D22</f>
        <v>28474.640999999992</v>
      </c>
      <c r="F22" s="39"/>
    </row>
    <row r="23" spans="1:6" ht="13.5" customHeight="1" x14ac:dyDescent="0.25">
      <c r="A23" s="51" t="s">
        <v>3</v>
      </c>
      <c r="B23" s="46">
        <v>17952.732000000004</v>
      </c>
      <c r="C23" s="46">
        <v>7814.408999999996</v>
      </c>
      <c r="D23" s="46">
        <v>0</v>
      </c>
      <c r="E23" s="180">
        <f t="shared" ref="E23:E33" si="1">+B23+C23+D23</f>
        <v>25767.141</v>
      </c>
      <c r="F23" s="39"/>
    </row>
    <row r="24" spans="1:6" ht="13.5" customHeight="1" x14ac:dyDescent="0.25">
      <c r="A24" s="51" t="s">
        <v>4</v>
      </c>
      <c r="B24" s="46">
        <v>24910.080999999998</v>
      </c>
      <c r="C24" s="46">
        <v>10677.804000000002</v>
      </c>
      <c r="D24" s="46">
        <v>0</v>
      </c>
      <c r="E24" s="180">
        <f t="shared" si="1"/>
        <v>35587.885000000002</v>
      </c>
      <c r="F24" s="39"/>
    </row>
    <row r="25" spans="1:6" ht="13.5" customHeight="1" x14ac:dyDescent="0.25">
      <c r="A25" s="51" t="s">
        <v>5</v>
      </c>
      <c r="B25" s="46">
        <v>26897.271000000001</v>
      </c>
      <c r="C25" s="46">
        <v>12702.992000000004</v>
      </c>
      <c r="D25" s="46">
        <v>0</v>
      </c>
      <c r="E25" s="180">
        <f t="shared" si="1"/>
        <v>39600.263000000006</v>
      </c>
      <c r="F25" s="39"/>
    </row>
    <row r="26" spans="1:6" ht="13.5" customHeight="1" x14ac:dyDescent="0.25">
      <c r="A26" s="51" t="s">
        <v>6</v>
      </c>
      <c r="B26" s="46">
        <v>33278.14</v>
      </c>
      <c r="C26" s="46">
        <v>12988.818000000007</v>
      </c>
      <c r="D26" s="46">
        <v>0</v>
      </c>
      <c r="E26" s="180">
        <f t="shared" si="1"/>
        <v>46266.958000000006</v>
      </c>
      <c r="F26" s="39"/>
    </row>
    <row r="27" spans="1:6" ht="13.5" customHeight="1" x14ac:dyDescent="0.25">
      <c r="A27" s="51" t="s">
        <v>7</v>
      </c>
      <c r="B27" s="46">
        <v>43399.393000000004</v>
      </c>
      <c r="C27" s="46">
        <v>14546.780000000004</v>
      </c>
      <c r="D27" s="46">
        <v>0</v>
      </c>
      <c r="E27" s="180">
        <f t="shared" si="1"/>
        <v>57946.17300000001</v>
      </c>
      <c r="F27" s="39"/>
    </row>
    <row r="28" spans="1:6" ht="13.5" customHeight="1" x14ac:dyDescent="0.25">
      <c r="A28" s="51" t="s">
        <v>8</v>
      </c>
      <c r="B28" s="46">
        <v>44857.249000000018</v>
      </c>
      <c r="C28" s="46">
        <v>16298.550000000005</v>
      </c>
      <c r="D28" s="46">
        <v>0</v>
      </c>
      <c r="E28" s="180">
        <f t="shared" si="1"/>
        <v>61155.799000000021</v>
      </c>
      <c r="F28" s="39"/>
    </row>
    <row r="29" spans="1:6" ht="13.5" customHeight="1" x14ac:dyDescent="0.25">
      <c r="A29" s="51" t="s">
        <v>9</v>
      </c>
      <c r="B29" s="46">
        <v>40777.611999999994</v>
      </c>
      <c r="C29" s="46">
        <v>15802.064999999995</v>
      </c>
      <c r="D29" s="46">
        <v>0</v>
      </c>
      <c r="E29" s="180">
        <f t="shared" si="1"/>
        <v>56579.676999999989</v>
      </c>
      <c r="F29" s="39"/>
    </row>
    <row r="30" spans="1:6" ht="13.5" customHeight="1" x14ac:dyDescent="0.25">
      <c r="A30" s="51" t="s">
        <v>10</v>
      </c>
      <c r="B30" s="46">
        <v>32982.313000000009</v>
      </c>
      <c r="C30" s="46">
        <v>13804.166000000003</v>
      </c>
      <c r="D30" s="46">
        <v>0</v>
      </c>
      <c r="E30" s="180">
        <f t="shared" si="1"/>
        <v>46786.479000000014</v>
      </c>
      <c r="F30" s="39"/>
    </row>
    <row r="31" spans="1:6" ht="13.5" customHeight="1" x14ac:dyDescent="0.25">
      <c r="A31" s="51" t="s">
        <v>11</v>
      </c>
      <c r="B31" s="46">
        <v>25920.328999999998</v>
      </c>
      <c r="C31" s="46">
        <v>11373.057999999997</v>
      </c>
      <c r="D31" s="46">
        <v>0</v>
      </c>
      <c r="E31" s="180">
        <f t="shared" si="1"/>
        <v>37293.386999999995</v>
      </c>
      <c r="F31" s="39"/>
    </row>
    <row r="32" spans="1:6" ht="13.5" customHeight="1" x14ac:dyDescent="0.25">
      <c r="A32" s="51" t="s">
        <v>12</v>
      </c>
      <c r="B32" s="46">
        <v>23432.355999999992</v>
      </c>
      <c r="C32" s="46">
        <v>9975.0849999999973</v>
      </c>
      <c r="D32" s="46">
        <v>0</v>
      </c>
      <c r="E32" s="180">
        <f t="shared" si="1"/>
        <v>33407.440999999992</v>
      </c>
      <c r="F32" s="39"/>
    </row>
    <row r="33" spans="1:6" ht="13.5" customHeight="1" x14ac:dyDescent="0.25">
      <c r="A33" s="51" t="s">
        <v>13</v>
      </c>
      <c r="B33" s="46">
        <v>20616.748999999996</v>
      </c>
      <c r="C33" s="46">
        <v>10068.999000000002</v>
      </c>
      <c r="D33" s="46">
        <v>0</v>
      </c>
      <c r="E33" s="180">
        <f t="shared" si="1"/>
        <v>30685.748</v>
      </c>
      <c r="F33" s="39"/>
    </row>
    <row r="34" spans="1:6" ht="13.5" customHeight="1" x14ac:dyDescent="0.25">
      <c r="A34" s="219" t="s">
        <v>15</v>
      </c>
      <c r="B34" s="181">
        <f>+SUM(B22:B33)</f>
        <v>355160.42000000004</v>
      </c>
      <c r="C34" s="181">
        <f>+SUM(C22:C33)</f>
        <v>144391.17199999999</v>
      </c>
      <c r="D34" s="181">
        <f>+SUM(D22:D33)</f>
        <v>0</v>
      </c>
      <c r="E34" s="181">
        <f>+SUM(E22:E33)</f>
        <v>499551.592</v>
      </c>
      <c r="F34" s="39"/>
    </row>
    <row r="35" spans="1:6" ht="13.5" customHeight="1" x14ac:dyDescent="0.25">
      <c r="A35" s="79"/>
      <c r="B35" s="80"/>
      <c r="C35" s="81"/>
      <c r="D35" s="39"/>
      <c r="E35" s="39"/>
      <c r="F35" s="39"/>
    </row>
    <row r="36" spans="1:6" ht="13.5" customHeight="1" x14ac:dyDescent="0.25">
      <c r="A36" s="82" t="s">
        <v>17</v>
      </c>
      <c r="B36" s="12"/>
      <c r="C36" s="12"/>
      <c r="D36" s="12"/>
      <c r="E36" s="12"/>
      <c r="F36" s="12"/>
    </row>
    <row r="37" spans="1:6" ht="13.5" customHeight="1" x14ac:dyDescent="0.25">
      <c r="A37" s="83" t="s">
        <v>20</v>
      </c>
      <c r="B37" s="12"/>
      <c r="C37" s="12"/>
      <c r="D37" s="12"/>
      <c r="E37" s="12"/>
      <c r="F37" s="12"/>
    </row>
    <row r="38" spans="1:6" ht="13.5" customHeight="1" x14ac:dyDescent="0.25">
      <c r="A38" s="83" t="s">
        <v>21</v>
      </c>
      <c r="B38" s="12"/>
      <c r="C38" s="12"/>
      <c r="D38" s="12"/>
      <c r="E38" s="12"/>
      <c r="F38" s="12"/>
    </row>
    <row r="39" spans="1:6" ht="13.5" customHeight="1" x14ac:dyDescent="0.25">
      <c r="A39" s="83"/>
      <c r="B39" s="12"/>
      <c r="C39" s="12"/>
      <c r="D39" s="12"/>
      <c r="E39" s="12"/>
      <c r="F39" s="12"/>
    </row>
    <row r="40" spans="1:6" ht="13.5" customHeight="1" x14ac:dyDescent="0.25">
      <c r="A40" s="84"/>
      <c r="B40" s="12"/>
      <c r="C40" s="12"/>
      <c r="D40" s="12"/>
      <c r="E40" s="12"/>
      <c r="F40" s="12"/>
    </row>
    <row r="41" spans="1:6" x14ac:dyDescent="0.25">
      <c r="A41" s="12"/>
      <c r="B41" s="12"/>
      <c r="C41" s="12"/>
      <c r="D41" s="12"/>
      <c r="E41" s="12"/>
      <c r="F41" s="12"/>
    </row>
    <row r="42" spans="1:6" x14ac:dyDescent="0.25">
      <c r="A42" s="12"/>
      <c r="B42" s="12"/>
      <c r="C42" s="12"/>
      <c r="D42" s="12"/>
      <c r="E42" s="12"/>
      <c r="F42" s="12"/>
    </row>
  </sheetData>
  <phoneticPr fontId="12" type="noConversion"/>
  <pageMargins left="0.75" right="0.75" top="1" bottom="1" header="0" footer="0"/>
  <pageSetup orientation="portrait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Hoja56"/>
  <dimension ref="A1:F26"/>
  <sheetViews>
    <sheetView zoomScaleNormal="100" workbookViewId="0">
      <selection activeCell="Q40" sqref="Q40"/>
    </sheetView>
  </sheetViews>
  <sheetFormatPr baseColWidth="10" defaultRowHeight="13.5" x14ac:dyDescent="0.25"/>
  <cols>
    <col min="1" max="1" width="19.42578125" style="8" customWidth="1"/>
    <col min="2" max="2" width="13.85546875" style="8" customWidth="1"/>
    <col min="3" max="3" width="15.42578125" style="8" customWidth="1"/>
    <col min="4" max="4" width="16.28515625" style="8" customWidth="1"/>
    <col min="5" max="5" width="19.5703125" style="8" customWidth="1"/>
    <col min="6" max="16384" width="11.42578125" style="8"/>
  </cols>
  <sheetData>
    <row r="1" spans="1:6" ht="13.5" customHeight="1" x14ac:dyDescent="0.25">
      <c r="A1" s="65" t="s">
        <v>516</v>
      </c>
      <c r="B1" s="20"/>
      <c r="C1" s="20"/>
      <c r="D1" s="20"/>
      <c r="E1" s="20"/>
      <c r="F1" s="12"/>
    </row>
    <row r="2" spans="1:6" ht="13.5" customHeight="1" x14ac:dyDescent="0.25">
      <c r="A2" s="20"/>
      <c r="B2" s="20"/>
      <c r="C2" s="20"/>
      <c r="D2" s="20"/>
      <c r="E2" s="20"/>
      <c r="F2" s="12"/>
    </row>
    <row r="3" spans="1:6" ht="13.5" customHeight="1" x14ac:dyDescent="0.25">
      <c r="A3" s="53"/>
      <c r="B3" s="53"/>
      <c r="C3" s="53"/>
      <c r="D3" s="53"/>
      <c r="E3" s="53"/>
      <c r="F3" s="39"/>
    </row>
    <row r="4" spans="1:6" ht="13.5" customHeight="1" x14ac:dyDescent="0.25">
      <c r="A4" s="454"/>
      <c r="B4" s="452"/>
      <c r="C4" s="233" t="s">
        <v>399</v>
      </c>
      <c r="D4" s="454"/>
      <c r="E4" s="454"/>
      <c r="F4" s="39"/>
    </row>
    <row r="5" spans="1:6" ht="13.5" customHeight="1" x14ac:dyDescent="0.25">
      <c r="A5" s="217" t="s">
        <v>0</v>
      </c>
      <c r="B5" s="218" t="s">
        <v>325</v>
      </c>
      <c r="C5" s="218" t="s">
        <v>14</v>
      </c>
      <c r="D5" s="218" t="s">
        <v>16</v>
      </c>
      <c r="E5" s="218" t="s">
        <v>15</v>
      </c>
      <c r="F5" s="39"/>
    </row>
    <row r="6" spans="1:6" ht="13.5" customHeight="1" x14ac:dyDescent="0.25">
      <c r="A6" s="51" t="s">
        <v>2</v>
      </c>
      <c r="B6" s="72">
        <v>57891.694000000025</v>
      </c>
      <c r="C6" s="72">
        <v>29995.663000000037</v>
      </c>
      <c r="D6" s="72">
        <f>'42_2'!D22+'42_2'!D5+'42_1'!D22+'42_1'!D5+'41'!D22+'41'!D5+'40'!D22+'40'!D5+'39'!D22+'39'!D5+'37'!D22+'37'!D5+'38'!D22+'38'!D5+'36'!D22+'36'!D5</f>
        <v>0</v>
      </c>
      <c r="E6" s="180">
        <f>+B6+C6+D6</f>
        <v>87887.357000000062</v>
      </c>
      <c r="F6" s="39"/>
    </row>
    <row r="7" spans="1:6" ht="13.5" customHeight="1" x14ac:dyDescent="0.25">
      <c r="A7" s="51" t="s">
        <v>3</v>
      </c>
      <c r="B7" s="72">
        <v>54738.491000000024</v>
      </c>
      <c r="C7" s="72">
        <v>33777.136000000006</v>
      </c>
      <c r="D7" s="72">
        <f>'42_2'!D23+'42_2'!D6+'42_1'!D23+'42_1'!D6+'41'!D23+'41'!D6+'40'!D23+'40'!D6+'39'!D23+'39'!D6+'37'!D23+'37'!D6+'38'!D23+'38'!D6+'36'!D23+'36'!D6</f>
        <v>0</v>
      </c>
      <c r="E7" s="180">
        <f t="shared" ref="E7:E17" si="0">+B7+C7+D7</f>
        <v>88515.627000000037</v>
      </c>
      <c r="F7" s="39"/>
    </row>
    <row r="8" spans="1:6" ht="13.5" customHeight="1" x14ac:dyDescent="0.25">
      <c r="A8" s="51" t="s">
        <v>4</v>
      </c>
      <c r="B8" s="72">
        <v>67156.546999999919</v>
      </c>
      <c r="C8" s="72">
        <v>47888.409000000007</v>
      </c>
      <c r="D8" s="72">
        <f>'42_2'!D24+'42_2'!D7+'42_1'!D24+'42_1'!D7+'41'!D24+'41'!D7+'40'!D24+'40'!D7+'39'!D24+'39'!D7+'37'!D24+'37'!D7+'38'!D24+'38'!D7+'36'!D24+'36'!D7</f>
        <v>0</v>
      </c>
      <c r="E8" s="180">
        <f t="shared" si="0"/>
        <v>115044.95599999992</v>
      </c>
      <c r="F8" s="39"/>
    </row>
    <row r="9" spans="1:6" ht="13.5" customHeight="1" x14ac:dyDescent="0.25">
      <c r="A9" s="51" t="s">
        <v>5</v>
      </c>
      <c r="B9" s="72">
        <v>70096.528999999937</v>
      </c>
      <c r="C9" s="72">
        <v>50897.892999999931</v>
      </c>
      <c r="D9" s="72">
        <f>'42_2'!D25+'42_2'!D8+'42_1'!D25+'42_1'!D8+'41'!D25+'41'!D8+'40'!D25+'40'!D8+'39'!D25+'39'!D8+'37'!D25+'37'!D8+'38'!D25+'38'!D8+'36'!D25+'36'!D8</f>
        <v>0</v>
      </c>
      <c r="E9" s="180">
        <f t="shared" si="0"/>
        <v>120994.42199999987</v>
      </c>
      <c r="F9" s="39"/>
    </row>
    <row r="10" spans="1:6" ht="13.5" customHeight="1" x14ac:dyDescent="0.25">
      <c r="A10" s="51" t="s">
        <v>6</v>
      </c>
      <c r="B10" s="72">
        <v>82410.594000000026</v>
      </c>
      <c r="C10" s="72">
        <v>46621.084000000141</v>
      </c>
      <c r="D10" s="72">
        <f>'42_2'!D26+'42_2'!D9+'42_1'!D26+'42_1'!D9+'41'!D26+'41'!D9+'40'!D26+'40'!D9+'39'!D26+'39'!D9+'37'!D26+'37'!D9+'38'!D26+'38'!D9+'36'!D26+'36'!D9</f>
        <v>0</v>
      </c>
      <c r="E10" s="180">
        <f t="shared" si="0"/>
        <v>129031.67800000016</v>
      </c>
      <c r="F10" s="39"/>
    </row>
    <row r="11" spans="1:6" ht="13.5" customHeight="1" x14ac:dyDescent="0.25">
      <c r="A11" s="51" t="s">
        <v>7</v>
      </c>
      <c r="B11" s="72">
        <v>96317.491999999998</v>
      </c>
      <c r="C11" s="72">
        <v>49662.80500000008</v>
      </c>
      <c r="D11" s="72">
        <f>'42_2'!D27+'42_2'!D10+'42_1'!D27+'42_1'!D10+'41'!D27+'41'!D10+'40'!D27+'40'!D10+'39'!D27+'39'!D10+'37'!D27+'37'!D10+'38'!D27+'38'!D10+'36'!D27+'36'!D10</f>
        <v>0</v>
      </c>
      <c r="E11" s="180">
        <f t="shared" si="0"/>
        <v>145980.29700000008</v>
      </c>
      <c r="F11" s="39"/>
    </row>
    <row r="12" spans="1:6" ht="13.5" customHeight="1" x14ac:dyDescent="0.25">
      <c r="A12" s="51" t="s">
        <v>8</v>
      </c>
      <c r="B12" s="72">
        <v>100298.19899999985</v>
      </c>
      <c r="C12" s="72">
        <v>51580.704999999987</v>
      </c>
      <c r="D12" s="72">
        <f>'42_2'!D28+'42_2'!D11+'42_1'!D28+'42_1'!D11+'41'!D28+'41'!D11+'40'!D28+'40'!D11+'39'!D28+'39'!D11+'37'!D28+'37'!D11+'38'!D28+'38'!D11+'36'!D28+'36'!D11</f>
        <v>0</v>
      </c>
      <c r="E12" s="180">
        <f t="shared" si="0"/>
        <v>151878.90399999983</v>
      </c>
      <c r="F12" s="39"/>
    </row>
    <row r="13" spans="1:6" ht="13.5" customHeight="1" x14ac:dyDescent="0.25">
      <c r="A13" s="51" t="s">
        <v>9</v>
      </c>
      <c r="B13" s="72">
        <v>95444.278999999908</v>
      </c>
      <c r="C13" s="72">
        <v>51144.292999999947</v>
      </c>
      <c r="D13" s="72">
        <f>'42_2'!D29+'42_2'!D12+'42_1'!D29+'42_1'!D12+'41'!D29+'41'!D12+'40'!D29+'40'!D12+'39'!D29+'39'!D12+'37'!D29+'37'!D12+'38'!D29+'38'!D12+'36'!D29+'36'!D12</f>
        <v>0</v>
      </c>
      <c r="E13" s="180">
        <f t="shared" si="0"/>
        <v>146588.57199999987</v>
      </c>
      <c r="F13" s="39"/>
    </row>
    <row r="14" spans="1:6" ht="13.5" customHeight="1" x14ac:dyDescent="0.25">
      <c r="A14" s="51" t="s">
        <v>10</v>
      </c>
      <c r="B14" s="72">
        <v>81492.249000000025</v>
      </c>
      <c r="C14" s="72">
        <v>44841.999000000047</v>
      </c>
      <c r="D14" s="72">
        <f>'42_2'!D30+'42_2'!D13+'42_1'!D30+'42_1'!D13+'41'!D30+'41'!D13+'40'!D30+'40'!D13+'39'!D30+'39'!D13+'37'!D30+'37'!D13+'38'!D30+'38'!D13+'36'!D30+'36'!D13</f>
        <v>0</v>
      </c>
      <c r="E14" s="180">
        <f t="shared" si="0"/>
        <v>126334.24800000008</v>
      </c>
      <c r="F14" s="39"/>
    </row>
    <row r="15" spans="1:6" ht="13.5" customHeight="1" x14ac:dyDescent="0.25">
      <c r="A15" s="51" t="s">
        <v>11</v>
      </c>
      <c r="B15" s="72">
        <v>69753.103999999919</v>
      </c>
      <c r="C15" s="72">
        <v>39023.987999999983</v>
      </c>
      <c r="D15" s="72">
        <f>'42_2'!D31+'42_2'!D14+'42_1'!D31+'42_1'!D14+'41'!D31+'41'!D14+'40'!D31+'40'!D14+'39'!D31+'39'!D14+'37'!D31+'37'!D14+'38'!D31+'38'!D14+'36'!D31+'36'!D14</f>
        <v>0</v>
      </c>
      <c r="E15" s="180">
        <f t="shared" si="0"/>
        <v>108777.0919999999</v>
      </c>
      <c r="F15" s="39"/>
    </row>
    <row r="16" spans="1:6" ht="13.5" customHeight="1" x14ac:dyDescent="0.25">
      <c r="A16" s="51" t="s">
        <v>12</v>
      </c>
      <c r="B16" s="72">
        <v>63061.305000000022</v>
      </c>
      <c r="C16" s="72">
        <v>36000.125000000065</v>
      </c>
      <c r="D16" s="72">
        <f>'42_2'!D32+'42_2'!D15+'42_1'!D32+'42_1'!D15+'41'!D32+'41'!D15+'40'!D32+'40'!D15+'39'!D32+'39'!D15+'37'!D32+'37'!D15+'38'!D32+'38'!D15+'36'!D32+'36'!D15</f>
        <v>0</v>
      </c>
      <c r="E16" s="180">
        <f t="shared" si="0"/>
        <v>99061.43000000008</v>
      </c>
      <c r="F16" s="39"/>
    </row>
    <row r="17" spans="1:6" ht="13.5" customHeight="1" x14ac:dyDescent="0.25">
      <c r="A17" s="51" t="s">
        <v>13</v>
      </c>
      <c r="B17" s="72">
        <v>59472.037999999986</v>
      </c>
      <c r="C17" s="72">
        <v>35914.884000000129</v>
      </c>
      <c r="D17" s="72">
        <f>'42_2'!D33+'42_2'!D16+'42_1'!D33+'42_1'!D16+'41'!D33+'41'!D16+'40'!D33+'40'!D16+'39'!D33+'39'!D16+'37'!D33+'37'!D16+'38'!D33+'38'!D16+'36'!D33+'36'!D16</f>
        <v>0</v>
      </c>
      <c r="E17" s="180">
        <f t="shared" si="0"/>
        <v>95386.922000000108</v>
      </c>
      <c r="F17" s="39"/>
    </row>
    <row r="18" spans="1:6" ht="13.5" customHeight="1" x14ac:dyDescent="0.25">
      <c r="A18" s="219" t="s">
        <v>15</v>
      </c>
      <c r="B18" s="181">
        <f>+SUM(B6:B17)</f>
        <v>898132.52099999972</v>
      </c>
      <c r="C18" s="181">
        <f>+SUM(C6:C17)</f>
        <v>517348.9840000004</v>
      </c>
      <c r="D18" s="181">
        <f>+SUM(D6:D17)</f>
        <v>0</v>
      </c>
      <c r="E18" s="181">
        <f>+SUM(E6:E17)</f>
        <v>1415481.5050000004</v>
      </c>
      <c r="F18" s="39"/>
    </row>
    <row r="19" spans="1:6" ht="13.5" customHeight="1" x14ac:dyDescent="0.25">
      <c r="A19" s="79"/>
      <c r="B19" s="80"/>
      <c r="C19" s="81"/>
      <c r="D19" s="39"/>
      <c r="E19" s="39"/>
      <c r="F19" s="39"/>
    </row>
    <row r="20" spans="1:6" ht="13.5" customHeight="1" x14ac:dyDescent="0.25">
      <c r="A20" s="82" t="s">
        <v>17</v>
      </c>
      <c r="B20" s="12"/>
      <c r="C20" s="12"/>
      <c r="D20" s="12"/>
      <c r="E20" s="12"/>
      <c r="F20" s="12"/>
    </row>
    <row r="21" spans="1:6" ht="13.5" customHeight="1" x14ac:dyDescent="0.25">
      <c r="A21" s="83" t="s">
        <v>20</v>
      </c>
      <c r="B21" s="12"/>
      <c r="C21" s="12"/>
      <c r="D21" s="12"/>
      <c r="E21" s="12"/>
      <c r="F21" s="12"/>
    </row>
    <row r="22" spans="1:6" ht="13.5" customHeight="1" x14ac:dyDescent="0.25">
      <c r="A22" s="83" t="s">
        <v>21</v>
      </c>
      <c r="B22" s="12"/>
      <c r="C22" s="12"/>
      <c r="D22" s="12"/>
      <c r="E22" s="12"/>
      <c r="F22" s="12"/>
    </row>
    <row r="23" spans="1:6" ht="13.5" customHeight="1" x14ac:dyDescent="0.25">
      <c r="A23" s="83"/>
      <c r="B23" s="12"/>
      <c r="C23" s="12"/>
      <c r="D23" s="12"/>
      <c r="E23" s="12"/>
      <c r="F23" s="12"/>
    </row>
    <row r="24" spans="1:6" ht="13.5" customHeight="1" x14ac:dyDescent="0.25">
      <c r="A24" s="84"/>
      <c r="B24" s="12"/>
      <c r="C24" s="12"/>
      <c r="D24" s="12"/>
      <c r="E24" s="12"/>
      <c r="F24" s="12"/>
    </row>
    <row r="25" spans="1:6" x14ac:dyDescent="0.25">
      <c r="A25" s="12"/>
      <c r="B25" s="12"/>
      <c r="C25" s="12"/>
      <c r="D25" s="12"/>
      <c r="E25" s="12"/>
      <c r="F25" s="12"/>
    </row>
    <row r="26" spans="1:6" x14ac:dyDescent="0.25">
      <c r="A26" s="12"/>
      <c r="B26" s="12"/>
      <c r="C26" s="12"/>
      <c r="D26" s="12"/>
      <c r="E26" s="12"/>
      <c r="F26" s="12"/>
    </row>
  </sheetData>
  <pageMargins left="0.75" right="0.75" top="1" bottom="1" header="0" footer="0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E36"/>
  <sheetViews>
    <sheetView zoomScale="90" zoomScaleNormal="90" workbookViewId="0">
      <selection activeCell="E26" sqref="E26"/>
    </sheetView>
  </sheetViews>
  <sheetFormatPr baseColWidth="10" defaultRowHeight="13.5" x14ac:dyDescent="0.25"/>
  <cols>
    <col min="1" max="1" width="21.42578125" style="8" customWidth="1"/>
    <col min="2" max="3" width="19.42578125" style="8" customWidth="1"/>
    <col min="4" max="4" width="17.85546875" style="8" customWidth="1"/>
    <col min="5" max="5" width="16.85546875" style="8" bestFit="1" customWidth="1"/>
    <col min="6" max="16384" width="11.42578125" style="8"/>
  </cols>
  <sheetData>
    <row r="1" spans="1:5" x14ac:dyDescent="0.25">
      <c r="A1" s="9"/>
      <c r="B1" s="9"/>
      <c r="C1" s="9"/>
      <c r="D1" s="9"/>
      <c r="E1" s="9"/>
    </row>
    <row r="2" spans="1:5" x14ac:dyDescent="0.25">
      <c r="A2" s="9"/>
      <c r="B2" s="9"/>
      <c r="C2" s="9"/>
      <c r="D2" s="9"/>
      <c r="E2" s="9"/>
    </row>
    <row r="3" spans="1:5" x14ac:dyDescent="0.25">
      <c r="A3" s="9"/>
      <c r="B3" s="9"/>
      <c r="C3" s="9"/>
      <c r="D3" s="9"/>
      <c r="E3" s="9"/>
    </row>
    <row r="4" spans="1:5" x14ac:dyDescent="0.25">
      <c r="A4" s="9"/>
      <c r="B4" s="9"/>
      <c r="C4" s="9"/>
      <c r="D4" s="9"/>
      <c r="E4" s="9"/>
    </row>
    <row r="5" spans="1:5" x14ac:dyDescent="0.25">
      <c r="A5" s="11" t="s">
        <v>492</v>
      </c>
      <c r="B5" s="9"/>
      <c r="C5" s="9"/>
      <c r="D5" s="9"/>
      <c r="E5" s="9"/>
    </row>
    <row r="6" spans="1:5" x14ac:dyDescent="0.25">
      <c r="A6" s="237"/>
      <c r="B6" s="238" t="s">
        <v>71</v>
      </c>
      <c r="C6" s="239"/>
      <c r="D6" s="240"/>
      <c r="E6" s="241" t="s">
        <v>57</v>
      </c>
    </row>
    <row r="7" spans="1:5" x14ac:dyDescent="0.25">
      <c r="A7" s="242"/>
      <c r="B7" s="241" t="s">
        <v>68</v>
      </c>
      <c r="C7" s="241" t="s">
        <v>69</v>
      </c>
      <c r="D7" s="241" t="s">
        <v>22</v>
      </c>
      <c r="E7" s="243" t="s">
        <v>72</v>
      </c>
    </row>
    <row r="8" spans="1:5" x14ac:dyDescent="0.25">
      <c r="A8" s="185" t="s">
        <v>73</v>
      </c>
      <c r="B8" s="56"/>
      <c r="C8" s="56">
        <v>1128149.625</v>
      </c>
      <c r="D8" s="56">
        <f>+B8+C8</f>
        <v>1128149.625</v>
      </c>
      <c r="E8" s="56"/>
    </row>
    <row r="9" spans="1:5" x14ac:dyDescent="0.25">
      <c r="A9" s="185" t="s">
        <v>74</v>
      </c>
      <c r="B9" s="56"/>
      <c r="C9" s="56">
        <v>1117563.9819999998</v>
      </c>
      <c r="D9" s="56">
        <f>+B9+C9</f>
        <v>1117563.9819999998</v>
      </c>
      <c r="E9" s="56"/>
    </row>
    <row r="10" spans="1:5" x14ac:dyDescent="0.25">
      <c r="A10" s="185" t="s">
        <v>75</v>
      </c>
      <c r="B10" s="56"/>
      <c r="C10" s="56">
        <v>1032975.1379999999</v>
      </c>
      <c r="D10" s="56">
        <f>+B10+C10</f>
        <v>1032975.1379999999</v>
      </c>
      <c r="E10" s="56"/>
    </row>
    <row r="11" spans="1:5" x14ac:dyDescent="0.25">
      <c r="A11" s="185" t="s">
        <v>76</v>
      </c>
      <c r="B11" s="56"/>
      <c r="C11" s="56">
        <v>917420.21600000001</v>
      </c>
      <c r="D11" s="56">
        <f>+B11+C11</f>
        <v>917420.21600000001</v>
      </c>
      <c r="E11" s="56"/>
    </row>
    <row r="12" spans="1:5" x14ac:dyDescent="0.25">
      <c r="A12" s="247" t="s">
        <v>15</v>
      </c>
      <c r="B12" s="553">
        <f>SUM(B8:B11)</f>
        <v>0</v>
      </c>
      <c r="C12" s="553">
        <f>SUM(C8:C11)</f>
        <v>4196108.9609999992</v>
      </c>
      <c r="D12" s="553">
        <f>+B12+C12</f>
        <v>4196108.9609999992</v>
      </c>
      <c r="E12" s="554">
        <v>0</v>
      </c>
    </row>
    <row r="13" spans="1:5" x14ac:dyDescent="0.25">
      <c r="A13" s="9"/>
      <c r="B13" s="9"/>
      <c r="C13" s="9"/>
      <c r="D13" s="9"/>
      <c r="E13" s="9"/>
    </row>
    <row r="14" spans="1:5" x14ac:dyDescent="0.25">
      <c r="A14" s="11" t="s">
        <v>493</v>
      </c>
      <c r="B14" s="9"/>
      <c r="C14" s="9"/>
      <c r="D14" s="9"/>
      <c r="E14" s="9"/>
    </row>
    <row r="15" spans="1:5" x14ac:dyDescent="0.25">
      <c r="A15" s="237"/>
      <c r="B15" s="238"/>
      <c r="C15" s="239"/>
      <c r="D15" s="240"/>
      <c r="E15" s="241" t="s">
        <v>57</v>
      </c>
    </row>
    <row r="16" spans="1:5" x14ac:dyDescent="0.25">
      <c r="A16" s="244"/>
      <c r="B16" s="245" t="s">
        <v>68</v>
      </c>
      <c r="C16" s="241" t="s">
        <v>69</v>
      </c>
      <c r="D16" s="246" t="s">
        <v>22</v>
      </c>
      <c r="E16" s="243" t="s">
        <v>72</v>
      </c>
    </row>
    <row r="17" spans="1:5" x14ac:dyDescent="0.25">
      <c r="A17" s="185" t="s">
        <v>73</v>
      </c>
      <c r="B17" s="56"/>
      <c r="C17" s="56">
        <v>1391900.07</v>
      </c>
      <c r="D17" s="56">
        <f>+B17+C17</f>
        <v>1391900.07</v>
      </c>
      <c r="E17" s="554"/>
    </row>
    <row r="18" spans="1:5" x14ac:dyDescent="0.25">
      <c r="A18" s="185" t="s">
        <v>74</v>
      </c>
      <c r="B18" s="56"/>
      <c r="C18" s="56">
        <v>509335.92099999997</v>
      </c>
      <c r="D18" s="56">
        <f>+B18+C18</f>
        <v>509335.92099999997</v>
      </c>
      <c r="E18" s="554"/>
    </row>
    <row r="19" spans="1:5" x14ac:dyDescent="0.25">
      <c r="A19" s="185" t="s">
        <v>75</v>
      </c>
      <c r="B19" s="56"/>
      <c r="C19" s="56">
        <v>643060.12599999993</v>
      </c>
      <c r="D19" s="56">
        <f>+B19+C19</f>
        <v>643060.12599999993</v>
      </c>
      <c r="E19" s="554"/>
    </row>
    <row r="20" spans="1:5" x14ac:dyDescent="0.25">
      <c r="A20" s="185" t="s">
        <v>76</v>
      </c>
      <c r="B20" s="56"/>
      <c r="C20" s="56">
        <v>1164584.395</v>
      </c>
      <c r="D20" s="56">
        <f>+B20+C20</f>
        <v>1164584.395</v>
      </c>
      <c r="E20" s="554"/>
    </row>
    <row r="21" spans="1:5" x14ac:dyDescent="0.25">
      <c r="A21" s="247" t="s">
        <v>15</v>
      </c>
      <c r="B21" s="555">
        <f>SUM(B17:B20)</f>
        <v>0</v>
      </c>
      <c r="C21" s="553">
        <f>SUM(C17:C20)</f>
        <v>3708880.5119999996</v>
      </c>
      <c r="D21" s="553">
        <f>+B21+C21</f>
        <v>3708880.5119999996</v>
      </c>
      <c r="E21" s="554">
        <v>0</v>
      </c>
    </row>
    <row r="22" spans="1:5" x14ac:dyDescent="0.25">
      <c r="A22" s="9"/>
      <c r="B22" s="130"/>
      <c r="C22" s="130"/>
      <c r="D22" s="130"/>
      <c r="E22" s="130"/>
    </row>
    <row r="23" spans="1:5" x14ac:dyDescent="0.25">
      <c r="A23" s="11" t="s">
        <v>494</v>
      </c>
      <c r="B23" s="130"/>
      <c r="C23" s="130"/>
      <c r="D23" s="130"/>
      <c r="E23" s="130"/>
    </row>
    <row r="24" spans="1:5" x14ac:dyDescent="0.25">
      <c r="A24" s="237"/>
      <c r="B24" s="238" t="s">
        <v>71</v>
      </c>
      <c r="C24" s="239"/>
      <c r="D24" s="240"/>
      <c r="E24" s="241" t="s">
        <v>57</v>
      </c>
    </row>
    <row r="25" spans="1:5" x14ac:dyDescent="0.25">
      <c r="A25" s="242"/>
      <c r="B25" s="248" t="s">
        <v>68</v>
      </c>
      <c r="C25" s="245" t="s">
        <v>69</v>
      </c>
      <c r="D25" s="246" t="s">
        <v>22</v>
      </c>
      <c r="E25" s="243" t="s">
        <v>72</v>
      </c>
    </row>
    <row r="26" spans="1:5" x14ac:dyDescent="0.25">
      <c r="A26" s="185" t="s">
        <v>73</v>
      </c>
      <c r="B26" s="556">
        <v>41300.269999999997</v>
      </c>
      <c r="C26" s="556">
        <v>10381.632000000001</v>
      </c>
      <c r="D26" s="56">
        <f>+B26+C26</f>
        <v>51681.902000000002</v>
      </c>
      <c r="E26" s="56">
        <v>426563</v>
      </c>
    </row>
    <row r="27" spans="1:5" x14ac:dyDescent="0.25">
      <c r="A27" s="185" t="s">
        <v>74</v>
      </c>
      <c r="B27" s="556">
        <v>42615.403999999995</v>
      </c>
      <c r="C27" s="556">
        <v>21466.508999999998</v>
      </c>
      <c r="D27" s="56">
        <f>+B27+C27</f>
        <v>64081.912999999993</v>
      </c>
      <c r="E27" s="56">
        <v>368543</v>
      </c>
    </row>
    <row r="28" spans="1:5" x14ac:dyDescent="0.25">
      <c r="A28" s="185" t="s">
        <v>75</v>
      </c>
      <c r="B28" s="556">
        <v>4837.9840000000004</v>
      </c>
      <c r="C28" s="556">
        <v>8942.1610000000001</v>
      </c>
      <c r="D28" s="56">
        <f>+B28+C28</f>
        <v>13780.145</v>
      </c>
      <c r="E28" s="56">
        <v>321928</v>
      </c>
    </row>
    <row r="29" spans="1:5" x14ac:dyDescent="0.25">
      <c r="A29" s="185" t="s">
        <v>76</v>
      </c>
      <c r="B29" s="556">
        <v>25290.331999999999</v>
      </c>
      <c r="C29" s="556">
        <v>15746.71</v>
      </c>
      <c r="D29" s="56">
        <f>+B29+C29</f>
        <v>41037.042000000001</v>
      </c>
      <c r="E29" s="56">
        <v>251360</v>
      </c>
    </row>
    <row r="30" spans="1:5" x14ac:dyDescent="0.25">
      <c r="A30" s="247" t="s">
        <v>15</v>
      </c>
      <c r="B30" s="557">
        <f>SUM(B26:B29)</f>
        <v>114043.98999999999</v>
      </c>
      <c r="C30" s="557">
        <f>SUM(C26:C29)</f>
        <v>56537.011999999995</v>
      </c>
      <c r="D30" s="558">
        <f>SUM(D26:D29)</f>
        <v>170581.00200000001</v>
      </c>
      <c r="E30" s="558">
        <f>SUM(E26:E29)</f>
        <v>1368394</v>
      </c>
    </row>
    <row r="31" spans="1:5" x14ac:dyDescent="0.25">
      <c r="A31" s="2"/>
      <c r="B31" s="2"/>
      <c r="C31" s="2"/>
      <c r="D31" s="2"/>
      <c r="E31" s="2"/>
    </row>
    <row r="32" spans="1:5" x14ac:dyDescent="0.25">
      <c r="A32" s="1" t="s">
        <v>323</v>
      </c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D34" s="27"/>
      <c r="E34" s="14"/>
    </row>
    <row r="36" spans="1:5" x14ac:dyDescent="0.25">
      <c r="D36" s="14"/>
    </row>
  </sheetData>
  <pageMargins left="0.7" right="0.7" top="0.75" bottom="0.75" header="0.3" footer="0.3"/>
  <pageSetup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Hoja46">
    <pageSetUpPr fitToPage="1"/>
  </sheetPr>
  <dimension ref="A1:E25"/>
  <sheetViews>
    <sheetView zoomScale="80" zoomScaleNormal="80" workbookViewId="0">
      <selection activeCell="Q40" sqref="Q40"/>
    </sheetView>
  </sheetViews>
  <sheetFormatPr baseColWidth="10" defaultRowHeight="13.5" x14ac:dyDescent="0.25"/>
  <cols>
    <col min="1" max="1" width="17.5703125" style="8" customWidth="1"/>
    <col min="2" max="2" width="14.42578125" style="8" bestFit="1" customWidth="1"/>
    <col min="3" max="3" width="16.42578125" style="8" customWidth="1"/>
    <col min="4" max="4" width="13.5703125" style="8" bestFit="1" customWidth="1"/>
    <col min="5" max="16384" width="11.42578125" style="8"/>
  </cols>
  <sheetData>
    <row r="1" spans="1:3" x14ac:dyDescent="0.25">
      <c r="A1" s="75" t="s">
        <v>499</v>
      </c>
    </row>
    <row r="3" spans="1:3" x14ac:dyDescent="0.25">
      <c r="A3" s="75" t="s">
        <v>38</v>
      </c>
    </row>
    <row r="5" spans="1:3" x14ac:dyDescent="0.25">
      <c r="A5" s="221"/>
      <c r="B5" s="222" t="s">
        <v>39</v>
      </c>
      <c r="C5" s="223"/>
    </row>
    <row r="6" spans="1:3" ht="21" customHeight="1" x14ac:dyDescent="0.25">
      <c r="A6" s="224" t="s">
        <v>0</v>
      </c>
      <c r="B6" s="225" t="s">
        <v>214</v>
      </c>
      <c r="C6" s="225" t="s">
        <v>15</v>
      </c>
    </row>
    <row r="7" spans="1:3" s="4" customFormat="1" ht="13.5" customHeight="1" x14ac:dyDescent="0.2">
      <c r="A7" s="200" t="s">
        <v>40</v>
      </c>
      <c r="B7" s="328">
        <f>'44'!J5</f>
        <v>0</v>
      </c>
      <c r="C7" s="329">
        <f t="shared" ref="C7:C18" si="0">SUM(B7:B7)</f>
        <v>0</v>
      </c>
    </row>
    <row r="8" spans="1:3" s="4" customFormat="1" ht="13.5" customHeight="1" x14ac:dyDescent="0.2">
      <c r="A8" s="200" t="s">
        <v>41</v>
      </c>
      <c r="B8" s="328">
        <f>'44'!J6</f>
        <v>0</v>
      </c>
      <c r="C8" s="329">
        <f t="shared" si="0"/>
        <v>0</v>
      </c>
    </row>
    <row r="9" spans="1:3" s="4" customFormat="1" ht="13.5" customHeight="1" x14ac:dyDescent="0.2">
      <c r="A9" s="200" t="s">
        <v>42</v>
      </c>
      <c r="B9" s="328">
        <f>'44'!J7</f>
        <v>0</v>
      </c>
      <c r="C9" s="329">
        <f t="shared" si="0"/>
        <v>0</v>
      </c>
    </row>
    <row r="10" spans="1:3" s="4" customFormat="1" ht="13.5" customHeight="1" x14ac:dyDescent="0.2">
      <c r="A10" s="200" t="s">
        <v>43</v>
      </c>
      <c r="B10" s="328">
        <f>'44'!J8</f>
        <v>0</v>
      </c>
      <c r="C10" s="329">
        <f t="shared" si="0"/>
        <v>0</v>
      </c>
    </row>
    <row r="11" spans="1:3" s="4" customFormat="1" ht="13.5" customHeight="1" x14ac:dyDescent="0.2">
      <c r="A11" s="200" t="s">
        <v>44</v>
      </c>
      <c r="B11" s="328">
        <f>'44'!J9</f>
        <v>0</v>
      </c>
      <c r="C11" s="329">
        <f t="shared" si="0"/>
        <v>0</v>
      </c>
    </row>
    <row r="12" spans="1:3" s="4" customFormat="1" ht="13.5" customHeight="1" x14ac:dyDescent="0.2">
      <c r="A12" s="200" t="s">
        <v>45</v>
      </c>
      <c r="B12" s="328">
        <f>'44'!J10</f>
        <v>0</v>
      </c>
      <c r="C12" s="329">
        <f t="shared" si="0"/>
        <v>0</v>
      </c>
    </row>
    <row r="13" spans="1:3" s="4" customFormat="1" ht="13.5" customHeight="1" x14ac:dyDescent="0.2">
      <c r="A13" s="200" t="s">
        <v>46</v>
      </c>
      <c r="B13" s="328">
        <f>'44'!J11</f>
        <v>0</v>
      </c>
      <c r="C13" s="330">
        <f t="shared" si="0"/>
        <v>0</v>
      </c>
    </row>
    <row r="14" spans="1:3" s="4" customFormat="1" ht="13.5" customHeight="1" x14ac:dyDescent="0.2">
      <c r="A14" s="200" t="s">
        <v>47</v>
      </c>
      <c r="B14" s="328">
        <f>'44'!J12</f>
        <v>0</v>
      </c>
      <c r="C14" s="329">
        <f t="shared" si="0"/>
        <v>0</v>
      </c>
    </row>
    <row r="15" spans="1:3" s="4" customFormat="1" ht="13.5" customHeight="1" x14ac:dyDescent="0.2">
      <c r="A15" s="200" t="s">
        <v>48</v>
      </c>
      <c r="B15" s="328">
        <f>'44'!J13</f>
        <v>0</v>
      </c>
      <c r="C15" s="329">
        <f t="shared" si="0"/>
        <v>0</v>
      </c>
    </row>
    <row r="16" spans="1:3" s="4" customFormat="1" ht="13.5" customHeight="1" x14ac:dyDescent="0.2">
      <c r="A16" s="71" t="s">
        <v>49</v>
      </c>
      <c r="B16" s="328">
        <f>'44'!J14</f>
        <v>0</v>
      </c>
      <c r="C16" s="329">
        <f t="shared" si="0"/>
        <v>0</v>
      </c>
    </row>
    <row r="17" spans="1:5" s="4" customFormat="1" ht="13.5" customHeight="1" x14ac:dyDescent="0.2">
      <c r="A17" s="71" t="s">
        <v>50</v>
      </c>
      <c r="B17" s="328">
        <f>'44'!J15</f>
        <v>0</v>
      </c>
      <c r="C17" s="329">
        <f t="shared" si="0"/>
        <v>0</v>
      </c>
    </row>
    <row r="18" spans="1:5" s="4" customFormat="1" ht="13.5" customHeight="1" x14ac:dyDescent="0.2">
      <c r="A18" s="71" t="s">
        <v>51</v>
      </c>
      <c r="B18" s="328">
        <f>'44'!J16</f>
        <v>0</v>
      </c>
      <c r="C18" s="329">
        <f t="shared" si="0"/>
        <v>0</v>
      </c>
    </row>
    <row r="19" spans="1:5" ht="13.5" customHeight="1" x14ac:dyDescent="0.25">
      <c r="A19" s="220" t="s">
        <v>15</v>
      </c>
      <c r="B19" s="386">
        <f>SUM(B7:B18)</f>
        <v>0</v>
      </c>
      <c r="C19" s="387">
        <f>SUM(C7:C18)</f>
        <v>0</v>
      </c>
      <c r="E19" s="33"/>
    </row>
    <row r="20" spans="1:5" x14ac:dyDescent="0.25">
      <c r="C20" s="65"/>
      <c r="D20" s="33"/>
      <c r="E20" s="33"/>
    </row>
    <row r="21" spans="1:5" x14ac:dyDescent="0.25">
      <c r="A21" s="3"/>
      <c r="B21" s="4"/>
    </row>
    <row r="22" spans="1:5" x14ac:dyDescent="0.25">
      <c r="A22" s="3" t="s">
        <v>52</v>
      </c>
      <c r="B22" s="4"/>
    </row>
    <row r="23" spans="1:5" x14ac:dyDescent="0.25">
      <c r="A23" s="3" t="s">
        <v>99</v>
      </c>
      <c r="B23" s="4"/>
    </row>
    <row r="24" spans="1:5" x14ac:dyDescent="0.25">
      <c r="A24" s="3" t="s">
        <v>100</v>
      </c>
      <c r="B24" s="4"/>
    </row>
    <row r="25" spans="1:5" x14ac:dyDescent="0.25">
      <c r="B25" s="4"/>
    </row>
  </sheetData>
  <phoneticPr fontId="0" type="noConversion"/>
  <printOptions horizontalCentered="1"/>
  <pageMargins left="1.1811023622047245" right="1.1811023622047245" top="1.1811023622047245" bottom="1" header="0" footer="0"/>
  <pageSetup scale="88" orientation="portrait" r:id="rId1"/>
  <headerFooter alignWithMargins="0">
    <oddFooter>&amp;C43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Hoja47">
    <pageSetUpPr fitToPage="1"/>
  </sheetPr>
  <dimension ref="A1:J65505"/>
  <sheetViews>
    <sheetView zoomScale="80" zoomScaleNormal="80" workbookViewId="0">
      <selection activeCell="Q40" sqref="Q40"/>
    </sheetView>
  </sheetViews>
  <sheetFormatPr baseColWidth="10" defaultRowHeight="13.5" x14ac:dyDescent="0.2"/>
  <cols>
    <col min="1" max="1" width="13.42578125" style="4" customWidth="1"/>
    <col min="2" max="5" width="13" style="4" customWidth="1"/>
    <col min="6" max="6" width="15" style="4" bestFit="1" customWidth="1"/>
    <col min="7" max="7" width="16.7109375" style="4" customWidth="1"/>
    <col min="8" max="8" width="14" style="4" customWidth="1"/>
    <col min="9" max="9" width="14.5703125" style="4" customWidth="1"/>
    <col min="10" max="10" width="19.7109375" style="4" customWidth="1"/>
    <col min="11" max="16384" width="11.42578125" style="4"/>
  </cols>
  <sheetData>
    <row r="1" spans="1:10" x14ac:dyDescent="0.2">
      <c r="A1" s="48" t="s">
        <v>517</v>
      </c>
      <c r="B1" s="49"/>
      <c r="C1" s="49"/>
      <c r="D1" s="49"/>
      <c r="E1" s="49"/>
      <c r="F1" s="49"/>
      <c r="G1" s="49"/>
      <c r="I1" s="49"/>
      <c r="J1" s="49"/>
    </row>
    <row r="2" spans="1:10" x14ac:dyDescent="0.2">
      <c r="A2" s="48"/>
      <c r="B2" s="49"/>
      <c r="C2" s="49"/>
      <c r="D2" s="49"/>
      <c r="E2" s="49"/>
      <c r="F2" s="49"/>
      <c r="G2" s="49"/>
      <c r="I2" s="49"/>
      <c r="J2" s="49"/>
    </row>
    <row r="3" spans="1:10" x14ac:dyDescent="0.2">
      <c r="A3" s="226"/>
      <c r="B3" s="227"/>
      <c r="C3" s="227"/>
      <c r="D3" s="228" t="s">
        <v>206</v>
      </c>
      <c r="E3" s="228"/>
      <c r="F3" s="228"/>
      <c r="G3" s="227"/>
      <c r="H3" s="227"/>
      <c r="I3" s="227"/>
      <c r="J3" s="229"/>
    </row>
    <row r="4" spans="1:10" ht="25.5" x14ac:dyDescent="0.2">
      <c r="A4" s="217" t="s">
        <v>0</v>
      </c>
      <c r="B4" s="218" t="s">
        <v>28</v>
      </c>
      <c r="C4" s="218" t="s">
        <v>30</v>
      </c>
      <c r="D4" s="218" t="s">
        <v>27</v>
      </c>
      <c r="E4" s="218" t="s">
        <v>29</v>
      </c>
      <c r="F4" s="218" t="s">
        <v>436</v>
      </c>
      <c r="G4" s="218" t="s">
        <v>437</v>
      </c>
      <c r="H4" s="218" t="s">
        <v>438</v>
      </c>
      <c r="I4" s="218" t="s">
        <v>439</v>
      </c>
      <c r="J4" s="218" t="s">
        <v>22</v>
      </c>
    </row>
    <row r="5" spans="1:10" ht="13.5" customHeight="1" x14ac:dyDescent="0.2">
      <c r="A5" s="51" t="s">
        <v>2</v>
      </c>
      <c r="B5" s="479">
        <v>0</v>
      </c>
      <c r="C5" s="479">
        <v>0</v>
      </c>
      <c r="D5" s="479">
        <v>0</v>
      </c>
      <c r="E5" s="479">
        <v>0</v>
      </c>
      <c r="F5" s="479">
        <v>0</v>
      </c>
      <c r="G5" s="479">
        <v>0</v>
      </c>
      <c r="H5" s="479">
        <v>0</v>
      </c>
      <c r="I5" s="479">
        <v>0</v>
      </c>
      <c r="J5" s="181">
        <f>+SUM(B5:I5)</f>
        <v>0</v>
      </c>
    </row>
    <row r="6" spans="1:10" ht="13.5" customHeight="1" x14ac:dyDescent="0.2">
      <c r="A6" s="51" t="s">
        <v>3</v>
      </c>
      <c r="B6" s="479">
        <v>0</v>
      </c>
      <c r="C6" s="479">
        <v>0</v>
      </c>
      <c r="D6" s="479">
        <v>0</v>
      </c>
      <c r="E6" s="479">
        <v>0</v>
      </c>
      <c r="F6" s="479">
        <v>0</v>
      </c>
      <c r="G6" s="479">
        <v>0</v>
      </c>
      <c r="H6" s="479">
        <v>0</v>
      </c>
      <c r="I6" s="479">
        <v>0</v>
      </c>
      <c r="J6" s="181">
        <f t="shared" ref="J6:J17" si="0">+SUM(B6:I6)</f>
        <v>0</v>
      </c>
    </row>
    <row r="7" spans="1:10" ht="13.5" customHeight="1" x14ac:dyDescent="0.2">
      <c r="A7" s="51" t="s">
        <v>4</v>
      </c>
      <c r="B7" s="479">
        <v>0</v>
      </c>
      <c r="C7" s="479">
        <v>0</v>
      </c>
      <c r="D7" s="479">
        <v>0</v>
      </c>
      <c r="E7" s="479">
        <v>0</v>
      </c>
      <c r="F7" s="479">
        <v>0</v>
      </c>
      <c r="G7" s="479">
        <v>0</v>
      </c>
      <c r="H7" s="479">
        <v>0</v>
      </c>
      <c r="I7" s="479">
        <v>0</v>
      </c>
      <c r="J7" s="181">
        <f t="shared" si="0"/>
        <v>0</v>
      </c>
    </row>
    <row r="8" spans="1:10" ht="13.5" customHeight="1" x14ac:dyDescent="0.2">
      <c r="A8" s="51" t="s">
        <v>5</v>
      </c>
      <c r="B8" s="479">
        <v>0</v>
      </c>
      <c r="C8" s="479">
        <v>0</v>
      </c>
      <c r="D8" s="479">
        <v>0</v>
      </c>
      <c r="E8" s="479">
        <v>0</v>
      </c>
      <c r="F8" s="479">
        <v>0</v>
      </c>
      <c r="G8" s="479">
        <v>0</v>
      </c>
      <c r="H8" s="479">
        <v>0</v>
      </c>
      <c r="I8" s="479">
        <v>0</v>
      </c>
      <c r="J8" s="181">
        <f t="shared" si="0"/>
        <v>0</v>
      </c>
    </row>
    <row r="9" spans="1:10" ht="13.5" customHeight="1" x14ac:dyDescent="0.2">
      <c r="A9" s="51" t="s">
        <v>6</v>
      </c>
      <c r="B9" s="479">
        <v>0</v>
      </c>
      <c r="C9" s="479">
        <v>0</v>
      </c>
      <c r="D9" s="479">
        <v>0</v>
      </c>
      <c r="E9" s="479">
        <v>0</v>
      </c>
      <c r="F9" s="479">
        <v>0</v>
      </c>
      <c r="G9" s="479">
        <v>0</v>
      </c>
      <c r="H9" s="479">
        <v>0</v>
      </c>
      <c r="I9" s="479">
        <v>0</v>
      </c>
      <c r="J9" s="181">
        <f t="shared" si="0"/>
        <v>0</v>
      </c>
    </row>
    <row r="10" spans="1:10" ht="13.5" customHeight="1" x14ac:dyDescent="0.2">
      <c r="A10" s="51" t="s">
        <v>7</v>
      </c>
      <c r="B10" s="479">
        <v>0</v>
      </c>
      <c r="C10" s="479">
        <v>0</v>
      </c>
      <c r="D10" s="479">
        <v>0</v>
      </c>
      <c r="E10" s="479">
        <v>0</v>
      </c>
      <c r="F10" s="479">
        <v>0</v>
      </c>
      <c r="G10" s="479">
        <v>0</v>
      </c>
      <c r="H10" s="479">
        <v>0</v>
      </c>
      <c r="I10" s="479">
        <v>0</v>
      </c>
      <c r="J10" s="181">
        <f t="shared" si="0"/>
        <v>0</v>
      </c>
    </row>
    <row r="11" spans="1:10" ht="13.5" customHeight="1" x14ac:dyDescent="0.2">
      <c r="A11" s="51" t="s">
        <v>8</v>
      </c>
      <c r="B11" s="479">
        <v>0</v>
      </c>
      <c r="C11" s="479">
        <v>0</v>
      </c>
      <c r="D11" s="479">
        <v>0</v>
      </c>
      <c r="E11" s="479">
        <v>0</v>
      </c>
      <c r="F11" s="479">
        <v>0</v>
      </c>
      <c r="G11" s="479">
        <v>0</v>
      </c>
      <c r="H11" s="479">
        <v>0</v>
      </c>
      <c r="I11" s="479">
        <v>0</v>
      </c>
      <c r="J11" s="181">
        <f t="shared" si="0"/>
        <v>0</v>
      </c>
    </row>
    <row r="12" spans="1:10" ht="13.5" customHeight="1" x14ac:dyDescent="0.2">
      <c r="A12" s="51" t="s">
        <v>9</v>
      </c>
      <c r="B12" s="479">
        <v>0</v>
      </c>
      <c r="C12" s="479">
        <v>0</v>
      </c>
      <c r="D12" s="479">
        <v>0</v>
      </c>
      <c r="E12" s="479">
        <v>0</v>
      </c>
      <c r="F12" s="479">
        <v>0</v>
      </c>
      <c r="G12" s="479">
        <v>0</v>
      </c>
      <c r="H12" s="479">
        <v>0</v>
      </c>
      <c r="I12" s="479">
        <v>0</v>
      </c>
      <c r="J12" s="181">
        <f t="shared" si="0"/>
        <v>0</v>
      </c>
    </row>
    <row r="13" spans="1:10" ht="13.5" customHeight="1" x14ac:dyDescent="0.2">
      <c r="A13" s="51" t="s">
        <v>10</v>
      </c>
      <c r="B13" s="479">
        <v>0</v>
      </c>
      <c r="C13" s="479">
        <v>0</v>
      </c>
      <c r="D13" s="479">
        <v>0</v>
      </c>
      <c r="E13" s="479">
        <v>0</v>
      </c>
      <c r="F13" s="479">
        <v>0</v>
      </c>
      <c r="G13" s="479">
        <v>0</v>
      </c>
      <c r="H13" s="479">
        <v>0</v>
      </c>
      <c r="I13" s="479">
        <v>0</v>
      </c>
      <c r="J13" s="181">
        <f t="shared" si="0"/>
        <v>0</v>
      </c>
    </row>
    <row r="14" spans="1:10" ht="13.5" customHeight="1" x14ac:dyDescent="0.2">
      <c r="A14" s="51" t="s">
        <v>11</v>
      </c>
      <c r="B14" s="479">
        <v>0</v>
      </c>
      <c r="C14" s="479">
        <v>0</v>
      </c>
      <c r="D14" s="479">
        <v>0</v>
      </c>
      <c r="E14" s="479">
        <v>0</v>
      </c>
      <c r="F14" s="479">
        <v>0</v>
      </c>
      <c r="G14" s="479">
        <v>0</v>
      </c>
      <c r="H14" s="479">
        <v>0</v>
      </c>
      <c r="I14" s="479">
        <v>0</v>
      </c>
      <c r="J14" s="181">
        <f t="shared" si="0"/>
        <v>0</v>
      </c>
    </row>
    <row r="15" spans="1:10" ht="13.5" customHeight="1" x14ac:dyDescent="0.2">
      <c r="A15" s="51" t="s">
        <v>12</v>
      </c>
      <c r="B15" s="479">
        <v>0</v>
      </c>
      <c r="C15" s="479">
        <v>0</v>
      </c>
      <c r="D15" s="479">
        <v>0</v>
      </c>
      <c r="E15" s="479">
        <v>0</v>
      </c>
      <c r="F15" s="479">
        <v>0</v>
      </c>
      <c r="G15" s="479">
        <v>0</v>
      </c>
      <c r="H15" s="479">
        <v>0</v>
      </c>
      <c r="I15" s="479">
        <v>0</v>
      </c>
      <c r="J15" s="181">
        <f t="shared" si="0"/>
        <v>0</v>
      </c>
    </row>
    <row r="16" spans="1:10" ht="13.5" customHeight="1" x14ac:dyDescent="0.2">
      <c r="A16" s="51" t="s">
        <v>13</v>
      </c>
      <c r="B16" s="479">
        <v>0</v>
      </c>
      <c r="C16" s="479">
        <v>0</v>
      </c>
      <c r="D16" s="479">
        <v>0</v>
      </c>
      <c r="E16" s="479">
        <v>0</v>
      </c>
      <c r="F16" s="479">
        <v>0</v>
      </c>
      <c r="G16" s="479">
        <v>0</v>
      </c>
      <c r="H16" s="479">
        <v>0</v>
      </c>
      <c r="I16" s="479">
        <v>0</v>
      </c>
      <c r="J16" s="181">
        <f t="shared" si="0"/>
        <v>0</v>
      </c>
    </row>
    <row r="17" spans="1:10" ht="13.5" customHeight="1" x14ac:dyDescent="0.2">
      <c r="A17" s="219" t="s">
        <v>15</v>
      </c>
      <c r="B17" s="388">
        <f>SUM(B5:B16)</f>
        <v>0</v>
      </c>
      <c r="C17" s="388">
        <f t="shared" ref="C17:I17" si="1">SUM(C5:C16)</f>
        <v>0</v>
      </c>
      <c r="D17" s="388">
        <f t="shared" si="1"/>
        <v>0</v>
      </c>
      <c r="E17" s="388">
        <f t="shared" si="1"/>
        <v>0</v>
      </c>
      <c r="F17" s="388">
        <f t="shared" si="1"/>
        <v>0</v>
      </c>
      <c r="G17" s="388">
        <f t="shared" si="1"/>
        <v>0</v>
      </c>
      <c r="H17" s="388">
        <f t="shared" si="1"/>
        <v>0</v>
      </c>
      <c r="I17" s="388">
        <f t="shared" si="1"/>
        <v>0</v>
      </c>
      <c r="J17" s="388">
        <f t="shared" si="0"/>
        <v>0</v>
      </c>
    </row>
    <row r="18" spans="1:10" ht="13.5" customHeight="1" x14ac:dyDescent="0.2">
      <c r="A18" s="52"/>
      <c r="B18" s="52"/>
      <c r="C18" s="52"/>
      <c r="D18" s="52"/>
      <c r="E18" s="52"/>
      <c r="F18" s="52"/>
      <c r="G18" s="52"/>
      <c r="I18" s="49"/>
      <c r="J18" s="52"/>
    </row>
    <row r="19" spans="1:10" ht="13.5" customHeight="1" x14ac:dyDescent="0.2">
      <c r="A19" s="53"/>
      <c r="B19" s="53"/>
      <c r="C19" s="53"/>
      <c r="D19" s="53"/>
      <c r="E19" s="53"/>
      <c r="F19" s="53"/>
      <c r="G19" s="53"/>
      <c r="I19" s="53"/>
      <c r="J19" s="53"/>
    </row>
    <row r="20" spans="1:10" ht="17.25" customHeight="1" x14ac:dyDescent="0.2">
      <c r="A20" s="53"/>
      <c r="B20" s="53"/>
      <c r="C20" s="53"/>
      <c r="D20" s="53"/>
      <c r="E20" s="53"/>
      <c r="F20" s="53"/>
      <c r="G20" s="53"/>
      <c r="I20" s="53"/>
      <c r="J20" s="53"/>
    </row>
    <row r="21" spans="1:10" ht="13.5" customHeight="1" x14ac:dyDescent="0.2">
      <c r="A21" s="76"/>
      <c r="B21" s="61"/>
      <c r="D21" s="53"/>
      <c r="E21" s="53"/>
      <c r="F21" s="53"/>
      <c r="G21" s="53"/>
      <c r="I21" s="53"/>
      <c r="J21" s="53"/>
    </row>
    <row r="22" spans="1:10" ht="13.5" customHeight="1" x14ac:dyDescent="0.2">
      <c r="B22" s="61"/>
    </row>
    <row r="23" spans="1:10" ht="13.5" customHeight="1" x14ac:dyDescent="0.2">
      <c r="B23" s="61"/>
    </row>
    <row r="24" spans="1:10" ht="13.5" customHeight="1" x14ac:dyDescent="0.2">
      <c r="B24" s="61"/>
    </row>
    <row r="25" spans="1:10" ht="13.5" customHeight="1" x14ac:dyDescent="0.2">
      <c r="B25" s="61"/>
    </row>
    <row r="26" spans="1:10" ht="13.5" customHeight="1" x14ac:dyDescent="0.2"/>
    <row r="27" spans="1:10" ht="13.5" customHeight="1" x14ac:dyDescent="0.2"/>
    <row r="28" spans="1:10" ht="13.5" customHeight="1" x14ac:dyDescent="0.2"/>
    <row r="65505" spans="9:9" x14ac:dyDescent="0.2">
      <c r="I65505" s="480"/>
    </row>
  </sheetData>
  <phoneticPr fontId="0" type="noConversion"/>
  <printOptions horizontalCentered="1"/>
  <pageMargins left="1.1811023622047245" right="1.1811023622047245" top="1.1811023622047245" bottom="1" header="0" footer="0"/>
  <pageSetup scale="74" orientation="portrait" r:id="rId1"/>
  <headerFooter alignWithMargins="0">
    <oddFooter xml:space="preserve">&amp;C
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D7564-7F6B-4938-BD19-FA3B399C3CAD}">
  <sheetPr codeName="Hoja55">
    <pageSetUpPr fitToPage="1"/>
  </sheetPr>
  <dimension ref="A1:P18"/>
  <sheetViews>
    <sheetView zoomScale="90" zoomScaleNormal="90" workbookViewId="0">
      <selection activeCell="Q40" sqref="Q40"/>
    </sheetView>
  </sheetViews>
  <sheetFormatPr baseColWidth="10" defaultRowHeight="13.5" x14ac:dyDescent="0.25"/>
  <cols>
    <col min="1" max="1" width="13.42578125" style="8" customWidth="1"/>
    <col min="2" max="5" width="13" style="8" customWidth="1"/>
    <col min="6" max="6" width="11.85546875" style="8" customWidth="1"/>
    <col min="7" max="7" width="11" style="8" customWidth="1"/>
    <col min="8" max="8" width="14.28515625" style="8" customWidth="1"/>
    <col min="9" max="16384" width="11.42578125" style="8"/>
  </cols>
  <sheetData>
    <row r="1" spans="1:16" x14ac:dyDescent="0.25">
      <c r="A1" s="61" t="s">
        <v>518</v>
      </c>
      <c r="B1" s="4"/>
      <c r="C1" s="4"/>
      <c r="D1" s="4"/>
      <c r="E1" s="4"/>
      <c r="F1" s="4"/>
      <c r="G1" s="4"/>
      <c r="H1" s="4"/>
      <c r="I1" s="4"/>
    </row>
    <row r="2" spans="1:16" x14ac:dyDescent="0.25">
      <c r="A2" s="61"/>
      <c r="B2" s="4"/>
      <c r="C2" s="4"/>
      <c r="D2" s="4"/>
      <c r="E2" s="4"/>
      <c r="F2" s="4"/>
      <c r="G2" s="4"/>
      <c r="H2" s="4"/>
      <c r="I2" s="4"/>
    </row>
    <row r="3" spans="1:16" x14ac:dyDescent="0.25">
      <c r="A3" s="226"/>
      <c r="B3" s="227"/>
      <c r="C3" s="227"/>
      <c r="D3" s="228" t="s">
        <v>37</v>
      </c>
      <c r="E3" s="228"/>
      <c r="F3" s="228"/>
      <c r="G3" s="227"/>
      <c r="H3" s="227"/>
      <c r="I3" s="227"/>
      <c r="J3" s="229"/>
    </row>
    <row r="4" spans="1:16" ht="13.5" customHeight="1" x14ac:dyDescent="0.25">
      <c r="A4" s="217" t="s">
        <v>0</v>
      </c>
      <c r="B4" s="218" t="s">
        <v>28</v>
      </c>
      <c r="C4" s="218" t="s">
        <v>30</v>
      </c>
      <c r="D4" s="218" t="s">
        <v>27</v>
      </c>
      <c r="E4" s="218" t="s">
        <v>29</v>
      </c>
      <c r="F4" s="218" t="s">
        <v>436</v>
      </c>
      <c r="G4" s="218" t="s">
        <v>437</v>
      </c>
      <c r="H4" s="218" t="s">
        <v>438</v>
      </c>
      <c r="I4" s="218" t="s">
        <v>439</v>
      </c>
      <c r="J4" s="218" t="s">
        <v>22</v>
      </c>
      <c r="K4" s="20"/>
      <c r="L4" s="20"/>
      <c r="M4" s="20"/>
      <c r="N4" s="20"/>
      <c r="O4" s="20"/>
      <c r="P4" s="20"/>
    </row>
    <row r="5" spans="1:16" ht="13.5" customHeight="1" x14ac:dyDescent="0.25">
      <c r="A5" s="51" t="s">
        <v>2</v>
      </c>
      <c r="B5" s="479">
        <v>0</v>
      </c>
      <c r="C5" s="479">
        <v>0</v>
      </c>
      <c r="D5" s="479">
        <v>0</v>
      </c>
      <c r="E5" s="479">
        <v>0</v>
      </c>
      <c r="F5" s="479">
        <v>0</v>
      </c>
      <c r="G5" s="479">
        <v>0</v>
      </c>
      <c r="H5" s="479">
        <v>0</v>
      </c>
      <c r="I5" s="479">
        <v>0</v>
      </c>
      <c r="J5" s="181">
        <f>+SUM(B5:I5)</f>
        <v>0</v>
      </c>
      <c r="K5" s="20"/>
      <c r="L5" s="20"/>
      <c r="M5" s="20"/>
      <c r="N5" s="20"/>
      <c r="O5" s="20"/>
      <c r="P5" s="20"/>
    </row>
    <row r="6" spans="1:16" ht="13.5" customHeight="1" x14ac:dyDescent="0.25">
      <c r="A6" s="51" t="s">
        <v>3</v>
      </c>
      <c r="B6" s="479">
        <v>0</v>
      </c>
      <c r="C6" s="479">
        <v>0</v>
      </c>
      <c r="D6" s="479">
        <v>0</v>
      </c>
      <c r="E6" s="479">
        <v>0</v>
      </c>
      <c r="F6" s="479">
        <v>0</v>
      </c>
      <c r="G6" s="479">
        <v>0</v>
      </c>
      <c r="H6" s="479">
        <v>0</v>
      </c>
      <c r="I6" s="479">
        <v>0</v>
      </c>
      <c r="J6" s="181">
        <f t="shared" ref="J6:J17" si="0">+SUM(B6:I6)</f>
        <v>0</v>
      </c>
      <c r="K6" s="20"/>
      <c r="L6" s="20"/>
      <c r="M6" s="20"/>
      <c r="N6" s="20"/>
      <c r="O6" s="20"/>
      <c r="P6" s="20"/>
    </row>
    <row r="7" spans="1:16" ht="13.5" customHeight="1" x14ac:dyDescent="0.25">
      <c r="A7" s="51" t="s">
        <v>4</v>
      </c>
      <c r="B7" s="479">
        <v>0</v>
      </c>
      <c r="C7" s="479">
        <v>0</v>
      </c>
      <c r="D7" s="479">
        <v>0</v>
      </c>
      <c r="E7" s="479">
        <v>0</v>
      </c>
      <c r="F7" s="479">
        <v>0</v>
      </c>
      <c r="G7" s="479">
        <v>0</v>
      </c>
      <c r="H7" s="479">
        <v>0</v>
      </c>
      <c r="I7" s="479">
        <v>0</v>
      </c>
      <c r="J7" s="181">
        <f t="shared" si="0"/>
        <v>0</v>
      </c>
      <c r="K7" s="20"/>
      <c r="L7" s="20"/>
      <c r="M7" s="20"/>
      <c r="N7" s="20"/>
      <c r="O7" s="20"/>
      <c r="P7" s="20"/>
    </row>
    <row r="8" spans="1:16" ht="13.5" customHeight="1" x14ac:dyDescent="0.25">
      <c r="A8" s="51" t="s">
        <v>5</v>
      </c>
      <c r="B8" s="479">
        <v>0</v>
      </c>
      <c r="C8" s="479">
        <v>0</v>
      </c>
      <c r="D8" s="479">
        <v>0</v>
      </c>
      <c r="E8" s="479">
        <v>0</v>
      </c>
      <c r="F8" s="479">
        <v>0</v>
      </c>
      <c r="G8" s="479">
        <v>0</v>
      </c>
      <c r="H8" s="479">
        <v>0</v>
      </c>
      <c r="I8" s="479">
        <v>0</v>
      </c>
      <c r="J8" s="181">
        <f t="shared" si="0"/>
        <v>0</v>
      </c>
      <c r="K8" s="20"/>
      <c r="L8" s="20"/>
      <c r="M8" s="20"/>
      <c r="N8" s="20"/>
      <c r="O8" s="20"/>
      <c r="P8" s="20"/>
    </row>
    <row r="9" spans="1:16" ht="13.5" customHeight="1" x14ac:dyDescent="0.25">
      <c r="A9" s="51" t="s">
        <v>6</v>
      </c>
      <c r="B9" s="479">
        <v>0</v>
      </c>
      <c r="C9" s="479">
        <v>0</v>
      </c>
      <c r="D9" s="479">
        <v>0</v>
      </c>
      <c r="E9" s="479">
        <v>0</v>
      </c>
      <c r="F9" s="479">
        <v>0</v>
      </c>
      <c r="G9" s="479">
        <v>0</v>
      </c>
      <c r="H9" s="479">
        <v>0</v>
      </c>
      <c r="I9" s="479">
        <v>0</v>
      </c>
      <c r="J9" s="181">
        <f t="shared" si="0"/>
        <v>0</v>
      </c>
      <c r="K9" s="20"/>
      <c r="L9" s="20"/>
      <c r="M9" s="20"/>
      <c r="N9" s="20"/>
      <c r="O9" s="20"/>
      <c r="P9" s="20"/>
    </row>
    <row r="10" spans="1:16" ht="13.5" customHeight="1" x14ac:dyDescent="0.25">
      <c r="A10" s="51" t="s">
        <v>7</v>
      </c>
      <c r="B10" s="479">
        <v>0</v>
      </c>
      <c r="C10" s="479">
        <v>0</v>
      </c>
      <c r="D10" s="479">
        <v>0</v>
      </c>
      <c r="E10" s="479">
        <v>0</v>
      </c>
      <c r="F10" s="479">
        <v>0</v>
      </c>
      <c r="G10" s="479">
        <v>0</v>
      </c>
      <c r="H10" s="479">
        <v>0</v>
      </c>
      <c r="I10" s="479">
        <v>0</v>
      </c>
      <c r="J10" s="181">
        <f t="shared" si="0"/>
        <v>0</v>
      </c>
      <c r="K10" s="20"/>
      <c r="L10" s="20"/>
      <c r="M10" s="20"/>
      <c r="N10" s="20"/>
      <c r="O10" s="20"/>
      <c r="P10" s="20"/>
    </row>
    <row r="11" spans="1:16" ht="13.5" customHeight="1" x14ac:dyDescent="0.25">
      <c r="A11" s="51" t="s">
        <v>8</v>
      </c>
      <c r="B11" s="479">
        <v>0</v>
      </c>
      <c r="C11" s="479">
        <v>0</v>
      </c>
      <c r="D11" s="479">
        <v>0</v>
      </c>
      <c r="E11" s="479">
        <v>0</v>
      </c>
      <c r="F11" s="479">
        <v>0</v>
      </c>
      <c r="G11" s="479">
        <v>0</v>
      </c>
      <c r="H11" s="479">
        <v>0</v>
      </c>
      <c r="I11" s="479">
        <v>0</v>
      </c>
      <c r="J11" s="181">
        <f t="shared" si="0"/>
        <v>0</v>
      </c>
      <c r="K11" s="20"/>
      <c r="L11" s="20"/>
      <c r="M11" s="20"/>
      <c r="N11" s="20"/>
      <c r="O11" s="20"/>
      <c r="P11" s="20"/>
    </row>
    <row r="12" spans="1:16" ht="13.5" customHeight="1" x14ac:dyDescent="0.25">
      <c r="A12" s="51" t="s">
        <v>9</v>
      </c>
      <c r="B12" s="479">
        <v>0</v>
      </c>
      <c r="C12" s="479">
        <v>0</v>
      </c>
      <c r="D12" s="479">
        <v>0</v>
      </c>
      <c r="E12" s="479">
        <v>0</v>
      </c>
      <c r="F12" s="479">
        <v>0</v>
      </c>
      <c r="G12" s="479">
        <v>0</v>
      </c>
      <c r="H12" s="479">
        <v>0</v>
      </c>
      <c r="I12" s="479">
        <v>0</v>
      </c>
      <c r="J12" s="181">
        <f t="shared" si="0"/>
        <v>0</v>
      </c>
      <c r="K12" s="20"/>
      <c r="L12" s="20"/>
      <c r="M12" s="20"/>
      <c r="N12" s="20"/>
      <c r="O12" s="20"/>
      <c r="P12" s="20"/>
    </row>
    <row r="13" spans="1:16" ht="13.5" customHeight="1" x14ac:dyDescent="0.25">
      <c r="A13" s="51" t="s">
        <v>10</v>
      </c>
      <c r="B13" s="479">
        <v>0</v>
      </c>
      <c r="C13" s="479">
        <v>0</v>
      </c>
      <c r="D13" s="479">
        <v>0</v>
      </c>
      <c r="E13" s="479">
        <v>0</v>
      </c>
      <c r="F13" s="479">
        <v>0</v>
      </c>
      <c r="G13" s="479">
        <v>0</v>
      </c>
      <c r="H13" s="479">
        <v>0</v>
      </c>
      <c r="I13" s="479">
        <v>0</v>
      </c>
      <c r="J13" s="181">
        <f t="shared" si="0"/>
        <v>0</v>
      </c>
      <c r="K13" s="20"/>
      <c r="L13" s="20"/>
      <c r="M13" s="20"/>
      <c r="N13" s="20"/>
      <c r="O13" s="20"/>
      <c r="P13" s="20"/>
    </row>
    <row r="14" spans="1:16" ht="13.5" customHeight="1" x14ac:dyDescent="0.25">
      <c r="A14" s="51" t="s">
        <v>11</v>
      </c>
      <c r="B14" s="479">
        <v>0</v>
      </c>
      <c r="C14" s="479">
        <v>0</v>
      </c>
      <c r="D14" s="479">
        <v>0</v>
      </c>
      <c r="E14" s="479">
        <v>0</v>
      </c>
      <c r="F14" s="479">
        <v>0</v>
      </c>
      <c r="G14" s="479">
        <v>0</v>
      </c>
      <c r="H14" s="479">
        <v>0</v>
      </c>
      <c r="I14" s="479">
        <v>0</v>
      </c>
      <c r="J14" s="181">
        <f t="shared" si="0"/>
        <v>0</v>
      </c>
      <c r="K14" s="20"/>
      <c r="L14" s="20"/>
      <c r="M14" s="20"/>
      <c r="N14" s="20"/>
      <c r="O14" s="20"/>
      <c r="P14" s="20"/>
    </row>
    <row r="15" spans="1:16" ht="13.5" customHeight="1" x14ac:dyDescent="0.25">
      <c r="A15" s="51" t="s">
        <v>12</v>
      </c>
      <c r="B15" s="479">
        <v>0</v>
      </c>
      <c r="C15" s="479">
        <v>0</v>
      </c>
      <c r="D15" s="479">
        <v>0</v>
      </c>
      <c r="E15" s="479">
        <v>0</v>
      </c>
      <c r="F15" s="479">
        <v>0</v>
      </c>
      <c r="G15" s="479">
        <v>0</v>
      </c>
      <c r="H15" s="479">
        <v>0</v>
      </c>
      <c r="I15" s="479">
        <v>0</v>
      </c>
      <c r="J15" s="181">
        <f t="shared" si="0"/>
        <v>0</v>
      </c>
      <c r="K15" s="20"/>
      <c r="L15" s="20"/>
      <c r="M15" s="20"/>
      <c r="N15" s="20"/>
      <c r="O15" s="20"/>
      <c r="P15" s="20"/>
    </row>
    <row r="16" spans="1:16" ht="13.5" customHeight="1" x14ac:dyDescent="0.25">
      <c r="A16" s="51" t="s">
        <v>13</v>
      </c>
      <c r="B16" s="479">
        <v>0</v>
      </c>
      <c r="C16" s="479">
        <v>0</v>
      </c>
      <c r="D16" s="479">
        <v>0</v>
      </c>
      <c r="E16" s="479">
        <v>0</v>
      </c>
      <c r="F16" s="479">
        <v>0</v>
      </c>
      <c r="G16" s="479">
        <v>0</v>
      </c>
      <c r="H16" s="479">
        <v>0</v>
      </c>
      <c r="I16" s="479">
        <v>0</v>
      </c>
      <c r="J16" s="181">
        <f t="shared" si="0"/>
        <v>0</v>
      </c>
      <c r="K16" s="20"/>
      <c r="L16" s="20"/>
      <c r="M16" s="20"/>
      <c r="N16" s="20"/>
      <c r="O16" s="20"/>
      <c r="P16" s="20"/>
    </row>
    <row r="17" spans="1:10" x14ac:dyDescent="0.25">
      <c r="A17" s="219" t="s">
        <v>15</v>
      </c>
      <c r="B17" s="388">
        <f>SUM(B5:B16)</f>
        <v>0</v>
      </c>
      <c r="C17" s="388">
        <f t="shared" ref="C17:I17" si="1">SUM(C5:C16)</f>
        <v>0</v>
      </c>
      <c r="D17" s="388">
        <f t="shared" si="1"/>
        <v>0</v>
      </c>
      <c r="E17" s="388">
        <f t="shared" si="1"/>
        <v>0</v>
      </c>
      <c r="F17" s="388">
        <f t="shared" si="1"/>
        <v>0</v>
      </c>
      <c r="G17" s="388">
        <f t="shared" si="1"/>
        <v>0</v>
      </c>
      <c r="H17" s="388">
        <f t="shared" si="1"/>
        <v>0</v>
      </c>
      <c r="I17" s="388">
        <f t="shared" si="1"/>
        <v>0</v>
      </c>
      <c r="J17" s="388">
        <f t="shared" si="0"/>
        <v>0</v>
      </c>
    </row>
    <row r="18" spans="1:10" x14ac:dyDescent="0.25">
      <c r="A18" s="4"/>
      <c r="B18" s="4"/>
      <c r="C18" s="4"/>
      <c r="D18" s="4"/>
      <c r="E18" s="4"/>
      <c r="F18" s="4"/>
      <c r="G18" s="4"/>
      <c r="H18" s="28"/>
      <c r="I18" s="28"/>
    </row>
  </sheetData>
  <pageMargins left="1.19" right="1.2" top="1.19" bottom="1" header="0" footer="0"/>
  <pageSetup scale="70" orientation="portrait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Hoja49">
    <pageSetUpPr fitToPage="1"/>
  </sheetPr>
  <dimension ref="B1:N26"/>
  <sheetViews>
    <sheetView zoomScale="90" zoomScaleNormal="90" workbookViewId="0">
      <selection activeCell="Q40" sqref="Q40"/>
    </sheetView>
  </sheetViews>
  <sheetFormatPr baseColWidth="10" defaultRowHeight="13.5" x14ac:dyDescent="0.25"/>
  <cols>
    <col min="1" max="1" width="2.5703125" style="8" customWidth="1"/>
    <col min="2" max="2" width="17.42578125" style="8" customWidth="1"/>
    <col min="3" max="3" width="14.140625" style="8" bestFit="1" customWidth="1"/>
    <col min="4" max="4" width="14.140625" style="8" customWidth="1"/>
    <col min="5" max="5" width="15.140625" style="8" bestFit="1" customWidth="1"/>
    <col min="6" max="6" width="18.42578125" style="8" customWidth="1"/>
    <col min="7" max="7" width="16" style="8" customWidth="1"/>
    <col min="8" max="8" width="13.140625" style="8" customWidth="1"/>
    <col min="9" max="9" width="14.140625" style="8" bestFit="1" customWidth="1"/>
    <col min="10" max="10" width="14.140625" style="8" customWidth="1"/>
    <col min="11" max="11" width="19.85546875" style="8" customWidth="1"/>
    <col min="12" max="12" width="18.85546875" style="8" bestFit="1" customWidth="1"/>
    <col min="13" max="13" width="16.7109375" style="8" customWidth="1"/>
    <col min="14" max="16384" width="11.42578125" style="8"/>
  </cols>
  <sheetData>
    <row r="1" spans="2:14" x14ac:dyDescent="0.25">
      <c r="B1" s="75" t="s">
        <v>500</v>
      </c>
    </row>
    <row r="3" spans="2:14" x14ac:dyDescent="0.25">
      <c r="B3" s="75" t="s">
        <v>126</v>
      </c>
    </row>
    <row r="6" spans="2:14" ht="18" customHeight="1" x14ac:dyDescent="0.25">
      <c r="B6" s="230"/>
      <c r="C6" s="582" t="s">
        <v>36</v>
      </c>
      <c r="D6" s="583"/>
      <c r="E6" s="583"/>
      <c r="F6" s="583"/>
      <c r="G6" s="583"/>
      <c r="H6" s="583"/>
      <c r="I6" s="583"/>
      <c r="J6" s="583"/>
      <c r="K6" s="583"/>
      <c r="L6" s="583"/>
      <c r="M6" s="583"/>
      <c r="N6" s="584"/>
    </row>
    <row r="7" spans="2:14" ht="34.5" customHeight="1" x14ac:dyDescent="0.25">
      <c r="B7" s="347" t="s">
        <v>0</v>
      </c>
      <c r="C7" s="347" t="s">
        <v>193</v>
      </c>
      <c r="D7" s="347" t="s">
        <v>195</v>
      </c>
      <c r="E7" s="347" t="s">
        <v>212</v>
      </c>
      <c r="F7" s="348" t="s">
        <v>205</v>
      </c>
      <c r="G7" s="348" t="s">
        <v>198</v>
      </c>
      <c r="H7" s="348" t="s">
        <v>397</v>
      </c>
      <c r="I7" s="347" t="s">
        <v>213</v>
      </c>
      <c r="J7" s="347" t="s">
        <v>200</v>
      </c>
      <c r="K7" s="347" t="s">
        <v>202</v>
      </c>
      <c r="L7" s="348" t="s">
        <v>204</v>
      </c>
      <c r="M7" s="348" t="s">
        <v>112</v>
      </c>
      <c r="N7" s="347" t="s">
        <v>15</v>
      </c>
    </row>
    <row r="8" spans="2:14" x14ac:dyDescent="0.25">
      <c r="B8" s="71" t="s">
        <v>2</v>
      </c>
      <c r="C8" s="201">
        <v>105.303</v>
      </c>
      <c r="D8" s="201">
        <v>50.772189999999995</v>
      </c>
      <c r="E8" s="201">
        <v>14713.928830000001</v>
      </c>
      <c r="F8" s="201">
        <v>5614.5599999999995</v>
      </c>
      <c r="G8" s="201">
        <v>311.46881999999999</v>
      </c>
      <c r="H8" s="201">
        <v>169.721</v>
      </c>
      <c r="I8" s="201">
        <v>1647.4609999999998</v>
      </c>
      <c r="J8" s="201">
        <v>481.33800000000002</v>
      </c>
      <c r="K8" s="201">
        <v>577.44499999999994</v>
      </c>
      <c r="L8" s="201">
        <v>26629.954999999998</v>
      </c>
      <c r="M8" s="201">
        <v>55814.938000000002</v>
      </c>
      <c r="N8" s="60">
        <f>SUM(C8:M8)</f>
        <v>106116.89084000001</v>
      </c>
    </row>
    <row r="9" spans="2:14" x14ac:dyDescent="0.25">
      <c r="B9" s="71" t="s">
        <v>3</v>
      </c>
      <c r="C9" s="201">
        <v>103.349</v>
      </c>
      <c r="D9" s="201">
        <v>52.242960000000004</v>
      </c>
      <c r="E9" s="201">
        <v>11521.892950000001</v>
      </c>
      <c r="F9" s="201">
        <v>4998.6689999999999</v>
      </c>
      <c r="G9" s="201">
        <v>278.27193</v>
      </c>
      <c r="H9" s="201">
        <v>173.00400000000002</v>
      </c>
      <c r="I9" s="201">
        <v>1539.1890000000001</v>
      </c>
      <c r="J9" s="201">
        <v>475.01299999999998</v>
      </c>
      <c r="K9" s="201">
        <v>538.18552940000006</v>
      </c>
      <c r="L9" s="201">
        <v>25300.117579999998</v>
      </c>
      <c r="M9" s="201">
        <v>52623.021000000001</v>
      </c>
      <c r="N9" s="60">
        <f t="shared" ref="N9:N19" si="0">SUM(C9:M9)</f>
        <v>97602.955949399999</v>
      </c>
    </row>
    <row r="10" spans="2:14" x14ac:dyDescent="0.25">
      <c r="B10" s="71" t="s">
        <v>4</v>
      </c>
      <c r="C10" s="201">
        <v>107.59399999999999</v>
      </c>
      <c r="D10" s="201">
        <v>58.282489999999996</v>
      </c>
      <c r="E10" s="201">
        <v>13981.472582</v>
      </c>
      <c r="F10" s="201">
        <v>5331.2340000000004</v>
      </c>
      <c r="G10" s="201">
        <v>346.59912000000003</v>
      </c>
      <c r="H10" s="201">
        <v>188.30600000000001</v>
      </c>
      <c r="I10" s="201">
        <v>1627.6079999999999</v>
      </c>
      <c r="J10" s="201">
        <v>592.81099999999992</v>
      </c>
      <c r="K10" s="201">
        <v>612.05007006000005</v>
      </c>
      <c r="L10" s="201">
        <v>29392.591269000004</v>
      </c>
      <c r="M10" s="201">
        <v>61726.744000000006</v>
      </c>
      <c r="N10" s="60">
        <f t="shared" si="0"/>
        <v>113965.29253106001</v>
      </c>
    </row>
    <row r="11" spans="2:14" x14ac:dyDescent="0.25">
      <c r="B11" s="71" t="s">
        <v>5</v>
      </c>
      <c r="C11" s="201">
        <v>105.756</v>
      </c>
      <c r="D11" s="201">
        <v>72.842160000000007</v>
      </c>
      <c r="E11" s="201">
        <v>13690.62473883</v>
      </c>
      <c r="F11" s="201">
        <v>5873.6750000000002</v>
      </c>
      <c r="G11" s="201">
        <v>298.53934999999996</v>
      </c>
      <c r="H11" s="201">
        <v>252.37199999999999</v>
      </c>
      <c r="I11" s="201">
        <v>2171.7629999999999</v>
      </c>
      <c r="J11" s="201">
        <v>779.05499999999995</v>
      </c>
      <c r="K11" s="201">
        <v>765.76057100999992</v>
      </c>
      <c r="L11" s="201">
        <v>37816.391238000004</v>
      </c>
      <c r="M11" s="201">
        <v>59061.084000000003</v>
      </c>
      <c r="N11" s="60">
        <f t="shared" si="0"/>
        <v>120887.86305784</v>
      </c>
    </row>
    <row r="12" spans="2:14" x14ac:dyDescent="0.25">
      <c r="B12" s="71" t="s">
        <v>6</v>
      </c>
      <c r="C12" s="201">
        <v>125.13200000000001</v>
      </c>
      <c r="D12" s="201">
        <v>78.693680000000001</v>
      </c>
      <c r="E12" s="201">
        <v>14317.896740000002</v>
      </c>
      <c r="F12" s="201">
        <v>5879.5879999999997</v>
      </c>
      <c r="G12" s="201">
        <v>425.30457000000001</v>
      </c>
      <c r="H12" s="201">
        <v>372.12599999999998</v>
      </c>
      <c r="I12" s="201">
        <v>3296.3819999999996</v>
      </c>
      <c r="J12" s="201">
        <v>959.34299999999996</v>
      </c>
      <c r="K12" s="201">
        <v>772.41512162000004</v>
      </c>
      <c r="L12" s="201">
        <v>41958.415999999997</v>
      </c>
      <c r="M12" s="201">
        <v>76020.06</v>
      </c>
      <c r="N12" s="60">
        <f t="shared" si="0"/>
        <v>144205.35711162002</v>
      </c>
    </row>
    <row r="13" spans="2:14" x14ac:dyDescent="0.25">
      <c r="B13" s="71" t="s">
        <v>7</v>
      </c>
      <c r="C13" s="201">
        <v>145.547</v>
      </c>
      <c r="D13" s="201">
        <v>83.061160000000001</v>
      </c>
      <c r="E13" s="201">
        <v>14866.084695999998</v>
      </c>
      <c r="F13" s="201">
        <v>5933.9719999999998</v>
      </c>
      <c r="G13" s="201">
        <v>468.21125999999998</v>
      </c>
      <c r="H13" s="201">
        <v>419.73499999999996</v>
      </c>
      <c r="I13" s="201">
        <v>3936.5509999999999</v>
      </c>
      <c r="J13" s="201">
        <v>1120.0519999999999</v>
      </c>
      <c r="K13" s="201">
        <v>833.34156125000004</v>
      </c>
      <c r="L13" s="201">
        <v>47436.618999999999</v>
      </c>
      <c r="M13" s="201">
        <v>92842.686999999991</v>
      </c>
      <c r="N13" s="60">
        <f t="shared" si="0"/>
        <v>168085.86167724998</v>
      </c>
    </row>
    <row r="14" spans="2:14" x14ac:dyDescent="0.25">
      <c r="B14" s="71" t="s">
        <v>8</v>
      </c>
      <c r="C14" s="201">
        <v>152.16499999999999</v>
      </c>
      <c r="D14" s="201">
        <v>81.861429999999999</v>
      </c>
      <c r="E14" s="201">
        <v>17860.394670000001</v>
      </c>
      <c r="F14" s="201">
        <v>5970.6292599999997</v>
      </c>
      <c r="G14" s="201">
        <v>451.44787000000002</v>
      </c>
      <c r="H14" s="201">
        <v>456.11211000000003</v>
      </c>
      <c r="I14" s="201">
        <v>4386.0437700000002</v>
      </c>
      <c r="J14" s="201">
        <v>1145.5510000000002</v>
      </c>
      <c r="K14" s="201">
        <v>1029.4458360000001</v>
      </c>
      <c r="L14" s="201">
        <v>51010.833999999995</v>
      </c>
      <c r="M14" s="201">
        <v>102491.421</v>
      </c>
      <c r="N14" s="60">
        <f t="shared" si="0"/>
        <v>185035.90594600001</v>
      </c>
    </row>
    <row r="15" spans="2:14" x14ac:dyDescent="0.25">
      <c r="B15" s="71" t="s">
        <v>9</v>
      </c>
      <c r="C15" s="201">
        <v>148.643</v>
      </c>
      <c r="D15" s="201">
        <v>80.891169999999988</v>
      </c>
      <c r="E15" s="201">
        <v>17228.756462999998</v>
      </c>
      <c r="F15" s="201">
        <v>5832.0966829999998</v>
      </c>
      <c r="G15" s="201">
        <v>517.21976999999993</v>
      </c>
      <c r="H15" s="201">
        <v>448.89897999999999</v>
      </c>
      <c r="I15" s="201">
        <v>4430.5429599999998</v>
      </c>
      <c r="J15" s="201">
        <v>1094.6039999999998</v>
      </c>
      <c r="K15" s="201">
        <v>1015.874</v>
      </c>
      <c r="L15" s="201">
        <v>51195.832000000009</v>
      </c>
      <c r="M15" s="201">
        <v>93341.835000000006</v>
      </c>
      <c r="N15" s="60">
        <f t="shared" si="0"/>
        <v>175335.19402600001</v>
      </c>
    </row>
    <row r="16" spans="2:14" x14ac:dyDescent="0.25">
      <c r="B16" s="71" t="s">
        <v>10</v>
      </c>
      <c r="C16" s="201">
        <v>161.084</v>
      </c>
      <c r="D16" s="201">
        <v>69.927260000000004</v>
      </c>
      <c r="E16" s="201">
        <v>15672.606218000001</v>
      </c>
      <c r="F16" s="201">
        <v>5958.4050219999999</v>
      </c>
      <c r="G16" s="201">
        <v>389.12841999999995</v>
      </c>
      <c r="H16" s="201">
        <v>370.24703999999997</v>
      </c>
      <c r="I16" s="201">
        <v>3520.38267</v>
      </c>
      <c r="J16" s="201">
        <v>966.88058999999998</v>
      </c>
      <c r="K16" s="201">
        <v>993.20998910000003</v>
      </c>
      <c r="L16" s="201">
        <v>48066.745999999999</v>
      </c>
      <c r="M16" s="201">
        <v>75252.816999999995</v>
      </c>
      <c r="N16" s="60">
        <f t="shared" si="0"/>
        <v>151421.43420909997</v>
      </c>
    </row>
    <row r="17" spans="2:14" x14ac:dyDescent="0.25">
      <c r="B17" s="71" t="s">
        <v>11</v>
      </c>
      <c r="C17" s="201">
        <v>147.88200000000001</v>
      </c>
      <c r="D17" s="201">
        <v>79.331189999999992</v>
      </c>
      <c r="E17" s="201">
        <v>14414.567009999999</v>
      </c>
      <c r="F17" s="201">
        <v>5941.19517</v>
      </c>
      <c r="G17" s="201">
        <v>338.76700999999997</v>
      </c>
      <c r="H17" s="201">
        <v>333.59607</v>
      </c>
      <c r="I17" s="201">
        <v>2278.9552129999997</v>
      </c>
      <c r="J17" s="201">
        <v>747.12171000000001</v>
      </c>
      <c r="K17" s="201">
        <v>809.06634256999996</v>
      </c>
      <c r="L17" s="201">
        <v>40712.635000000002</v>
      </c>
      <c r="M17" s="201">
        <v>68024.634999999995</v>
      </c>
      <c r="N17" s="60">
        <f t="shared" si="0"/>
        <v>133827.75171556999</v>
      </c>
    </row>
    <row r="18" spans="2:14" x14ac:dyDescent="0.25">
      <c r="B18" s="71" t="s">
        <v>12</v>
      </c>
      <c r="C18" s="201">
        <v>133.55000000000001</v>
      </c>
      <c r="D18" s="201">
        <v>65.765450000000001</v>
      </c>
      <c r="E18" s="201">
        <v>14491.771280000001</v>
      </c>
      <c r="F18" s="201">
        <v>5860.5817799999986</v>
      </c>
      <c r="G18" s="201">
        <v>316.57418000000001</v>
      </c>
      <c r="H18" s="201">
        <v>288.12043999999997</v>
      </c>
      <c r="I18" s="201">
        <v>2302.6919899999998</v>
      </c>
      <c r="J18" s="201">
        <v>586.28677999999991</v>
      </c>
      <c r="K18" s="201">
        <v>700.33240849999993</v>
      </c>
      <c r="L18" s="201">
        <v>33916.429999999993</v>
      </c>
      <c r="M18" s="201">
        <v>61221.532999999996</v>
      </c>
      <c r="N18" s="60">
        <f t="shared" si="0"/>
        <v>119883.63730849998</v>
      </c>
    </row>
    <row r="19" spans="2:14" x14ac:dyDescent="0.25">
      <c r="B19" s="71" t="s">
        <v>13</v>
      </c>
      <c r="C19" s="201">
        <v>113.51900000000001</v>
      </c>
      <c r="D19" s="201">
        <v>62.206919999999997</v>
      </c>
      <c r="E19" s="201">
        <v>14336.211919999998</v>
      </c>
      <c r="F19" s="201">
        <v>5941.7240899999997</v>
      </c>
      <c r="G19" s="201">
        <v>311.40922</v>
      </c>
      <c r="H19" s="201">
        <v>192.30392999999998</v>
      </c>
      <c r="I19" s="201">
        <v>1679.2720000000002</v>
      </c>
      <c r="J19" s="201">
        <v>505.89256000000006</v>
      </c>
      <c r="K19" s="201">
        <v>608.80080850000002</v>
      </c>
      <c r="L19" s="201">
        <v>31262.610999999997</v>
      </c>
      <c r="M19" s="201">
        <v>57544.759999999987</v>
      </c>
      <c r="N19" s="60">
        <f t="shared" si="0"/>
        <v>112558.71144849999</v>
      </c>
    </row>
    <row r="20" spans="2:14" ht="16.5" customHeight="1" x14ac:dyDescent="0.25">
      <c r="B20" s="421" t="s">
        <v>15</v>
      </c>
      <c r="C20" s="422">
        <f t="shared" ref="C20:L20" si="1">SUM(C8:C19)</f>
        <v>1549.5240000000001</v>
      </c>
      <c r="D20" s="422">
        <f t="shared" si="1"/>
        <v>835.87806</v>
      </c>
      <c r="E20" s="422">
        <f t="shared" si="1"/>
        <v>177096.20809782998</v>
      </c>
      <c r="F20" s="422">
        <f t="shared" si="1"/>
        <v>69136.330004999996</v>
      </c>
      <c r="G20" s="422">
        <f t="shared" si="1"/>
        <v>4452.9415200000003</v>
      </c>
      <c r="H20" s="422">
        <f t="shared" si="1"/>
        <v>3664.5425700000005</v>
      </c>
      <c r="I20" s="422">
        <f t="shared" si="1"/>
        <v>32816.842602999997</v>
      </c>
      <c r="J20" s="422">
        <f t="shared" si="1"/>
        <v>9453.9486400000005</v>
      </c>
      <c r="K20" s="422">
        <f t="shared" si="1"/>
        <v>9255.9272380099992</v>
      </c>
      <c r="L20" s="422">
        <f t="shared" si="1"/>
        <v>464699.17808699998</v>
      </c>
      <c r="M20" s="422">
        <f t="shared" ref="M20" si="2">SUM(M8:M19)</f>
        <v>855965.53499999992</v>
      </c>
      <c r="N20" s="422">
        <f>SUM(N8:N19)</f>
        <v>1628926.85582084</v>
      </c>
    </row>
    <row r="26" spans="2:14" x14ac:dyDescent="0.25">
      <c r="D26" s="419"/>
      <c r="E26" s="419"/>
      <c r="F26" s="419"/>
      <c r="G26" s="419"/>
      <c r="H26" s="419"/>
      <c r="I26" s="419"/>
      <c r="J26" s="420"/>
    </row>
  </sheetData>
  <mergeCells count="1">
    <mergeCell ref="C6:N6"/>
  </mergeCells>
  <phoneticPr fontId="0" type="noConversion"/>
  <printOptions horizontalCentered="1"/>
  <pageMargins left="1.1811023622047245" right="1.1811023622047245" top="1.1811023622047245" bottom="1" header="0" footer="0"/>
  <pageSetup paperSize="14" scale="71" orientation="landscape" r:id="rId1"/>
  <headerFooter alignWithMargins="0">
    <oddFooter>&amp;C46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Hoja50">
    <pageSetUpPr fitToPage="1"/>
  </sheetPr>
  <dimension ref="A1:J45"/>
  <sheetViews>
    <sheetView zoomScale="90" zoomScaleNormal="90" workbookViewId="0">
      <selection activeCell="Q40" sqref="Q40"/>
    </sheetView>
  </sheetViews>
  <sheetFormatPr baseColWidth="10" defaultRowHeight="13.5" x14ac:dyDescent="0.25"/>
  <cols>
    <col min="1" max="1" width="16.140625" style="75" customWidth="1"/>
    <col min="2" max="2" width="14.5703125" style="8" bestFit="1" customWidth="1"/>
    <col min="3" max="3" width="14.42578125" style="8" customWidth="1"/>
    <col min="4" max="4" width="15.5703125" style="8" customWidth="1"/>
    <col min="5" max="5" width="13.5703125" style="8" customWidth="1"/>
    <col min="6" max="8" width="21.140625" style="8" customWidth="1"/>
    <col min="9" max="9" width="14.140625" style="8" bestFit="1" customWidth="1"/>
    <col min="10" max="16384" width="11.42578125" style="8"/>
  </cols>
  <sheetData>
    <row r="1" spans="1:10" x14ac:dyDescent="0.25">
      <c r="A1" s="64"/>
      <c r="B1" s="74"/>
      <c r="C1" s="74"/>
      <c r="D1" s="74"/>
      <c r="E1" s="74"/>
      <c r="F1" s="74"/>
      <c r="G1" s="74"/>
      <c r="H1" s="74"/>
      <c r="I1" s="20"/>
    </row>
    <row r="2" spans="1:10" x14ac:dyDescent="0.25">
      <c r="A2" s="65" t="s">
        <v>519</v>
      </c>
      <c r="B2" s="20"/>
      <c r="C2" s="20"/>
      <c r="D2" s="20"/>
      <c r="E2" s="20"/>
      <c r="F2" s="20"/>
      <c r="G2" s="20"/>
      <c r="H2" s="20"/>
      <c r="I2" s="20"/>
    </row>
    <row r="3" spans="1:10" x14ac:dyDescent="0.25">
      <c r="A3" s="65"/>
      <c r="B3" s="20"/>
      <c r="C3" s="20"/>
      <c r="D3" s="20"/>
      <c r="E3" s="20"/>
      <c r="F3" s="20"/>
      <c r="G3" s="20"/>
      <c r="H3" s="20"/>
      <c r="I3" s="20"/>
    </row>
    <row r="4" spans="1:10" ht="12.75" customHeight="1" x14ac:dyDescent="0.25">
      <c r="A4" s="231"/>
      <c r="B4" s="585" t="s">
        <v>207</v>
      </c>
      <c r="C4" s="586"/>
      <c r="D4" s="586"/>
      <c r="E4" s="586"/>
      <c r="F4" s="586"/>
      <c r="G4" s="586"/>
      <c r="H4" s="586"/>
      <c r="I4" s="586"/>
      <c r="J4" s="587"/>
    </row>
    <row r="5" spans="1:10" s="75" customFormat="1" ht="25.5" customHeight="1" x14ac:dyDescent="0.2">
      <c r="A5" s="232" t="s">
        <v>0</v>
      </c>
      <c r="B5" s="218" t="s">
        <v>28</v>
      </c>
      <c r="C5" s="218" t="s">
        <v>30</v>
      </c>
      <c r="D5" s="218" t="s">
        <v>27</v>
      </c>
      <c r="E5" s="218" t="s">
        <v>29</v>
      </c>
      <c r="F5" s="218" t="s">
        <v>436</v>
      </c>
      <c r="G5" s="218" t="s">
        <v>437</v>
      </c>
      <c r="H5" s="218" t="s">
        <v>438</v>
      </c>
      <c r="I5" s="218" t="s">
        <v>439</v>
      </c>
      <c r="J5" s="218" t="s">
        <v>22</v>
      </c>
    </row>
    <row r="6" spans="1:10" ht="13.5" customHeight="1" x14ac:dyDescent="0.25">
      <c r="A6" s="58" t="s">
        <v>2</v>
      </c>
      <c r="B6" s="56">
        <v>45.954999999999998</v>
      </c>
      <c r="C6" s="56">
        <v>0</v>
      </c>
      <c r="D6" s="56">
        <v>59.347999999999999</v>
      </c>
      <c r="E6" s="56">
        <v>0</v>
      </c>
      <c r="F6" s="56">
        <v>0</v>
      </c>
      <c r="G6" s="56">
        <v>0</v>
      </c>
      <c r="H6" s="56">
        <v>0</v>
      </c>
      <c r="I6" s="56">
        <v>0</v>
      </c>
      <c r="J6" s="56">
        <f>SUM(B6:I6)</f>
        <v>105.303</v>
      </c>
    </row>
    <row r="7" spans="1:10" ht="13.5" customHeight="1" x14ac:dyDescent="0.25">
      <c r="A7" s="59" t="s">
        <v>3</v>
      </c>
      <c r="B7" s="56">
        <v>51.676000000000002</v>
      </c>
      <c r="C7" s="56">
        <v>0</v>
      </c>
      <c r="D7" s="56">
        <v>51.673000000000002</v>
      </c>
      <c r="E7" s="56">
        <v>0</v>
      </c>
      <c r="F7" s="56">
        <v>0</v>
      </c>
      <c r="G7" s="56">
        <v>0</v>
      </c>
      <c r="H7" s="56">
        <v>0</v>
      </c>
      <c r="I7" s="56">
        <v>0</v>
      </c>
      <c r="J7" s="56">
        <f t="shared" ref="J7:J17" si="0">SUM(B7:I7)</f>
        <v>103.349</v>
      </c>
    </row>
    <row r="8" spans="1:10" ht="13.5" customHeight="1" x14ac:dyDescent="0.25">
      <c r="A8" s="59" t="s">
        <v>4</v>
      </c>
      <c r="B8" s="56">
        <v>52.856999999999999</v>
      </c>
      <c r="C8" s="56">
        <v>0</v>
      </c>
      <c r="D8" s="56">
        <v>54.737000000000002</v>
      </c>
      <c r="E8" s="56">
        <v>0</v>
      </c>
      <c r="F8" s="56">
        <v>0</v>
      </c>
      <c r="G8" s="56">
        <v>0</v>
      </c>
      <c r="H8" s="56">
        <v>0</v>
      </c>
      <c r="I8" s="56">
        <v>0</v>
      </c>
      <c r="J8" s="56">
        <f t="shared" si="0"/>
        <v>107.59399999999999</v>
      </c>
    </row>
    <row r="9" spans="1:10" ht="13.5" customHeight="1" x14ac:dyDescent="0.25">
      <c r="A9" s="59" t="s">
        <v>5</v>
      </c>
      <c r="B9" s="56">
        <v>48.542000000000002</v>
      </c>
      <c r="C9" s="56">
        <v>0</v>
      </c>
      <c r="D9" s="56">
        <v>57.213999999999999</v>
      </c>
      <c r="E9" s="56">
        <v>0</v>
      </c>
      <c r="F9" s="56">
        <v>0</v>
      </c>
      <c r="G9" s="56">
        <v>0</v>
      </c>
      <c r="H9" s="56">
        <v>0</v>
      </c>
      <c r="I9" s="56">
        <v>0</v>
      </c>
      <c r="J9" s="56">
        <f t="shared" si="0"/>
        <v>105.756</v>
      </c>
    </row>
    <row r="10" spans="1:10" ht="13.5" customHeight="1" x14ac:dyDescent="0.25">
      <c r="A10" s="59" t="s">
        <v>6</v>
      </c>
      <c r="B10" s="56">
        <v>56.179000000000002</v>
      </c>
      <c r="C10" s="56">
        <v>0</v>
      </c>
      <c r="D10" s="56">
        <v>68.953000000000003</v>
      </c>
      <c r="E10" s="56">
        <v>0</v>
      </c>
      <c r="F10" s="56">
        <v>0</v>
      </c>
      <c r="G10" s="56">
        <v>0</v>
      </c>
      <c r="H10" s="56">
        <v>0</v>
      </c>
      <c r="I10" s="56">
        <v>0</v>
      </c>
      <c r="J10" s="56">
        <f t="shared" si="0"/>
        <v>125.13200000000001</v>
      </c>
    </row>
    <row r="11" spans="1:10" ht="13.5" customHeight="1" x14ac:dyDescent="0.25">
      <c r="A11" s="59" t="s">
        <v>7</v>
      </c>
      <c r="B11" s="56">
        <v>70.27</v>
      </c>
      <c r="C11" s="56">
        <v>0</v>
      </c>
      <c r="D11" s="56">
        <v>75.277000000000001</v>
      </c>
      <c r="E11" s="56">
        <v>0</v>
      </c>
      <c r="F11" s="56">
        <v>0</v>
      </c>
      <c r="G11" s="56">
        <v>0</v>
      </c>
      <c r="H11" s="56">
        <v>0</v>
      </c>
      <c r="I11" s="56">
        <v>0</v>
      </c>
      <c r="J11" s="56">
        <f t="shared" si="0"/>
        <v>145.547</v>
      </c>
    </row>
    <row r="12" spans="1:10" ht="13.5" customHeight="1" x14ac:dyDescent="0.25">
      <c r="A12" s="59" t="s">
        <v>8</v>
      </c>
      <c r="B12" s="56">
        <v>69.706999999999994</v>
      </c>
      <c r="C12" s="56">
        <v>0</v>
      </c>
      <c r="D12" s="56">
        <v>82.457999999999998</v>
      </c>
      <c r="E12" s="56">
        <v>0</v>
      </c>
      <c r="F12" s="56">
        <v>0</v>
      </c>
      <c r="G12" s="56">
        <v>0</v>
      </c>
      <c r="H12" s="56">
        <v>0</v>
      </c>
      <c r="I12" s="56">
        <v>0</v>
      </c>
      <c r="J12" s="56">
        <f t="shared" si="0"/>
        <v>152.16499999999999</v>
      </c>
    </row>
    <row r="13" spans="1:10" ht="13.5" customHeight="1" x14ac:dyDescent="0.25">
      <c r="A13" s="59" t="s">
        <v>9</v>
      </c>
      <c r="B13" s="56">
        <v>70.641999999999996</v>
      </c>
      <c r="C13" s="56">
        <v>0</v>
      </c>
      <c r="D13" s="56">
        <v>78.001000000000005</v>
      </c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56">
        <f t="shared" si="0"/>
        <v>148.643</v>
      </c>
    </row>
    <row r="14" spans="1:10" ht="13.5" customHeight="1" x14ac:dyDescent="0.25">
      <c r="A14" s="59" t="s">
        <v>10</v>
      </c>
      <c r="B14" s="56">
        <v>74.201999999999998</v>
      </c>
      <c r="C14" s="56">
        <v>0</v>
      </c>
      <c r="D14" s="56">
        <v>86.882000000000005</v>
      </c>
      <c r="E14" s="56">
        <v>0</v>
      </c>
      <c r="F14" s="56">
        <v>0</v>
      </c>
      <c r="G14" s="56">
        <v>0</v>
      </c>
      <c r="H14" s="56">
        <v>0</v>
      </c>
      <c r="I14" s="56">
        <v>0</v>
      </c>
      <c r="J14" s="56">
        <f t="shared" si="0"/>
        <v>161.084</v>
      </c>
    </row>
    <row r="15" spans="1:10" ht="13.5" customHeight="1" x14ac:dyDescent="0.25">
      <c r="A15" s="59" t="s">
        <v>11</v>
      </c>
      <c r="B15" s="56">
        <v>73.995999999999995</v>
      </c>
      <c r="C15" s="56">
        <v>0</v>
      </c>
      <c r="D15" s="56">
        <v>73.885999999999996</v>
      </c>
      <c r="E15" s="56">
        <v>0</v>
      </c>
      <c r="F15" s="56">
        <v>0</v>
      </c>
      <c r="G15" s="56">
        <v>0</v>
      </c>
      <c r="H15" s="56">
        <v>0</v>
      </c>
      <c r="I15" s="56">
        <v>0</v>
      </c>
      <c r="J15" s="56">
        <f t="shared" si="0"/>
        <v>147.88200000000001</v>
      </c>
    </row>
    <row r="16" spans="1:10" ht="13.5" customHeight="1" x14ac:dyDescent="0.25">
      <c r="A16" s="59" t="s">
        <v>12</v>
      </c>
      <c r="B16" s="56">
        <v>63.834000000000003</v>
      </c>
      <c r="C16" s="56">
        <v>0</v>
      </c>
      <c r="D16" s="56">
        <v>69.715999999999994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56">
        <f t="shared" si="0"/>
        <v>133.55000000000001</v>
      </c>
    </row>
    <row r="17" spans="1:10" ht="13.5" customHeight="1" x14ac:dyDescent="0.25">
      <c r="A17" s="59" t="s">
        <v>13</v>
      </c>
      <c r="B17" s="56">
        <v>52.399000000000001</v>
      </c>
      <c r="C17" s="56">
        <v>0</v>
      </c>
      <c r="D17" s="56">
        <v>61.12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56">
        <f t="shared" si="0"/>
        <v>113.51900000000001</v>
      </c>
    </row>
    <row r="18" spans="1:10" ht="13.5" customHeight="1" x14ac:dyDescent="0.25">
      <c r="A18" s="233" t="s">
        <v>22</v>
      </c>
      <c r="B18" s="60">
        <f t="shared" ref="B18:H18" si="1">+SUM(B6:B17)</f>
        <v>730.2589999999999</v>
      </c>
      <c r="C18" s="60">
        <f t="shared" si="1"/>
        <v>0</v>
      </c>
      <c r="D18" s="60">
        <f t="shared" si="1"/>
        <v>819.26499999999987</v>
      </c>
      <c r="E18" s="60">
        <f t="shared" si="1"/>
        <v>0</v>
      </c>
      <c r="F18" s="60">
        <f t="shared" si="1"/>
        <v>0</v>
      </c>
      <c r="G18" s="60">
        <f>+SUM(G6:G17)</f>
        <v>0</v>
      </c>
      <c r="H18" s="60">
        <f t="shared" si="1"/>
        <v>0</v>
      </c>
      <c r="I18" s="60">
        <f t="shared" ref="I18:J18" si="2">+SUM(I6:I17)</f>
        <v>0</v>
      </c>
      <c r="J18" s="60">
        <f t="shared" si="2"/>
        <v>1549.5240000000001</v>
      </c>
    </row>
    <row r="19" spans="1:10" ht="13.5" customHeight="1" x14ac:dyDescent="0.25">
      <c r="A19" s="66"/>
      <c r="B19" s="67"/>
      <c r="C19" s="67"/>
      <c r="D19" s="67"/>
      <c r="E19" s="67"/>
      <c r="F19" s="67"/>
      <c r="G19" s="391"/>
      <c r="H19" s="391"/>
      <c r="I19" s="53"/>
    </row>
    <row r="20" spans="1:10" ht="13.5" customHeight="1" x14ac:dyDescent="0.25">
      <c r="A20" s="68"/>
      <c r="B20" s="53"/>
      <c r="C20" s="69"/>
      <c r="D20" s="69"/>
      <c r="E20" s="69"/>
      <c r="F20" s="69"/>
      <c r="G20" s="391"/>
      <c r="H20" s="391"/>
      <c r="I20" s="53"/>
    </row>
    <row r="21" spans="1:10" ht="13.5" customHeight="1" x14ac:dyDescent="0.25">
      <c r="A21" s="234"/>
      <c r="B21" s="585" t="s">
        <v>382</v>
      </c>
      <c r="C21" s="586"/>
      <c r="D21" s="586"/>
      <c r="E21" s="586"/>
      <c r="F21" s="586"/>
      <c r="G21" s="586"/>
      <c r="H21" s="586"/>
      <c r="I21" s="586"/>
      <c r="J21" s="587"/>
    </row>
    <row r="22" spans="1:10" ht="29.25" customHeight="1" x14ac:dyDescent="0.25">
      <c r="A22" s="232" t="s">
        <v>0</v>
      </c>
      <c r="B22" s="481" t="s">
        <v>28</v>
      </c>
      <c r="C22" s="481" t="s">
        <v>30</v>
      </c>
      <c r="D22" s="481" t="s">
        <v>27</v>
      </c>
      <c r="E22" s="481" t="s">
        <v>29</v>
      </c>
      <c r="F22" s="481" t="s">
        <v>436</v>
      </c>
      <c r="G22" s="481" t="s">
        <v>437</v>
      </c>
      <c r="H22" s="481" t="s">
        <v>438</v>
      </c>
      <c r="I22" s="481" t="s">
        <v>439</v>
      </c>
      <c r="J22" s="481" t="s">
        <v>22</v>
      </c>
    </row>
    <row r="23" spans="1:10" ht="13.5" customHeight="1" x14ac:dyDescent="0.25">
      <c r="A23" s="58" t="s">
        <v>2</v>
      </c>
      <c r="B23" s="56">
        <v>18.399570000000001</v>
      </c>
      <c r="C23" s="56">
        <v>0</v>
      </c>
      <c r="D23" s="56">
        <v>32.372619999999998</v>
      </c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56">
        <f>SUM(B23:I23)</f>
        <v>50.772189999999995</v>
      </c>
    </row>
    <row r="24" spans="1:10" ht="13.5" customHeight="1" x14ac:dyDescent="0.25">
      <c r="A24" s="59" t="s">
        <v>3</v>
      </c>
      <c r="B24" s="56">
        <v>24.334990000000001</v>
      </c>
      <c r="C24" s="56">
        <v>0</v>
      </c>
      <c r="D24" s="56">
        <v>27.907970000000002</v>
      </c>
      <c r="E24" s="56">
        <v>0</v>
      </c>
      <c r="F24" s="56">
        <v>0</v>
      </c>
      <c r="G24" s="56">
        <v>0</v>
      </c>
      <c r="H24" s="56">
        <v>0</v>
      </c>
      <c r="I24" s="56">
        <v>0</v>
      </c>
      <c r="J24" s="56">
        <f t="shared" ref="J24:J34" si="3">SUM(B24:I24)</f>
        <v>52.242960000000004</v>
      </c>
    </row>
    <row r="25" spans="1:10" ht="13.5" customHeight="1" x14ac:dyDescent="0.25">
      <c r="A25" s="59" t="s">
        <v>4</v>
      </c>
      <c r="B25" s="56">
        <v>26.750049999999998</v>
      </c>
      <c r="C25" s="56">
        <v>0</v>
      </c>
      <c r="D25" s="56">
        <v>31.532439999999998</v>
      </c>
      <c r="E25" s="56">
        <v>0</v>
      </c>
      <c r="F25" s="56">
        <v>0</v>
      </c>
      <c r="G25" s="56">
        <v>0</v>
      </c>
      <c r="H25" s="56">
        <v>0</v>
      </c>
      <c r="I25" s="56">
        <v>0</v>
      </c>
      <c r="J25" s="56">
        <f t="shared" si="3"/>
        <v>58.282489999999996</v>
      </c>
    </row>
    <row r="26" spans="1:10" ht="13.5" customHeight="1" x14ac:dyDescent="0.25">
      <c r="A26" s="59" t="s">
        <v>5</v>
      </c>
      <c r="B26" s="56">
        <v>35.4071</v>
      </c>
      <c r="C26" s="56">
        <v>0</v>
      </c>
      <c r="D26" s="56">
        <v>37.43506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56">
        <f t="shared" si="3"/>
        <v>72.842160000000007</v>
      </c>
    </row>
    <row r="27" spans="1:10" ht="13.5" customHeight="1" x14ac:dyDescent="0.25">
      <c r="A27" s="59" t="s">
        <v>6</v>
      </c>
      <c r="B27" s="56">
        <v>29.86985</v>
      </c>
      <c r="C27" s="56">
        <v>0</v>
      </c>
      <c r="D27" s="56">
        <v>48.820830000000001</v>
      </c>
      <c r="E27" s="56">
        <v>0</v>
      </c>
      <c r="F27" s="56">
        <v>0</v>
      </c>
      <c r="G27" s="56">
        <v>3.0000000000000001E-3</v>
      </c>
      <c r="H27" s="56">
        <v>0</v>
      </c>
      <c r="I27" s="56">
        <v>0</v>
      </c>
      <c r="J27" s="56">
        <f t="shared" si="3"/>
        <v>78.693680000000001</v>
      </c>
    </row>
    <row r="28" spans="1:10" ht="13.5" customHeight="1" x14ac:dyDescent="0.25">
      <c r="A28" s="59" t="s">
        <v>7</v>
      </c>
      <c r="B28" s="56">
        <v>32.921599999999998</v>
      </c>
      <c r="C28" s="56">
        <v>0</v>
      </c>
      <c r="D28" s="56">
        <v>50.139559999999996</v>
      </c>
      <c r="E28" s="56">
        <v>0</v>
      </c>
      <c r="F28" s="56">
        <v>0</v>
      </c>
      <c r="G28" s="56">
        <v>0</v>
      </c>
      <c r="H28" s="56">
        <v>0</v>
      </c>
      <c r="I28" s="56">
        <v>0</v>
      </c>
      <c r="J28" s="56">
        <f t="shared" si="3"/>
        <v>83.061160000000001</v>
      </c>
    </row>
    <row r="29" spans="1:10" ht="13.5" customHeight="1" x14ac:dyDescent="0.25">
      <c r="A29" s="59" t="s">
        <v>8</v>
      </c>
      <c r="B29" s="56">
        <v>26.456979999999998</v>
      </c>
      <c r="C29" s="56">
        <v>0</v>
      </c>
      <c r="D29" s="56">
        <v>55.404449999999997</v>
      </c>
      <c r="E29" s="56">
        <v>0</v>
      </c>
      <c r="F29" s="56">
        <v>0</v>
      </c>
      <c r="G29" s="56">
        <v>0</v>
      </c>
      <c r="H29" s="56">
        <v>0</v>
      </c>
      <c r="I29" s="56">
        <v>0</v>
      </c>
      <c r="J29" s="56">
        <f t="shared" si="3"/>
        <v>81.861429999999999</v>
      </c>
    </row>
    <row r="30" spans="1:10" ht="13.5" customHeight="1" x14ac:dyDescent="0.25">
      <c r="A30" s="59" t="s">
        <v>9</v>
      </c>
      <c r="B30" s="56">
        <v>28.316400000000002</v>
      </c>
      <c r="C30" s="56">
        <v>0</v>
      </c>
      <c r="D30" s="56">
        <v>52.574769999999994</v>
      </c>
      <c r="E30" s="56">
        <v>0</v>
      </c>
      <c r="F30" s="56">
        <v>0</v>
      </c>
      <c r="G30" s="56">
        <v>0</v>
      </c>
      <c r="H30" s="56">
        <v>0</v>
      </c>
      <c r="I30" s="56">
        <v>0</v>
      </c>
      <c r="J30" s="56">
        <f t="shared" si="3"/>
        <v>80.891169999999988</v>
      </c>
    </row>
    <row r="31" spans="1:10" ht="13.5" customHeight="1" x14ac:dyDescent="0.25">
      <c r="A31" s="59" t="s">
        <v>10</v>
      </c>
      <c r="B31" s="56">
        <v>19.00169</v>
      </c>
      <c r="C31" s="56">
        <v>0</v>
      </c>
      <c r="D31" s="56">
        <v>50.92557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f t="shared" si="3"/>
        <v>69.927260000000004</v>
      </c>
    </row>
    <row r="32" spans="1:10" ht="13.5" customHeight="1" x14ac:dyDescent="0.25">
      <c r="A32" s="59" t="s">
        <v>11</v>
      </c>
      <c r="B32" s="56">
        <v>32.873980000000003</v>
      </c>
      <c r="C32" s="56">
        <v>0</v>
      </c>
      <c r="D32" s="56">
        <v>46.457209999999996</v>
      </c>
      <c r="E32" s="56">
        <v>0</v>
      </c>
      <c r="F32" s="56">
        <v>0</v>
      </c>
      <c r="G32" s="56">
        <v>0</v>
      </c>
      <c r="H32" s="56">
        <v>0</v>
      </c>
      <c r="I32" s="56">
        <v>0</v>
      </c>
      <c r="J32" s="56">
        <f t="shared" si="3"/>
        <v>79.331189999999992</v>
      </c>
    </row>
    <row r="33" spans="1:10" ht="13.5" customHeight="1" x14ac:dyDescent="0.25">
      <c r="A33" s="59" t="s">
        <v>12</v>
      </c>
      <c r="B33" s="56">
        <v>22.011369999999999</v>
      </c>
      <c r="C33" s="56">
        <v>0</v>
      </c>
      <c r="D33" s="56">
        <v>43.752079999999999</v>
      </c>
      <c r="E33" s="56">
        <v>0</v>
      </c>
      <c r="F33" s="56">
        <v>0</v>
      </c>
      <c r="G33" s="56">
        <v>2E-3</v>
      </c>
      <c r="H33" s="56">
        <v>0</v>
      </c>
      <c r="I33" s="56">
        <v>0</v>
      </c>
      <c r="J33" s="56">
        <f t="shared" si="3"/>
        <v>65.765450000000001</v>
      </c>
    </row>
    <row r="34" spans="1:10" ht="13.5" customHeight="1" x14ac:dyDescent="0.25">
      <c r="A34" s="59" t="s">
        <v>13</v>
      </c>
      <c r="B34" s="56">
        <v>20.37969</v>
      </c>
      <c r="C34" s="56">
        <v>0</v>
      </c>
      <c r="D34" s="56">
        <v>41.82723</v>
      </c>
      <c r="E34" s="56">
        <v>0</v>
      </c>
      <c r="F34" s="56">
        <v>0</v>
      </c>
      <c r="G34" s="56">
        <v>0</v>
      </c>
      <c r="H34" s="56">
        <v>0</v>
      </c>
      <c r="I34" s="56">
        <v>0</v>
      </c>
      <c r="J34" s="56">
        <f t="shared" si="3"/>
        <v>62.206919999999997</v>
      </c>
    </row>
    <row r="35" spans="1:10" ht="13.5" customHeight="1" x14ac:dyDescent="0.25">
      <c r="A35" s="233" t="s">
        <v>22</v>
      </c>
      <c r="B35" s="60">
        <f t="shared" ref="B35:J35" si="4">+SUM(B23:B34)</f>
        <v>316.72326999999996</v>
      </c>
      <c r="C35" s="60">
        <f t="shared" si="4"/>
        <v>0</v>
      </c>
      <c r="D35" s="60">
        <f t="shared" si="4"/>
        <v>519.14978999999994</v>
      </c>
      <c r="E35" s="60">
        <f t="shared" si="4"/>
        <v>0</v>
      </c>
      <c r="F35" s="60">
        <f t="shared" si="4"/>
        <v>0</v>
      </c>
      <c r="G35" s="60">
        <f>+SUM(G23:G34)</f>
        <v>5.0000000000000001E-3</v>
      </c>
      <c r="H35" s="60">
        <f t="shared" si="4"/>
        <v>0</v>
      </c>
      <c r="I35" s="60">
        <f t="shared" si="4"/>
        <v>0</v>
      </c>
      <c r="J35" s="60">
        <f t="shared" si="4"/>
        <v>835.87806</v>
      </c>
    </row>
    <row r="36" spans="1:10" x14ac:dyDescent="0.25">
      <c r="A36" s="62"/>
      <c r="B36" s="20"/>
      <c r="C36" s="20"/>
      <c r="D36" s="20"/>
      <c r="E36" s="20"/>
      <c r="F36" s="20"/>
      <c r="G36" s="20"/>
      <c r="H36" s="20"/>
      <c r="I36" s="20"/>
    </row>
    <row r="37" spans="1:10" x14ac:dyDescent="0.25">
      <c r="A37" s="62"/>
      <c r="B37" s="20"/>
      <c r="C37" s="20"/>
      <c r="D37" s="20"/>
      <c r="E37" s="20"/>
      <c r="F37" s="20"/>
      <c r="G37" s="20"/>
      <c r="H37" s="20"/>
      <c r="I37" s="20"/>
    </row>
    <row r="38" spans="1:10" x14ac:dyDescent="0.25">
      <c r="A38" s="62"/>
      <c r="B38" s="20"/>
      <c r="C38" s="20"/>
      <c r="D38" s="20"/>
      <c r="E38" s="20"/>
      <c r="F38" s="20"/>
      <c r="G38" s="20"/>
      <c r="H38" s="20"/>
      <c r="I38" s="20"/>
    </row>
    <row r="39" spans="1:10" x14ac:dyDescent="0.25">
      <c r="A39" s="62"/>
      <c r="B39" s="20"/>
      <c r="C39" s="20"/>
      <c r="D39" s="20"/>
      <c r="E39" s="20"/>
      <c r="F39" s="20"/>
      <c r="G39" s="20"/>
      <c r="H39" s="20"/>
      <c r="I39" s="20"/>
    </row>
    <row r="40" spans="1:10" x14ac:dyDescent="0.25">
      <c r="A40" s="65"/>
      <c r="B40" s="20"/>
      <c r="C40" s="20"/>
      <c r="D40" s="20"/>
      <c r="E40" s="20"/>
      <c r="F40" s="20"/>
      <c r="G40" s="20"/>
      <c r="H40" s="20"/>
      <c r="I40" s="20"/>
    </row>
    <row r="41" spans="1:10" x14ac:dyDescent="0.25">
      <c r="A41" s="65"/>
      <c r="B41" s="20"/>
      <c r="C41" s="20"/>
      <c r="D41" s="20"/>
      <c r="E41" s="20"/>
      <c r="F41" s="20"/>
      <c r="G41" s="20"/>
      <c r="H41" s="20"/>
      <c r="I41" s="20"/>
    </row>
    <row r="42" spans="1:10" x14ac:dyDescent="0.25">
      <c r="A42" s="65"/>
      <c r="B42" s="20"/>
      <c r="C42" s="20"/>
      <c r="D42" s="20"/>
      <c r="E42" s="20"/>
      <c r="F42" s="20"/>
      <c r="G42" s="20"/>
      <c r="H42" s="20"/>
      <c r="I42" s="20"/>
    </row>
    <row r="43" spans="1:10" x14ac:dyDescent="0.25">
      <c r="A43" s="65"/>
      <c r="B43" s="20"/>
      <c r="C43" s="20"/>
      <c r="D43" s="20"/>
      <c r="E43" s="20"/>
      <c r="F43" s="20"/>
      <c r="G43" s="20"/>
      <c r="H43" s="20"/>
      <c r="I43" s="20"/>
    </row>
    <row r="44" spans="1:10" x14ac:dyDescent="0.25">
      <c r="A44" s="65"/>
      <c r="B44" s="20"/>
      <c r="C44" s="20"/>
      <c r="D44" s="20"/>
      <c r="E44" s="20"/>
      <c r="F44" s="20"/>
      <c r="G44" s="20"/>
      <c r="H44" s="20"/>
      <c r="I44" s="20"/>
    </row>
    <row r="45" spans="1:10" x14ac:dyDescent="0.25">
      <c r="A45" s="65"/>
      <c r="B45" s="20"/>
      <c r="C45" s="20"/>
      <c r="D45" s="20"/>
      <c r="E45" s="20"/>
      <c r="F45" s="20"/>
      <c r="G45" s="20"/>
      <c r="H45" s="20"/>
      <c r="I45" s="20"/>
    </row>
  </sheetData>
  <mergeCells count="2">
    <mergeCell ref="B4:J4"/>
    <mergeCell ref="B21:J21"/>
  </mergeCells>
  <phoneticPr fontId="0" type="noConversion"/>
  <pageMargins left="0.7" right="0.7" top="0.75" bottom="0.75" header="0.3" footer="0.3"/>
  <pageSetup paperSize="14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Hoja51">
    <pageSetUpPr fitToPage="1"/>
  </sheetPr>
  <dimension ref="A1:J45"/>
  <sheetViews>
    <sheetView zoomScale="90" zoomScaleNormal="90" workbookViewId="0">
      <selection activeCell="Q40" sqref="Q40"/>
    </sheetView>
  </sheetViews>
  <sheetFormatPr baseColWidth="10" defaultRowHeight="13.5" x14ac:dyDescent="0.25"/>
  <cols>
    <col min="1" max="1" width="16.140625" style="75" customWidth="1"/>
    <col min="2" max="2" width="15.7109375" style="8" bestFit="1" customWidth="1"/>
    <col min="3" max="3" width="14.42578125" style="8" customWidth="1"/>
    <col min="4" max="4" width="15.5703125" style="8" customWidth="1"/>
    <col min="5" max="5" width="13.5703125" style="8" customWidth="1"/>
    <col min="6" max="6" width="17.140625" style="8" customWidth="1"/>
    <col min="7" max="8" width="21.140625" style="8" customWidth="1"/>
    <col min="9" max="9" width="14.28515625" style="8" bestFit="1" customWidth="1"/>
    <col min="10" max="10" width="15.7109375" style="8" bestFit="1" customWidth="1"/>
    <col min="11" max="16384" width="11.42578125" style="8"/>
  </cols>
  <sheetData>
    <row r="1" spans="1:10" x14ac:dyDescent="0.25">
      <c r="A1" s="64"/>
      <c r="B1" s="74"/>
      <c r="C1" s="74"/>
      <c r="D1" s="74"/>
      <c r="E1" s="74"/>
      <c r="F1" s="74"/>
      <c r="G1" s="74"/>
      <c r="H1" s="74"/>
      <c r="I1" s="20"/>
    </row>
    <row r="2" spans="1:10" x14ac:dyDescent="0.25">
      <c r="A2" s="65" t="s">
        <v>519</v>
      </c>
      <c r="B2" s="20"/>
      <c r="C2" s="20"/>
      <c r="D2" s="20"/>
      <c r="E2" s="20"/>
      <c r="F2" s="20"/>
      <c r="G2" s="20"/>
      <c r="H2" s="20"/>
      <c r="I2" s="20"/>
    </row>
    <row r="3" spans="1:10" x14ac:dyDescent="0.25">
      <c r="A3" s="65"/>
      <c r="B3" s="20"/>
      <c r="C3" s="20"/>
      <c r="D3" s="20"/>
      <c r="E3" s="20"/>
      <c r="F3" s="20"/>
      <c r="G3" s="20"/>
      <c r="H3" s="20"/>
      <c r="I3" s="20"/>
    </row>
    <row r="4" spans="1:10" ht="18" customHeight="1" x14ac:dyDescent="0.25">
      <c r="A4" s="234"/>
      <c r="B4" s="585" t="s">
        <v>208</v>
      </c>
      <c r="C4" s="586"/>
      <c r="D4" s="586"/>
      <c r="E4" s="586"/>
      <c r="F4" s="586"/>
      <c r="G4" s="586"/>
      <c r="H4" s="586"/>
      <c r="I4" s="586"/>
      <c r="J4" s="587"/>
    </row>
    <row r="5" spans="1:10" s="75" customFormat="1" ht="30" customHeight="1" x14ac:dyDescent="0.2">
      <c r="A5" s="232" t="s">
        <v>0</v>
      </c>
      <c r="B5" s="481" t="s">
        <v>28</v>
      </c>
      <c r="C5" s="481" t="s">
        <v>30</v>
      </c>
      <c r="D5" s="481" t="s">
        <v>27</v>
      </c>
      <c r="E5" s="481" t="s">
        <v>29</v>
      </c>
      <c r="F5" s="481" t="s">
        <v>436</v>
      </c>
      <c r="G5" s="481" t="s">
        <v>437</v>
      </c>
      <c r="H5" s="481" t="s">
        <v>438</v>
      </c>
      <c r="I5" s="218" t="s">
        <v>439</v>
      </c>
      <c r="J5" s="218" t="s">
        <v>22</v>
      </c>
    </row>
    <row r="6" spans="1:10" ht="13.5" customHeight="1" x14ac:dyDescent="0.25">
      <c r="A6" s="58" t="s">
        <v>2</v>
      </c>
      <c r="B6" s="56">
        <v>708.50008000000003</v>
      </c>
      <c r="C6" s="56">
        <v>10424.090010000002</v>
      </c>
      <c r="D6" s="56">
        <v>1822.3300899999999</v>
      </c>
      <c r="E6" s="56">
        <v>0</v>
      </c>
      <c r="F6" s="56">
        <v>0</v>
      </c>
      <c r="G6" s="56">
        <v>0.38700000000000001</v>
      </c>
      <c r="H6" s="56">
        <v>1758.6216499999998</v>
      </c>
      <c r="I6" s="56">
        <v>0</v>
      </c>
      <c r="J6" s="56">
        <f>SUM(B6:I6)</f>
        <v>14713.928830000001</v>
      </c>
    </row>
    <row r="7" spans="1:10" ht="13.5" customHeight="1" x14ac:dyDescent="0.25">
      <c r="A7" s="59" t="s">
        <v>3</v>
      </c>
      <c r="B7" s="56">
        <v>710.64048000000003</v>
      </c>
      <c r="C7" s="56">
        <v>9120.9742499999993</v>
      </c>
      <c r="D7" s="56">
        <v>1539.4728700000001</v>
      </c>
      <c r="E7" s="56">
        <v>0</v>
      </c>
      <c r="F7" s="56">
        <v>0</v>
      </c>
      <c r="G7" s="56">
        <v>0.432</v>
      </c>
      <c r="H7" s="56">
        <v>150.37334999999999</v>
      </c>
      <c r="I7" s="56">
        <v>0</v>
      </c>
      <c r="J7" s="56">
        <f t="shared" ref="J7:J17" si="0">SUM(B7:I7)</f>
        <v>11521.892949999999</v>
      </c>
    </row>
    <row r="8" spans="1:10" ht="13.5" customHeight="1" x14ac:dyDescent="0.25">
      <c r="A8" s="59" t="s">
        <v>4</v>
      </c>
      <c r="B8" s="56">
        <v>795.24959999999999</v>
      </c>
      <c r="C8" s="56">
        <v>11199.683731999998</v>
      </c>
      <c r="D8" s="56">
        <v>1783.6522500000001</v>
      </c>
      <c r="E8" s="56">
        <v>0</v>
      </c>
      <c r="F8" s="56">
        <v>0</v>
      </c>
      <c r="G8" s="56">
        <v>0.48799999999999999</v>
      </c>
      <c r="H8" s="56">
        <v>202.399</v>
      </c>
      <c r="I8" s="56">
        <v>0</v>
      </c>
      <c r="J8" s="56">
        <f t="shared" si="0"/>
        <v>13981.472581999995</v>
      </c>
    </row>
    <row r="9" spans="1:10" ht="13.5" customHeight="1" x14ac:dyDescent="0.25">
      <c r="A9" s="59" t="s">
        <v>5</v>
      </c>
      <c r="B9" s="56">
        <v>804.05671999999993</v>
      </c>
      <c r="C9" s="56">
        <v>10857.030714</v>
      </c>
      <c r="D9" s="56">
        <v>2022.2353499999999</v>
      </c>
      <c r="E9" s="56">
        <v>0</v>
      </c>
      <c r="F9" s="56">
        <v>0</v>
      </c>
      <c r="G9" s="56">
        <v>0.71499999999999997</v>
      </c>
      <c r="H9" s="56">
        <v>6.5869548299999998</v>
      </c>
      <c r="I9" s="56">
        <v>0</v>
      </c>
      <c r="J9" s="56">
        <f t="shared" si="0"/>
        <v>13690.62473883</v>
      </c>
    </row>
    <row r="10" spans="1:10" ht="13.5" customHeight="1" x14ac:dyDescent="0.25">
      <c r="A10" s="59" t="s">
        <v>6</v>
      </c>
      <c r="B10" s="56">
        <v>975.05763000000002</v>
      </c>
      <c r="C10" s="56">
        <v>10837.974119999999</v>
      </c>
      <c r="D10" s="56">
        <v>2503.34094</v>
      </c>
      <c r="E10" s="56">
        <v>0</v>
      </c>
      <c r="F10" s="56">
        <v>0</v>
      </c>
      <c r="G10" s="56">
        <v>1.0439999999999998</v>
      </c>
      <c r="H10" s="56">
        <v>0.48005000000000003</v>
      </c>
      <c r="I10" s="56">
        <v>0</v>
      </c>
      <c r="J10" s="56">
        <f t="shared" si="0"/>
        <v>14317.896739999998</v>
      </c>
    </row>
    <row r="11" spans="1:10" ht="13.5" customHeight="1" x14ac:dyDescent="0.25">
      <c r="A11" s="59" t="s">
        <v>7</v>
      </c>
      <c r="B11" s="56">
        <v>1044.90272</v>
      </c>
      <c r="C11" s="56">
        <v>10571.820965999999</v>
      </c>
      <c r="D11" s="56">
        <v>2848.13301</v>
      </c>
      <c r="E11" s="56">
        <v>0</v>
      </c>
      <c r="F11" s="56">
        <v>0</v>
      </c>
      <c r="G11" s="56">
        <v>0.97599999999999998</v>
      </c>
      <c r="H11" s="56">
        <v>400.25200000000001</v>
      </c>
      <c r="I11" s="56">
        <v>0</v>
      </c>
      <c r="J11" s="56">
        <f t="shared" si="0"/>
        <v>14866.084696</v>
      </c>
    </row>
    <row r="12" spans="1:10" ht="13.5" customHeight="1" x14ac:dyDescent="0.25">
      <c r="A12" s="59" t="s">
        <v>8</v>
      </c>
      <c r="B12" s="56">
        <v>1106.5936300000001</v>
      </c>
      <c r="C12" s="56">
        <v>11735.195830000001</v>
      </c>
      <c r="D12" s="56">
        <v>3118.1722100000002</v>
      </c>
      <c r="E12" s="56">
        <v>0</v>
      </c>
      <c r="F12" s="56">
        <v>0</v>
      </c>
      <c r="G12" s="56">
        <v>0</v>
      </c>
      <c r="H12" s="56">
        <v>1900.433</v>
      </c>
      <c r="I12" s="56">
        <v>0</v>
      </c>
      <c r="J12" s="56">
        <f t="shared" si="0"/>
        <v>17860.394670000001</v>
      </c>
    </row>
    <row r="13" spans="1:10" ht="13.5" customHeight="1" x14ac:dyDescent="0.25">
      <c r="A13" s="59" t="s">
        <v>9</v>
      </c>
      <c r="B13" s="56">
        <v>1155.12402</v>
      </c>
      <c r="C13" s="56">
        <v>11342.466473</v>
      </c>
      <c r="D13" s="56">
        <v>2992.70597</v>
      </c>
      <c r="E13" s="56">
        <v>0</v>
      </c>
      <c r="F13" s="56">
        <v>0</v>
      </c>
      <c r="G13" s="56">
        <v>0.99299999999999999</v>
      </c>
      <c r="H13" s="56">
        <v>1737.4670000000001</v>
      </c>
      <c r="I13" s="56">
        <v>0</v>
      </c>
      <c r="J13" s="56">
        <f t="shared" si="0"/>
        <v>17228.756462999998</v>
      </c>
    </row>
    <row r="14" spans="1:10" ht="13.5" customHeight="1" x14ac:dyDescent="0.25">
      <c r="A14" s="59" t="s">
        <v>10</v>
      </c>
      <c r="B14" s="56">
        <v>970.76722999999993</v>
      </c>
      <c r="C14" s="56">
        <v>9651.3512380000011</v>
      </c>
      <c r="D14" s="56">
        <v>2618.5057500000003</v>
      </c>
      <c r="E14" s="56">
        <v>0</v>
      </c>
      <c r="F14" s="56">
        <v>0</v>
      </c>
      <c r="G14" s="56">
        <v>0.72699999999999998</v>
      </c>
      <c r="H14" s="56">
        <v>2431.2550000000001</v>
      </c>
      <c r="I14" s="56">
        <v>0</v>
      </c>
      <c r="J14" s="56">
        <f t="shared" si="0"/>
        <v>15672.606218000001</v>
      </c>
    </row>
    <row r="15" spans="1:10" ht="13.5" customHeight="1" x14ac:dyDescent="0.25">
      <c r="A15" s="59" t="s">
        <v>11</v>
      </c>
      <c r="B15" s="56">
        <v>874.02692000000002</v>
      </c>
      <c r="C15" s="56">
        <v>9241.3101299999998</v>
      </c>
      <c r="D15" s="56">
        <v>2326.1899599999992</v>
      </c>
      <c r="E15" s="56">
        <v>0</v>
      </c>
      <c r="F15" s="56">
        <v>0</v>
      </c>
      <c r="G15" s="56">
        <v>0.53</v>
      </c>
      <c r="H15" s="56">
        <v>1972.51</v>
      </c>
      <c r="I15" s="56">
        <v>0</v>
      </c>
      <c r="J15" s="56">
        <f t="shared" si="0"/>
        <v>14414.567010000001</v>
      </c>
    </row>
    <row r="16" spans="1:10" ht="13.5" customHeight="1" x14ac:dyDescent="0.25">
      <c r="A16" s="59" t="s">
        <v>12</v>
      </c>
      <c r="B16" s="56">
        <v>779.79563999999993</v>
      </c>
      <c r="C16" s="56">
        <v>9133.1108800000002</v>
      </c>
      <c r="D16" s="56">
        <v>1929.3307600000001</v>
      </c>
      <c r="E16" s="56">
        <v>0</v>
      </c>
      <c r="F16" s="56">
        <v>0</v>
      </c>
      <c r="G16" s="56">
        <v>0.39600000000000002</v>
      </c>
      <c r="H16" s="56">
        <v>2649.1379999999999</v>
      </c>
      <c r="I16" s="56">
        <v>0</v>
      </c>
      <c r="J16" s="56">
        <f t="shared" si="0"/>
        <v>14491.771280000001</v>
      </c>
    </row>
    <row r="17" spans="1:10" ht="13.5" customHeight="1" x14ac:dyDescent="0.25">
      <c r="A17" s="59" t="s">
        <v>13</v>
      </c>
      <c r="B17" s="56">
        <v>759.21307000000002</v>
      </c>
      <c r="C17" s="56">
        <v>9921.2602299999999</v>
      </c>
      <c r="D17" s="56">
        <v>1782.6907100000001</v>
      </c>
      <c r="E17" s="56">
        <v>0</v>
      </c>
      <c r="F17" s="56">
        <v>0</v>
      </c>
      <c r="G17" s="56">
        <v>0.35199999999999998</v>
      </c>
      <c r="H17" s="56">
        <v>1872.6959099999999</v>
      </c>
      <c r="I17" s="56">
        <v>0</v>
      </c>
      <c r="J17" s="56">
        <f t="shared" si="0"/>
        <v>14336.211920000002</v>
      </c>
    </row>
    <row r="18" spans="1:10" ht="13.5" customHeight="1" x14ac:dyDescent="0.25">
      <c r="A18" s="233" t="s">
        <v>22</v>
      </c>
      <c r="B18" s="60">
        <f t="shared" ref="B18:J18" si="1">+SUM(B6:B17)</f>
        <v>10683.927740000001</v>
      </c>
      <c r="C18" s="60">
        <f t="shared" si="1"/>
        <v>124036.26857299999</v>
      </c>
      <c r="D18" s="60">
        <f t="shared" si="1"/>
        <v>27286.759870000002</v>
      </c>
      <c r="E18" s="60">
        <f t="shared" si="1"/>
        <v>0</v>
      </c>
      <c r="F18" s="60">
        <f t="shared" si="1"/>
        <v>0</v>
      </c>
      <c r="G18" s="60">
        <f t="shared" si="1"/>
        <v>7.0400000000000009</v>
      </c>
      <c r="H18" s="60">
        <f t="shared" si="1"/>
        <v>15082.211914830003</v>
      </c>
      <c r="I18" s="60">
        <f t="shared" si="1"/>
        <v>0</v>
      </c>
      <c r="J18" s="60">
        <f t="shared" si="1"/>
        <v>177096.20809782998</v>
      </c>
    </row>
    <row r="19" spans="1:10" ht="13.5" customHeight="1" x14ac:dyDescent="0.25">
      <c r="A19" s="66"/>
      <c r="B19" s="67"/>
      <c r="C19" s="67"/>
      <c r="D19" s="67"/>
      <c r="E19" s="67"/>
      <c r="F19" s="67"/>
      <c r="G19" s="391"/>
      <c r="H19" s="391"/>
      <c r="I19" s="53"/>
    </row>
    <row r="20" spans="1:10" ht="13.5" customHeight="1" x14ac:dyDescent="0.25">
      <c r="A20" s="68"/>
      <c r="B20" s="53"/>
      <c r="C20" s="69"/>
      <c r="D20" s="69"/>
      <c r="E20" s="69"/>
      <c r="F20" s="69"/>
      <c r="G20" s="391"/>
      <c r="H20" s="391"/>
      <c r="I20" s="53"/>
    </row>
    <row r="21" spans="1:10" ht="15.75" customHeight="1" x14ac:dyDescent="0.25">
      <c r="A21" s="234"/>
      <c r="B21" s="585" t="s">
        <v>394</v>
      </c>
      <c r="C21" s="586"/>
      <c r="D21" s="586"/>
      <c r="E21" s="586"/>
      <c r="F21" s="586"/>
      <c r="G21" s="586"/>
      <c r="H21" s="586"/>
      <c r="I21" s="586"/>
      <c r="J21" s="587"/>
    </row>
    <row r="22" spans="1:10" ht="26.25" customHeight="1" x14ac:dyDescent="0.25">
      <c r="A22" s="232" t="s">
        <v>0</v>
      </c>
      <c r="B22" s="481" t="s">
        <v>28</v>
      </c>
      <c r="C22" s="481" t="s">
        <v>30</v>
      </c>
      <c r="D22" s="481" t="s">
        <v>27</v>
      </c>
      <c r="E22" s="481" t="s">
        <v>29</v>
      </c>
      <c r="F22" s="481" t="s">
        <v>436</v>
      </c>
      <c r="G22" s="481" t="s">
        <v>437</v>
      </c>
      <c r="H22" s="481" t="s">
        <v>438</v>
      </c>
      <c r="I22" s="481" t="s">
        <v>439</v>
      </c>
      <c r="J22" s="481" t="s">
        <v>22</v>
      </c>
    </row>
    <row r="23" spans="1:10" ht="13.5" customHeight="1" x14ac:dyDescent="0.25">
      <c r="A23" s="58" t="s">
        <v>2</v>
      </c>
      <c r="B23" s="56">
        <v>44.149000000000001</v>
      </c>
      <c r="C23" s="56">
        <v>5449.6319999999996</v>
      </c>
      <c r="D23" s="56">
        <v>120.779</v>
      </c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56">
        <f>SUM(B23:I23)</f>
        <v>5614.5599999999995</v>
      </c>
    </row>
    <row r="24" spans="1:10" ht="13.5" customHeight="1" x14ac:dyDescent="0.25">
      <c r="A24" s="59" t="s">
        <v>3</v>
      </c>
      <c r="B24" s="56">
        <v>51.142000000000003</v>
      </c>
      <c r="C24" s="56">
        <v>4834.1390000000001</v>
      </c>
      <c r="D24" s="56">
        <v>113.38800000000001</v>
      </c>
      <c r="E24" s="56">
        <v>0</v>
      </c>
      <c r="F24" s="56">
        <v>0</v>
      </c>
      <c r="G24" s="56">
        <v>0</v>
      </c>
      <c r="H24" s="56">
        <v>0</v>
      </c>
      <c r="I24" s="56">
        <v>0</v>
      </c>
      <c r="J24" s="56">
        <f t="shared" ref="J24:J34" si="2">SUM(B24:I24)</f>
        <v>4998.6689999999999</v>
      </c>
    </row>
    <row r="25" spans="1:10" ht="13.5" customHeight="1" x14ac:dyDescent="0.25">
      <c r="A25" s="59" t="s">
        <v>4</v>
      </c>
      <c r="B25" s="56">
        <v>58.335999999999999</v>
      </c>
      <c r="C25" s="56">
        <v>5134.9459999999999</v>
      </c>
      <c r="D25" s="56">
        <v>137.952</v>
      </c>
      <c r="E25" s="56">
        <v>0</v>
      </c>
      <c r="F25" s="56">
        <v>0</v>
      </c>
      <c r="G25" s="56">
        <v>0</v>
      </c>
      <c r="H25" s="56">
        <v>0</v>
      </c>
      <c r="I25" s="56">
        <v>0</v>
      </c>
      <c r="J25" s="56">
        <f t="shared" si="2"/>
        <v>5331.2340000000004</v>
      </c>
    </row>
    <row r="26" spans="1:10" ht="13.5" customHeight="1" x14ac:dyDescent="0.25">
      <c r="A26" s="59" t="s">
        <v>5</v>
      </c>
      <c r="B26" s="56">
        <v>56.277000000000001</v>
      </c>
      <c r="C26" s="56">
        <v>5679.5210000000006</v>
      </c>
      <c r="D26" s="56">
        <v>137.87700000000001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56">
        <f t="shared" si="2"/>
        <v>5873.6750000000011</v>
      </c>
    </row>
    <row r="27" spans="1:10" ht="13.5" customHeight="1" x14ac:dyDescent="0.25">
      <c r="A27" s="59" t="s">
        <v>6</v>
      </c>
      <c r="B27" s="56">
        <v>51.704999999999998</v>
      </c>
      <c r="C27" s="56">
        <v>5661.57</v>
      </c>
      <c r="D27" s="56">
        <v>166.31299999999999</v>
      </c>
      <c r="E27" s="56">
        <v>0</v>
      </c>
      <c r="F27" s="56">
        <v>0</v>
      </c>
      <c r="G27" s="56">
        <v>0</v>
      </c>
      <c r="H27" s="56">
        <v>0</v>
      </c>
      <c r="I27" s="56">
        <v>0</v>
      </c>
      <c r="J27" s="56">
        <f t="shared" si="2"/>
        <v>5879.5879999999997</v>
      </c>
    </row>
    <row r="28" spans="1:10" ht="13.5" customHeight="1" x14ac:dyDescent="0.25">
      <c r="A28" s="59" t="s">
        <v>7</v>
      </c>
      <c r="B28" s="56">
        <v>65.326999999999998</v>
      </c>
      <c r="C28" s="56">
        <v>5650.375</v>
      </c>
      <c r="D28" s="56">
        <v>218.27</v>
      </c>
      <c r="E28" s="56">
        <v>0</v>
      </c>
      <c r="F28" s="56">
        <v>0</v>
      </c>
      <c r="G28" s="56">
        <v>0</v>
      </c>
      <c r="H28" s="56">
        <v>0</v>
      </c>
      <c r="I28" s="56">
        <v>0</v>
      </c>
      <c r="J28" s="56">
        <f t="shared" si="2"/>
        <v>5933.9720000000007</v>
      </c>
    </row>
    <row r="29" spans="1:10" ht="13.5" customHeight="1" x14ac:dyDescent="0.25">
      <c r="A29" s="59" t="s">
        <v>8</v>
      </c>
      <c r="B29" s="56">
        <v>48.042999999999999</v>
      </c>
      <c r="C29" s="56">
        <v>5732.1682600000004</v>
      </c>
      <c r="D29" s="56">
        <v>190.41800000000001</v>
      </c>
      <c r="E29" s="56">
        <v>0</v>
      </c>
      <c r="F29" s="56">
        <v>0</v>
      </c>
      <c r="G29" s="56">
        <v>0</v>
      </c>
      <c r="H29" s="56">
        <v>0</v>
      </c>
      <c r="I29" s="56">
        <v>0</v>
      </c>
      <c r="J29" s="56">
        <f t="shared" si="2"/>
        <v>5970.6292599999997</v>
      </c>
    </row>
    <row r="30" spans="1:10" ht="13.5" customHeight="1" x14ac:dyDescent="0.25">
      <c r="A30" s="59" t="s">
        <v>9</v>
      </c>
      <c r="B30" s="56">
        <v>51.207000000000001</v>
      </c>
      <c r="C30" s="56">
        <v>5585.0506830000004</v>
      </c>
      <c r="D30" s="56">
        <v>195.839</v>
      </c>
      <c r="E30" s="56">
        <v>0</v>
      </c>
      <c r="F30" s="56">
        <v>0</v>
      </c>
      <c r="G30" s="56">
        <v>0</v>
      </c>
      <c r="H30" s="56">
        <v>0</v>
      </c>
      <c r="I30" s="56">
        <v>0</v>
      </c>
      <c r="J30" s="56">
        <f t="shared" si="2"/>
        <v>5832.0966830000007</v>
      </c>
    </row>
    <row r="31" spans="1:10" ht="13.5" customHeight="1" x14ac:dyDescent="0.25">
      <c r="A31" s="59" t="s">
        <v>10</v>
      </c>
      <c r="B31" s="56">
        <v>58.140999999999998</v>
      </c>
      <c r="C31" s="56">
        <v>5678.6140219999997</v>
      </c>
      <c r="D31" s="56">
        <v>221.65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f t="shared" si="2"/>
        <v>5958.405021999999</v>
      </c>
    </row>
    <row r="32" spans="1:10" ht="13.5" customHeight="1" x14ac:dyDescent="0.25">
      <c r="A32" s="59" t="s">
        <v>11</v>
      </c>
      <c r="B32" s="56">
        <v>53.468000000000004</v>
      </c>
      <c r="C32" s="56">
        <v>5731.4191700000001</v>
      </c>
      <c r="D32" s="56">
        <v>156.30799999999999</v>
      </c>
      <c r="E32" s="56">
        <v>0</v>
      </c>
      <c r="F32" s="56">
        <v>0</v>
      </c>
      <c r="G32" s="56">
        <v>0</v>
      </c>
      <c r="H32" s="56">
        <v>0</v>
      </c>
      <c r="I32" s="56">
        <v>0</v>
      </c>
      <c r="J32" s="56">
        <f t="shared" si="2"/>
        <v>5941.19517</v>
      </c>
    </row>
    <row r="33" spans="1:10" ht="13.5" customHeight="1" x14ac:dyDescent="0.25">
      <c r="A33" s="59" t="s">
        <v>12</v>
      </c>
      <c r="B33" s="56">
        <v>27.948</v>
      </c>
      <c r="C33" s="56">
        <v>5755.7217799999999</v>
      </c>
      <c r="D33" s="56">
        <v>76.912000000000006</v>
      </c>
      <c r="E33" s="56">
        <v>0</v>
      </c>
      <c r="F33" s="56">
        <v>0</v>
      </c>
      <c r="G33" s="56">
        <v>0</v>
      </c>
      <c r="H33" s="56">
        <v>0</v>
      </c>
      <c r="I33" s="56">
        <v>0</v>
      </c>
      <c r="J33" s="56">
        <f t="shared" si="2"/>
        <v>5860.5817800000004</v>
      </c>
    </row>
    <row r="34" spans="1:10" ht="13.5" customHeight="1" x14ac:dyDescent="0.25">
      <c r="A34" s="59" t="s">
        <v>13</v>
      </c>
      <c r="B34" s="56">
        <v>65.191000000000003</v>
      </c>
      <c r="C34" s="56">
        <v>5703.3010899999999</v>
      </c>
      <c r="D34" s="56">
        <v>173.232</v>
      </c>
      <c r="E34" s="56">
        <v>0</v>
      </c>
      <c r="F34" s="56">
        <v>0</v>
      </c>
      <c r="G34" s="56">
        <v>0</v>
      </c>
      <c r="H34" s="56">
        <v>0</v>
      </c>
      <c r="I34" s="56">
        <v>0</v>
      </c>
      <c r="J34" s="56">
        <f t="shared" si="2"/>
        <v>5941.7240899999997</v>
      </c>
    </row>
    <row r="35" spans="1:10" ht="13.5" customHeight="1" x14ac:dyDescent="0.25">
      <c r="A35" s="233" t="s">
        <v>22</v>
      </c>
      <c r="B35" s="60">
        <f t="shared" ref="B35:J35" si="3">+SUM(B23:B34)</f>
        <v>630.93399999999997</v>
      </c>
      <c r="C35" s="60">
        <f t="shared" si="3"/>
        <v>66596.458005000008</v>
      </c>
      <c r="D35" s="60">
        <f t="shared" si="3"/>
        <v>1908.9379999999999</v>
      </c>
      <c r="E35" s="60">
        <f t="shared" si="3"/>
        <v>0</v>
      </c>
      <c r="F35" s="60">
        <f t="shared" si="3"/>
        <v>0</v>
      </c>
      <c r="G35" s="60">
        <f t="shared" si="3"/>
        <v>0</v>
      </c>
      <c r="H35" s="60">
        <f t="shared" si="3"/>
        <v>0</v>
      </c>
      <c r="I35" s="60">
        <f t="shared" si="3"/>
        <v>0</v>
      </c>
      <c r="J35" s="60">
        <f t="shared" si="3"/>
        <v>69136.330004999996</v>
      </c>
    </row>
    <row r="36" spans="1:10" x14ac:dyDescent="0.25">
      <c r="A36" s="62"/>
      <c r="B36" s="20"/>
      <c r="C36" s="20"/>
      <c r="D36" s="20"/>
      <c r="E36" s="20"/>
      <c r="F36" s="20"/>
      <c r="G36" s="20"/>
      <c r="H36" s="20"/>
      <c r="I36" s="20"/>
    </row>
    <row r="37" spans="1:10" x14ac:dyDescent="0.25">
      <c r="A37" s="62"/>
      <c r="B37" s="20"/>
      <c r="C37" s="20"/>
      <c r="D37" s="20"/>
      <c r="E37" s="20"/>
      <c r="F37" s="20"/>
      <c r="G37" s="20"/>
      <c r="H37" s="20"/>
      <c r="I37" s="20"/>
    </row>
    <row r="38" spans="1:10" x14ac:dyDescent="0.25">
      <c r="A38" s="62"/>
      <c r="B38" s="20"/>
      <c r="C38" s="20"/>
      <c r="D38" s="20"/>
      <c r="E38" s="20"/>
      <c r="F38" s="20"/>
      <c r="G38" s="20"/>
      <c r="H38" s="20"/>
      <c r="I38" s="20"/>
    </row>
    <row r="39" spans="1:10" x14ac:dyDescent="0.25">
      <c r="A39" s="62"/>
      <c r="B39" s="20"/>
      <c r="C39" s="20"/>
      <c r="D39" s="20"/>
      <c r="E39" s="20"/>
      <c r="F39" s="20"/>
      <c r="G39" s="20"/>
      <c r="H39" s="20"/>
      <c r="I39" s="20"/>
    </row>
    <row r="40" spans="1:10" x14ac:dyDescent="0.25">
      <c r="A40" s="65"/>
      <c r="B40" s="20"/>
      <c r="C40" s="20"/>
      <c r="D40" s="20"/>
      <c r="E40" s="20"/>
      <c r="F40" s="20"/>
      <c r="G40" s="20"/>
      <c r="H40" s="20"/>
      <c r="I40" s="20"/>
    </row>
    <row r="41" spans="1:10" x14ac:dyDescent="0.25">
      <c r="A41" s="65"/>
      <c r="B41" s="20"/>
      <c r="C41" s="20"/>
      <c r="D41" s="20"/>
      <c r="E41" s="20"/>
      <c r="F41" s="20"/>
      <c r="G41" s="20"/>
      <c r="H41" s="20"/>
      <c r="I41" s="20"/>
    </row>
    <row r="42" spans="1:10" x14ac:dyDescent="0.25">
      <c r="A42" s="65"/>
      <c r="B42" s="20"/>
      <c r="C42" s="20"/>
      <c r="D42" s="20"/>
      <c r="E42" s="20"/>
      <c r="F42" s="20"/>
      <c r="G42" s="20"/>
      <c r="H42" s="20"/>
      <c r="I42" s="20"/>
    </row>
    <row r="43" spans="1:10" x14ac:dyDescent="0.25">
      <c r="G43" s="20"/>
      <c r="H43" s="20"/>
    </row>
    <row r="44" spans="1:10" x14ac:dyDescent="0.25">
      <c r="G44" s="20"/>
      <c r="H44" s="20"/>
    </row>
    <row r="45" spans="1:10" x14ac:dyDescent="0.25">
      <c r="G45" s="20"/>
      <c r="H45" s="20"/>
    </row>
  </sheetData>
  <mergeCells count="2">
    <mergeCell ref="B4:J4"/>
    <mergeCell ref="B21:J21"/>
  </mergeCells>
  <phoneticPr fontId="0" type="noConversion"/>
  <printOptions horizontalCentered="1" verticalCentered="1"/>
  <pageMargins left="0.98425196850393704" right="0.98425196850393704" top="1.1811023622047245" bottom="0.6692913385826772" header="0" footer="0"/>
  <pageSetup paperSize="14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Hoja58">
    <pageSetUpPr fitToPage="1"/>
  </sheetPr>
  <dimension ref="A1:N50"/>
  <sheetViews>
    <sheetView zoomScale="90" zoomScaleNormal="90" workbookViewId="0">
      <selection activeCell="Q40" sqref="Q40"/>
    </sheetView>
  </sheetViews>
  <sheetFormatPr baseColWidth="10" defaultRowHeight="13.5" x14ac:dyDescent="0.25"/>
  <cols>
    <col min="1" max="1" width="16.140625" style="75" customWidth="1"/>
    <col min="2" max="2" width="15.7109375" style="8" customWidth="1"/>
    <col min="3" max="3" width="14.42578125" style="8" customWidth="1"/>
    <col min="4" max="4" width="15.5703125" style="8" customWidth="1"/>
    <col min="5" max="5" width="13.5703125" style="8" customWidth="1"/>
    <col min="6" max="6" width="17.140625" style="8" customWidth="1"/>
    <col min="7" max="8" width="21.140625" style="8" customWidth="1"/>
    <col min="9" max="9" width="14.28515625" style="8" customWidth="1"/>
    <col min="10" max="10" width="16.140625" style="8" customWidth="1"/>
    <col min="11" max="16384" width="11.42578125" style="8"/>
  </cols>
  <sheetData>
    <row r="1" spans="1:10" x14ac:dyDescent="0.25">
      <c r="A1" s="64"/>
      <c r="B1" s="74"/>
      <c r="C1" s="74"/>
      <c r="D1" s="74"/>
      <c r="E1" s="74"/>
      <c r="F1" s="74"/>
      <c r="G1" s="74"/>
      <c r="H1" s="74"/>
      <c r="I1" s="20"/>
    </row>
    <row r="2" spans="1:10" x14ac:dyDescent="0.25">
      <c r="A2" s="65" t="s">
        <v>519</v>
      </c>
      <c r="B2" s="20"/>
      <c r="C2" s="20"/>
      <c r="D2" s="20"/>
      <c r="E2" s="20"/>
      <c r="F2" s="20"/>
      <c r="G2" s="20"/>
      <c r="H2" s="20"/>
      <c r="I2" s="20"/>
    </row>
    <row r="3" spans="1:10" x14ac:dyDescent="0.25">
      <c r="A3" s="65"/>
      <c r="B3" s="20"/>
      <c r="C3" s="20"/>
      <c r="D3" s="20"/>
      <c r="E3" s="20"/>
      <c r="F3" s="20"/>
      <c r="G3" s="20"/>
      <c r="H3" s="20"/>
      <c r="I3" s="20"/>
    </row>
    <row r="4" spans="1:10" ht="12.75" customHeight="1" x14ac:dyDescent="0.25">
      <c r="A4" s="234"/>
      <c r="B4" s="585" t="s">
        <v>383</v>
      </c>
      <c r="C4" s="586"/>
      <c r="D4" s="586"/>
      <c r="E4" s="586"/>
      <c r="F4" s="586"/>
      <c r="G4" s="586"/>
      <c r="H4" s="586"/>
      <c r="I4" s="586"/>
      <c r="J4" s="587"/>
    </row>
    <row r="5" spans="1:10" s="75" customFormat="1" ht="30" customHeight="1" x14ac:dyDescent="0.2">
      <c r="A5" s="232" t="s">
        <v>0</v>
      </c>
      <c r="B5" s="481" t="s">
        <v>28</v>
      </c>
      <c r="C5" s="481" t="s">
        <v>30</v>
      </c>
      <c r="D5" s="481" t="s">
        <v>27</v>
      </c>
      <c r="E5" s="481" t="s">
        <v>29</v>
      </c>
      <c r="F5" s="481" t="s">
        <v>436</v>
      </c>
      <c r="G5" s="481" t="s">
        <v>437</v>
      </c>
      <c r="H5" s="481" t="s">
        <v>438</v>
      </c>
      <c r="I5" s="218" t="s">
        <v>439</v>
      </c>
      <c r="J5" s="218" t="s">
        <v>22</v>
      </c>
    </row>
    <row r="6" spans="1:10" ht="13.5" customHeight="1" x14ac:dyDescent="0.25">
      <c r="A6" s="58" t="s">
        <v>2</v>
      </c>
      <c r="B6" s="56">
        <v>18.18478</v>
      </c>
      <c r="C6" s="56">
        <v>257.12157999999999</v>
      </c>
      <c r="D6" s="56">
        <v>36.162459999999996</v>
      </c>
      <c r="E6" s="56">
        <v>0</v>
      </c>
      <c r="F6" s="56">
        <v>0</v>
      </c>
      <c r="G6" s="56">
        <v>0</v>
      </c>
      <c r="H6" s="56">
        <v>0</v>
      </c>
      <c r="I6" s="56">
        <v>0</v>
      </c>
      <c r="J6" s="56">
        <f>SUM(B6:I6)</f>
        <v>311.46881999999999</v>
      </c>
    </row>
    <row r="7" spans="1:10" ht="13.5" customHeight="1" x14ac:dyDescent="0.25">
      <c r="A7" s="59" t="s">
        <v>3</v>
      </c>
      <c r="B7" s="56">
        <v>17.358540000000001</v>
      </c>
      <c r="C7" s="56">
        <v>235.95549</v>
      </c>
      <c r="D7" s="56">
        <v>24.956900000000001</v>
      </c>
      <c r="E7" s="56">
        <v>0</v>
      </c>
      <c r="F7" s="56">
        <v>0</v>
      </c>
      <c r="G7" s="56">
        <v>1E-3</v>
      </c>
      <c r="H7" s="56">
        <v>0</v>
      </c>
      <c r="I7" s="56">
        <v>0</v>
      </c>
      <c r="J7" s="56">
        <f t="shared" ref="J7:J17" si="0">SUM(B7:I7)</f>
        <v>278.27193</v>
      </c>
    </row>
    <row r="8" spans="1:10" ht="13.5" customHeight="1" x14ac:dyDescent="0.25">
      <c r="A8" s="59" t="s">
        <v>4</v>
      </c>
      <c r="B8" s="56">
        <v>21.618400000000001</v>
      </c>
      <c r="C8" s="56">
        <v>285.33784000000003</v>
      </c>
      <c r="D8" s="56">
        <v>39.64188</v>
      </c>
      <c r="E8" s="56">
        <v>0</v>
      </c>
      <c r="F8" s="56">
        <v>0</v>
      </c>
      <c r="G8" s="56">
        <v>1E-3</v>
      </c>
      <c r="H8" s="56">
        <v>0</v>
      </c>
      <c r="I8" s="56">
        <v>0</v>
      </c>
      <c r="J8" s="56">
        <f t="shared" si="0"/>
        <v>346.59912000000003</v>
      </c>
    </row>
    <row r="9" spans="1:10" ht="13.5" customHeight="1" x14ac:dyDescent="0.25">
      <c r="A9" s="59" t="s">
        <v>5</v>
      </c>
      <c r="B9" s="56">
        <v>20.999419999999997</v>
      </c>
      <c r="C9" s="56">
        <v>224.30204000000001</v>
      </c>
      <c r="D9" s="56">
        <v>53.236890000000002</v>
      </c>
      <c r="E9" s="56">
        <v>0</v>
      </c>
      <c r="F9" s="56">
        <v>0</v>
      </c>
      <c r="G9" s="56">
        <v>1E-3</v>
      </c>
      <c r="H9" s="56">
        <v>0</v>
      </c>
      <c r="I9" s="56">
        <v>0</v>
      </c>
      <c r="J9" s="56">
        <f t="shared" si="0"/>
        <v>298.53934999999996</v>
      </c>
    </row>
    <row r="10" spans="1:10" ht="13.5" customHeight="1" x14ac:dyDescent="0.25">
      <c r="A10" s="59" t="s">
        <v>6</v>
      </c>
      <c r="B10" s="56">
        <v>22.192679999999999</v>
      </c>
      <c r="C10" s="56">
        <v>283.27940000000001</v>
      </c>
      <c r="D10" s="56">
        <v>119.82649000000001</v>
      </c>
      <c r="E10" s="56">
        <v>0</v>
      </c>
      <c r="F10" s="56">
        <v>0</v>
      </c>
      <c r="G10" s="56">
        <v>6.0000000000000001E-3</v>
      </c>
      <c r="H10" s="56">
        <v>0</v>
      </c>
      <c r="I10" s="56">
        <v>0</v>
      </c>
      <c r="J10" s="56">
        <f t="shared" si="0"/>
        <v>425.30457000000001</v>
      </c>
    </row>
    <row r="11" spans="1:10" ht="13.5" customHeight="1" x14ac:dyDescent="0.25">
      <c r="A11" s="59" t="s">
        <v>7</v>
      </c>
      <c r="B11" s="56">
        <v>31.692900000000002</v>
      </c>
      <c r="C11" s="56">
        <v>254.85007999999999</v>
      </c>
      <c r="D11" s="56">
        <v>181.66327999999999</v>
      </c>
      <c r="E11" s="56">
        <v>0</v>
      </c>
      <c r="F11" s="56">
        <v>0</v>
      </c>
      <c r="G11" s="56">
        <v>5.0000000000000001E-3</v>
      </c>
      <c r="H11" s="56">
        <v>0</v>
      </c>
      <c r="I11" s="56">
        <v>0</v>
      </c>
      <c r="J11" s="56">
        <f t="shared" si="0"/>
        <v>468.21125999999998</v>
      </c>
    </row>
    <row r="12" spans="1:10" ht="13.5" customHeight="1" x14ac:dyDescent="0.25">
      <c r="A12" s="59" t="s">
        <v>8</v>
      </c>
      <c r="B12" s="56">
        <v>24.578169999999997</v>
      </c>
      <c r="C12" s="56">
        <v>273.73952000000003</v>
      </c>
      <c r="D12" s="56">
        <v>153.13018</v>
      </c>
      <c r="E12" s="56">
        <v>0</v>
      </c>
      <c r="F12" s="56">
        <v>0</v>
      </c>
      <c r="G12" s="56">
        <v>0</v>
      </c>
      <c r="H12" s="56">
        <v>0</v>
      </c>
      <c r="I12" s="56">
        <v>0</v>
      </c>
      <c r="J12" s="56">
        <f t="shared" si="0"/>
        <v>451.44787000000002</v>
      </c>
    </row>
    <row r="13" spans="1:10" ht="13.5" customHeight="1" x14ac:dyDescent="0.25">
      <c r="A13" s="59" t="s">
        <v>9</v>
      </c>
      <c r="B13" s="56">
        <v>30.265509999999999</v>
      </c>
      <c r="C13" s="56">
        <v>320.57488000000001</v>
      </c>
      <c r="D13" s="56">
        <v>166.37738000000002</v>
      </c>
      <c r="E13" s="56">
        <v>0</v>
      </c>
      <c r="F13" s="56">
        <v>0</v>
      </c>
      <c r="G13" s="56">
        <v>2E-3</v>
      </c>
      <c r="H13" s="56">
        <v>0</v>
      </c>
      <c r="I13" s="56">
        <v>0</v>
      </c>
      <c r="J13" s="56">
        <f t="shared" si="0"/>
        <v>517.21976999999993</v>
      </c>
    </row>
    <row r="14" spans="1:10" ht="13.5" customHeight="1" x14ac:dyDescent="0.25">
      <c r="A14" s="59" t="s">
        <v>10</v>
      </c>
      <c r="B14" s="56">
        <v>23.095359999999999</v>
      </c>
      <c r="C14" s="56">
        <v>264.00597999999997</v>
      </c>
      <c r="D14" s="56">
        <v>102.02508</v>
      </c>
      <c r="E14" s="56">
        <v>0</v>
      </c>
      <c r="F14" s="56">
        <v>0</v>
      </c>
      <c r="G14" s="56">
        <v>2E-3</v>
      </c>
      <c r="H14" s="56">
        <v>0</v>
      </c>
      <c r="I14" s="56">
        <v>0</v>
      </c>
      <c r="J14" s="56">
        <f t="shared" si="0"/>
        <v>389.12841999999995</v>
      </c>
    </row>
    <row r="15" spans="1:10" ht="13.5" customHeight="1" x14ac:dyDescent="0.25">
      <c r="A15" s="59" t="s">
        <v>11</v>
      </c>
      <c r="B15" s="56">
        <v>24.17925</v>
      </c>
      <c r="C15" s="56">
        <v>243.61891</v>
      </c>
      <c r="D15" s="56">
        <v>70.967850000000013</v>
      </c>
      <c r="E15" s="56">
        <v>0</v>
      </c>
      <c r="F15" s="56">
        <v>0</v>
      </c>
      <c r="G15" s="56">
        <v>1E-3</v>
      </c>
      <c r="H15" s="56">
        <v>0</v>
      </c>
      <c r="I15" s="56">
        <v>0</v>
      </c>
      <c r="J15" s="56">
        <f t="shared" si="0"/>
        <v>338.76700999999997</v>
      </c>
    </row>
    <row r="16" spans="1:10" ht="13.5" customHeight="1" x14ac:dyDescent="0.25">
      <c r="A16" s="59" t="s">
        <v>12</v>
      </c>
      <c r="B16" s="56">
        <v>23.58512</v>
      </c>
      <c r="C16" s="56">
        <v>250.42016000000001</v>
      </c>
      <c r="D16" s="56">
        <v>42.567900000000002</v>
      </c>
      <c r="E16" s="56">
        <v>0</v>
      </c>
      <c r="F16" s="56">
        <v>0</v>
      </c>
      <c r="G16" s="56">
        <v>1E-3</v>
      </c>
      <c r="H16" s="56">
        <v>0</v>
      </c>
      <c r="I16" s="56">
        <v>0</v>
      </c>
      <c r="J16" s="56">
        <f t="shared" si="0"/>
        <v>316.57418000000001</v>
      </c>
    </row>
    <row r="17" spans="1:10" ht="13.5" customHeight="1" x14ac:dyDescent="0.25">
      <c r="A17" s="59" t="s">
        <v>13</v>
      </c>
      <c r="B17" s="56">
        <v>20.805070000000001</v>
      </c>
      <c r="C17" s="56">
        <v>249.07736</v>
      </c>
      <c r="D17" s="56">
        <v>41.526789999999998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56">
        <f t="shared" si="0"/>
        <v>311.40922</v>
      </c>
    </row>
    <row r="18" spans="1:10" ht="13.5" customHeight="1" x14ac:dyDescent="0.25">
      <c r="A18" s="233" t="s">
        <v>22</v>
      </c>
      <c r="B18" s="60">
        <f t="shared" ref="B18:J18" si="1">+SUM(B6:B17)</f>
        <v>278.55520000000001</v>
      </c>
      <c r="C18" s="60">
        <f t="shared" si="1"/>
        <v>3142.2832399999998</v>
      </c>
      <c r="D18" s="60">
        <f t="shared" si="1"/>
        <v>1032.0830799999999</v>
      </c>
      <c r="E18" s="60">
        <f t="shared" si="1"/>
        <v>0</v>
      </c>
      <c r="F18" s="60">
        <f t="shared" si="1"/>
        <v>0</v>
      </c>
      <c r="G18" s="60">
        <f t="shared" si="1"/>
        <v>2.0000000000000004E-2</v>
      </c>
      <c r="H18" s="60">
        <f t="shared" si="1"/>
        <v>0</v>
      </c>
      <c r="I18" s="60">
        <f t="shared" si="1"/>
        <v>0</v>
      </c>
      <c r="J18" s="60">
        <f t="shared" si="1"/>
        <v>4452.9415200000003</v>
      </c>
    </row>
    <row r="19" spans="1:10" ht="13.5" customHeight="1" x14ac:dyDescent="0.25">
      <c r="A19" s="66"/>
      <c r="B19" s="67"/>
      <c r="C19" s="67"/>
      <c r="D19" s="67"/>
      <c r="E19" s="67"/>
      <c r="F19" s="67"/>
      <c r="G19" s="391"/>
      <c r="H19" s="391"/>
      <c r="I19" s="53"/>
    </row>
    <row r="20" spans="1:10" ht="13.5" customHeight="1" x14ac:dyDescent="0.25">
      <c r="A20" s="68"/>
      <c r="B20" s="53"/>
      <c r="C20" s="69"/>
      <c r="D20" s="69"/>
      <c r="E20" s="69"/>
      <c r="F20" s="69"/>
      <c r="G20" s="391"/>
      <c r="H20" s="391"/>
      <c r="I20" s="53"/>
    </row>
    <row r="21" spans="1:10" ht="13.5" customHeight="1" x14ac:dyDescent="0.25">
      <c r="A21" s="234"/>
      <c r="B21" s="585" t="s">
        <v>444</v>
      </c>
      <c r="C21" s="586"/>
      <c r="D21" s="586"/>
      <c r="E21" s="586"/>
      <c r="F21" s="586"/>
      <c r="G21" s="586"/>
      <c r="H21" s="586"/>
      <c r="I21" s="586"/>
      <c r="J21" s="587"/>
    </row>
    <row r="22" spans="1:10" ht="26.25" customHeight="1" x14ac:dyDescent="0.25">
      <c r="A22" s="232" t="s">
        <v>0</v>
      </c>
      <c r="B22" s="481" t="s">
        <v>28</v>
      </c>
      <c r="C22" s="481" t="s">
        <v>30</v>
      </c>
      <c r="D22" s="481" t="s">
        <v>27</v>
      </c>
      <c r="E22" s="481" t="s">
        <v>29</v>
      </c>
      <c r="F22" s="481" t="s">
        <v>436</v>
      </c>
      <c r="G22" s="481" t="s">
        <v>437</v>
      </c>
      <c r="H22" s="481" t="s">
        <v>438</v>
      </c>
      <c r="I22" s="481" t="s">
        <v>439</v>
      </c>
      <c r="J22" s="481" t="s">
        <v>22</v>
      </c>
    </row>
    <row r="23" spans="1:10" ht="13.5" customHeight="1" x14ac:dyDescent="0.25">
      <c r="A23" s="58" t="s">
        <v>2</v>
      </c>
      <c r="B23" s="56">
        <v>60.643999999999998</v>
      </c>
      <c r="C23" s="56">
        <v>0</v>
      </c>
      <c r="D23" s="56">
        <v>51.588999999999999</v>
      </c>
      <c r="E23" s="56">
        <v>57.488</v>
      </c>
      <c r="F23" s="56">
        <v>0</v>
      </c>
      <c r="G23" s="56">
        <v>0</v>
      </c>
      <c r="H23" s="56">
        <v>0</v>
      </c>
      <c r="I23" s="56">
        <v>0</v>
      </c>
      <c r="J23" s="56">
        <f>SUM(B23:I23)</f>
        <v>169.721</v>
      </c>
    </row>
    <row r="24" spans="1:10" ht="13.5" customHeight="1" x14ac:dyDescent="0.25">
      <c r="A24" s="59" t="s">
        <v>3</v>
      </c>
      <c r="B24" s="56">
        <v>74.646000000000001</v>
      </c>
      <c r="C24" s="56">
        <v>0</v>
      </c>
      <c r="D24" s="56">
        <v>49.822000000000003</v>
      </c>
      <c r="E24" s="56">
        <v>48.536000000000001</v>
      </c>
      <c r="F24" s="56">
        <v>0</v>
      </c>
      <c r="G24" s="56">
        <v>0</v>
      </c>
      <c r="H24" s="56">
        <v>0</v>
      </c>
      <c r="I24" s="56">
        <v>0</v>
      </c>
      <c r="J24" s="56">
        <f t="shared" ref="J24:J34" si="2">SUM(B24:I24)</f>
        <v>173.00400000000002</v>
      </c>
    </row>
    <row r="25" spans="1:10" ht="13.5" customHeight="1" x14ac:dyDescent="0.25">
      <c r="A25" s="59" t="s">
        <v>4</v>
      </c>
      <c r="B25" s="56">
        <v>75.534000000000006</v>
      </c>
      <c r="C25" s="56">
        <v>0</v>
      </c>
      <c r="D25" s="56">
        <v>51.606999999999999</v>
      </c>
      <c r="E25" s="56">
        <v>61.164999999999999</v>
      </c>
      <c r="F25" s="56">
        <v>0</v>
      </c>
      <c r="G25" s="56">
        <v>0</v>
      </c>
      <c r="H25" s="56">
        <v>0</v>
      </c>
      <c r="I25" s="56">
        <v>0</v>
      </c>
      <c r="J25" s="56">
        <f t="shared" si="2"/>
        <v>188.30600000000001</v>
      </c>
    </row>
    <row r="26" spans="1:10" ht="13.5" customHeight="1" x14ac:dyDescent="0.25">
      <c r="A26" s="59" t="s">
        <v>5</v>
      </c>
      <c r="B26" s="56">
        <v>85.680999999999997</v>
      </c>
      <c r="C26" s="56">
        <v>0</v>
      </c>
      <c r="D26" s="56">
        <v>71.441999999999993</v>
      </c>
      <c r="E26" s="56">
        <v>95.171000000000006</v>
      </c>
      <c r="F26" s="56">
        <v>0</v>
      </c>
      <c r="G26" s="56">
        <v>7.8E-2</v>
      </c>
      <c r="H26" s="56">
        <v>0</v>
      </c>
      <c r="I26" s="56">
        <v>0</v>
      </c>
      <c r="J26" s="56">
        <f t="shared" si="2"/>
        <v>252.37199999999999</v>
      </c>
    </row>
    <row r="27" spans="1:10" ht="13.5" customHeight="1" x14ac:dyDescent="0.25">
      <c r="A27" s="59" t="s">
        <v>6</v>
      </c>
      <c r="B27" s="56">
        <v>133.87200000000001</v>
      </c>
      <c r="C27" s="56">
        <v>0</v>
      </c>
      <c r="D27" s="56">
        <v>109.887</v>
      </c>
      <c r="E27" s="56">
        <v>128.059</v>
      </c>
      <c r="F27" s="56">
        <v>0</v>
      </c>
      <c r="G27" s="56">
        <v>0.308</v>
      </c>
      <c r="H27" s="56">
        <v>0</v>
      </c>
      <c r="I27" s="56">
        <v>0</v>
      </c>
      <c r="J27" s="56">
        <f t="shared" si="2"/>
        <v>372.12599999999998</v>
      </c>
    </row>
    <row r="28" spans="1:10" ht="13.5" customHeight="1" x14ac:dyDescent="0.25">
      <c r="A28" s="59" t="s">
        <v>7</v>
      </c>
      <c r="B28" s="56">
        <v>161.47</v>
      </c>
      <c r="C28" s="56">
        <v>0</v>
      </c>
      <c r="D28" s="56">
        <v>148.267</v>
      </c>
      <c r="E28" s="56">
        <v>109.538</v>
      </c>
      <c r="F28" s="56">
        <v>0</v>
      </c>
      <c r="G28" s="56">
        <v>0.46</v>
      </c>
      <c r="H28" s="56">
        <v>0</v>
      </c>
      <c r="I28" s="56">
        <v>0</v>
      </c>
      <c r="J28" s="56">
        <f t="shared" si="2"/>
        <v>419.73499999999996</v>
      </c>
    </row>
    <row r="29" spans="1:10" ht="13.5" customHeight="1" x14ac:dyDescent="0.25">
      <c r="A29" s="59" t="s">
        <v>8</v>
      </c>
      <c r="B29" s="56">
        <v>161.68100000000001</v>
      </c>
      <c r="C29" s="56">
        <v>0</v>
      </c>
      <c r="D29" s="56">
        <v>144.78800000000001</v>
      </c>
      <c r="E29" s="56">
        <v>149.18110999999999</v>
      </c>
      <c r="F29" s="56">
        <v>0</v>
      </c>
      <c r="G29" s="56">
        <v>0.46200000000000002</v>
      </c>
      <c r="H29" s="56">
        <v>0</v>
      </c>
      <c r="I29" s="56">
        <v>0</v>
      </c>
      <c r="J29" s="56">
        <f t="shared" si="2"/>
        <v>456.11211000000003</v>
      </c>
    </row>
    <row r="30" spans="1:10" ht="13.5" customHeight="1" x14ac:dyDescent="0.25">
      <c r="A30" s="59" t="s">
        <v>9</v>
      </c>
      <c r="B30" s="56">
        <v>155.32400000000001</v>
      </c>
      <c r="C30" s="56">
        <v>0</v>
      </c>
      <c r="D30" s="56">
        <v>153.358</v>
      </c>
      <c r="E30" s="56">
        <v>139.73998</v>
      </c>
      <c r="F30" s="56">
        <v>0</v>
      </c>
      <c r="G30" s="56">
        <v>0.47699999999999998</v>
      </c>
      <c r="H30" s="56">
        <v>0</v>
      </c>
      <c r="I30" s="56">
        <v>0</v>
      </c>
      <c r="J30" s="56">
        <f t="shared" si="2"/>
        <v>448.89897999999999</v>
      </c>
    </row>
    <row r="31" spans="1:10" ht="13.5" customHeight="1" x14ac:dyDescent="0.25">
      <c r="A31" s="59" t="s">
        <v>10</v>
      </c>
      <c r="B31" s="56">
        <v>129.89693</v>
      </c>
      <c r="C31" s="56">
        <v>0</v>
      </c>
      <c r="D31" s="56">
        <v>127.923</v>
      </c>
      <c r="E31" s="56">
        <v>112.17004</v>
      </c>
      <c r="F31" s="56">
        <v>0</v>
      </c>
      <c r="G31" s="56">
        <v>0.25707000000000002</v>
      </c>
      <c r="H31" s="56">
        <v>0</v>
      </c>
      <c r="I31" s="56">
        <v>0</v>
      </c>
      <c r="J31" s="56">
        <f t="shared" si="2"/>
        <v>370.24703999999997</v>
      </c>
    </row>
    <row r="32" spans="1:10" ht="13.5" customHeight="1" x14ac:dyDescent="0.25">
      <c r="A32" s="59" t="s">
        <v>11</v>
      </c>
      <c r="B32" s="56">
        <v>148.77798999999999</v>
      </c>
      <c r="C32" s="56">
        <v>0</v>
      </c>
      <c r="D32" s="56">
        <v>95.462000000000003</v>
      </c>
      <c r="E32" s="56">
        <v>89.18507000000001</v>
      </c>
      <c r="F32" s="56">
        <v>0</v>
      </c>
      <c r="G32" s="56">
        <v>0.17101</v>
      </c>
      <c r="H32" s="56">
        <v>0</v>
      </c>
      <c r="I32" s="56">
        <v>0</v>
      </c>
      <c r="J32" s="56">
        <f t="shared" si="2"/>
        <v>333.59607</v>
      </c>
    </row>
    <row r="33" spans="1:14" ht="13.5" customHeight="1" x14ac:dyDescent="0.25">
      <c r="A33" s="59" t="s">
        <v>12</v>
      </c>
      <c r="B33" s="56">
        <v>143.02167</v>
      </c>
      <c r="C33" s="56">
        <v>0</v>
      </c>
      <c r="D33" s="56">
        <v>81.537000000000006</v>
      </c>
      <c r="E33" s="56">
        <v>63.555440000000004</v>
      </c>
      <c r="F33" s="56">
        <v>0</v>
      </c>
      <c r="G33" s="56">
        <v>6.3299999999999997E-3</v>
      </c>
      <c r="H33" s="56">
        <v>0</v>
      </c>
      <c r="I33" s="56">
        <v>0</v>
      </c>
      <c r="J33" s="56">
        <f t="shared" si="2"/>
        <v>288.12043999999997</v>
      </c>
    </row>
    <row r="34" spans="1:14" ht="13.5" customHeight="1" x14ac:dyDescent="0.25">
      <c r="A34" s="59" t="s">
        <v>13</v>
      </c>
      <c r="B34" s="56">
        <v>81.521940000000001</v>
      </c>
      <c r="C34" s="56">
        <v>0</v>
      </c>
      <c r="D34" s="56">
        <v>56.374000000000002</v>
      </c>
      <c r="E34" s="56">
        <v>54.406930000000003</v>
      </c>
      <c r="F34" s="56">
        <v>0</v>
      </c>
      <c r="G34" s="56">
        <v>1.06E-3</v>
      </c>
      <c r="H34" s="56">
        <v>0</v>
      </c>
      <c r="I34" s="56">
        <v>0</v>
      </c>
      <c r="J34" s="56">
        <f t="shared" si="2"/>
        <v>192.30392999999998</v>
      </c>
    </row>
    <row r="35" spans="1:14" ht="13.5" customHeight="1" x14ac:dyDescent="0.25">
      <c r="A35" s="233" t="s">
        <v>22</v>
      </c>
      <c r="B35" s="60">
        <f t="shared" ref="B35:J35" si="3">+SUM(B23:B34)</f>
        <v>1412.0705300000004</v>
      </c>
      <c r="C35" s="60">
        <f t="shared" si="3"/>
        <v>0</v>
      </c>
      <c r="D35" s="60">
        <f t="shared" si="3"/>
        <v>1142.056</v>
      </c>
      <c r="E35" s="60">
        <f t="shared" si="3"/>
        <v>1108.1955700000001</v>
      </c>
      <c r="F35" s="60">
        <f t="shared" si="3"/>
        <v>0</v>
      </c>
      <c r="G35" s="60">
        <f t="shared" si="3"/>
        <v>2.2204700000000002</v>
      </c>
      <c r="H35" s="60">
        <f t="shared" si="3"/>
        <v>0</v>
      </c>
      <c r="I35" s="60">
        <f t="shared" si="3"/>
        <v>0</v>
      </c>
      <c r="J35" s="60">
        <f t="shared" si="3"/>
        <v>3664.5425700000005</v>
      </c>
    </row>
    <row r="36" spans="1:14" x14ac:dyDescent="0.25">
      <c r="A36" s="20"/>
      <c r="H36" s="20"/>
    </row>
    <row r="37" spans="1:14" x14ac:dyDescent="0.25">
      <c r="A37" s="62"/>
      <c r="B37" s="20"/>
      <c r="C37" s="20"/>
      <c r="D37" s="20"/>
      <c r="E37" s="20"/>
      <c r="F37" s="20"/>
      <c r="G37" s="20"/>
      <c r="H37" s="20"/>
      <c r="I37" s="20"/>
    </row>
    <row r="38" spans="1:14" x14ac:dyDescent="0.25">
      <c r="A38" s="62"/>
      <c r="B38" s="20"/>
      <c r="C38" s="20"/>
      <c r="D38" s="20"/>
      <c r="E38" s="20"/>
      <c r="F38" s="20"/>
      <c r="G38" s="20"/>
      <c r="H38" s="20"/>
      <c r="I38" s="20"/>
    </row>
    <row r="39" spans="1:14" x14ac:dyDescent="0.25">
      <c r="A39" s="62"/>
      <c r="B39" s="20"/>
      <c r="C39" s="20"/>
      <c r="D39" s="20"/>
      <c r="E39" s="20"/>
      <c r="F39" s="20"/>
      <c r="G39" s="20"/>
      <c r="H39" s="20"/>
      <c r="I39" s="20"/>
      <c r="J39" s="27"/>
      <c r="K39" s="27"/>
      <c r="L39" s="27"/>
      <c r="M39" s="27"/>
      <c r="N39" s="27"/>
    </row>
    <row r="40" spans="1:14" x14ac:dyDescent="0.25">
      <c r="A40" s="65"/>
      <c r="B40" s="20"/>
      <c r="C40" s="20"/>
      <c r="D40" s="20"/>
      <c r="E40" s="20"/>
      <c r="F40" s="20"/>
      <c r="G40" s="20"/>
      <c r="H40" s="20"/>
      <c r="I40" s="20"/>
      <c r="J40" s="27"/>
      <c r="K40" s="27"/>
      <c r="L40" s="27"/>
      <c r="M40" s="27"/>
      <c r="N40" s="27"/>
    </row>
    <row r="41" spans="1:14" x14ac:dyDescent="0.25">
      <c r="A41" s="65"/>
      <c r="B41" s="20"/>
      <c r="C41" s="20"/>
      <c r="D41" s="20"/>
      <c r="E41" s="20"/>
      <c r="F41" s="20"/>
      <c r="G41" s="20"/>
      <c r="H41" s="20"/>
      <c r="I41" s="20"/>
      <c r="J41" s="27"/>
      <c r="K41" s="27"/>
      <c r="L41" s="27"/>
      <c r="M41" s="27"/>
      <c r="N41" s="27"/>
    </row>
    <row r="42" spans="1:14" x14ac:dyDescent="0.25">
      <c r="A42" s="65"/>
      <c r="B42" s="20"/>
      <c r="C42" s="20"/>
      <c r="D42" s="20"/>
      <c r="E42" s="20"/>
      <c r="F42" s="20"/>
      <c r="G42" s="20"/>
      <c r="H42" s="20"/>
      <c r="I42" s="20"/>
      <c r="J42" s="27"/>
      <c r="K42" s="27"/>
      <c r="L42" s="27"/>
      <c r="M42" s="27"/>
      <c r="N42" s="27"/>
    </row>
    <row r="43" spans="1:14" x14ac:dyDescent="0.25">
      <c r="C43" s="27"/>
      <c r="D43" s="27"/>
      <c r="E43" s="27"/>
      <c r="F43" s="27"/>
      <c r="G43" s="20"/>
      <c r="J43" s="27"/>
      <c r="K43" s="27"/>
      <c r="L43" s="27"/>
      <c r="M43" s="27"/>
      <c r="N43" s="27"/>
    </row>
    <row r="44" spans="1:14" x14ac:dyDescent="0.25">
      <c r="C44" s="27"/>
      <c r="D44" s="27"/>
      <c r="E44" s="27"/>
      <c r="F44" s="27"/>
      <c r="G44" s="20"/>
      <c r="H44" s="20"/>
      <c r="J44" s="27"/>
      <c r="K44" s="27"/>
      <c r="L44" s="27"/>
      <c r="M44" s="27"/>
      <c r="N44" s="27"/>
    </row>
    <row r="45" spans="1:14" x14ac:dyDescent="0.25">
      <c r="C45" s="27"/>
      <c r="D45" s="27"/>
      <c r="E45" s="27"/>
      <c r="F45" s="27"/>
      <c r="G45" s="20"/>
      <c r="H45" s="20"/>
      <c r="J45" s="27"/>
      <c r="K45" s="27"/>
      <c r="L45" s="27"/>
      <c r="M45" s="27"/>
      <c r="N45" s="27"/>
    </row>
    <row r="46" spans="1:14" x14ac:dyDescent="0.25">
      <c r="C46" s="27"/>
      <c r="D46" s="27"/>
      <c r="E46" s="27"/>
      <c r="F46" s="27"/>
      <c r="G46" s="27"/>
      <c r="J46" s="27"/>
      <c r="K46" s="27"/>
      <c r="L46" s="27"/>
      <c r="M46" s="27"/>
      <c r="N46" s="27"/>
    </row>
    <row r="47" spans="1:14" x14ac:dyDescent="0.25">
      <c r="C47" s="27"/>
      <c r="D47" s="27"/>
      <c r="E47" s="27"/>
      <c r="F47" s="27"/>
      <c r="G47" s="27"/>
      <c r="J47" s="27"/>
      <c r="K47" s="27"/>
      <c r="L47" s="27"/>
      <c r="M47" s="27"/>
      <c r="N47" s="27"/>
    </row>
    <row r="48" spans="1:14" x14ac:dyDescent="0.25">
      <c r="C48" s="27"/>
      <c r="D48" s="27"/>
      <c r="E48" s="27"/>
      <c r="F48" s="27"/>
      <c r="G48" s="27"/>
      <c r="J48" s="27"/>
      <c r="K48" s="27"/>
      <c r="L48" s="27"/>
      <c r="M48" s="27"/>
      <c r="N48" s="27"/>
    </row>
    <row r="49" spans="3:14" x14ac:dyDescent="0.25">
      <c r="C49" s="27"/>
      <c r="D49" s="27"/>
      <c r="E49" s="27"/>
      <c r="F49" s="27"/>
      <c r="G49" s="27"/>
      <c r="J49" s="27"/>
      <c r="K49" s="27"/>
      <c r="L49" s="27"/>
      <c r="M49" s="27"/>
      <c r="N49" s="27"/>
    </row>
    <row r="50" spans="3:14" x14ac:dyDescent="0.25">
      <c r="C50" s="27"/>
      <c r="D50" s="27"/>
      <c r="E50" s="27"/>
      <c r="F50" s="27"/>
      <c r="G50" s="27"/>
      <c r="J50" s="27"/>
      <c r="K50" s="27"/>
      <c r="L50" s="27"/>
      <c r="M50" s="27"/>
      <c r="N50" s="27"/>
    </row>
  </sheetData>
  <mergeCells count="2">
    <mergeCell ref="B4:J4"/>
    <mergeCell ref="B21:J21"/>
  </mergeCells>
  <printOptions horizontalCentered="1" verticalCentered="1"/>
  <pageMargins left="0.98425196850393704" right="0.98425196850393704" top="1.1811023622047245" bottom="0.6692913385826772" header="0" footer="0"/>
  <pageSetup paperSize="14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Hoja59">
    <pageSetUpPr fitToPage="1"/>
  </sheetPr>
  <dimension ref="A1:J45"/>
  <sheetViews>
    <sheetView zoomScale="90" zoomScaleNormal="90" workbookViewId="0">
      <selection activeCell="Q40" sqref="Q40"/>
    </sheetView>
  </sheetViews>
  <sheetFormatPr baseColWidth="10" defaultRowHeight="13.5" x14ac:dyDescent="0.25"/>
  <cols>
    <col min="1" max="1" width="16.140625" style="75" customWidth="1"/>
    <col min="2" max="2" width="15.7109375" style="8" customWidth="1"/>
    <col min="3" max="3" width="14.42578125" style="8" customWidth="1"/>
    <col min="4" max="4" width="15.5703125" style="8" customWidth="1"/>
    <col min="5" max="5" width="13.5703125" style="8" customWidth="1"/>
    <col min="6" max="6" width="17.140625" style="8" customWidth="1"/>
    <col min="7" max="8" width="21.140625" style="8" customWidth="1"/>
    <col min="9" max="9" width="14.28515625" style="8" customWidth="1"/>
    <col min="10" max="16384" width="11.42578125" style="8"/>
  </cols>
  <sheetData>
    <row r="1" spans="1:10" x14ac:dyDescent="0.25">
      <c r="A1" s="64"/>
      <c r="B1" s="74"/>
      <c r="C1" s="74"/>
      <c r="D1" s="74"/>
      <c r="E1" s="74"/>
      <c r="F1" s="74"/>
      <c r="G1" s="74"/>
      <c r="H1" s="74"/>
      <c r="I1" s="20"/>
    </row>
    <row r="2" spans="1:10" x14ac:dyDescent="0.25">
      <c r="A2" s="65" t="s">
        <v>519</v>
      </c>
      <c r="B2" s="20"/>
      <c r="C2" s="20"/>
      <c r="D2" s="20"/>
      <c r="E2" s="20"/>
      <c r="F2" s="20"/>
      <c r="G2" s="20"/>
      <c r="H2" s="20"/>
      <c r="I2" s="20"/>
    </row>
    <row r="3" spans="1:10" x14ac:dyDescent="0.25">
      <c r="A3" s="65"/>
      <c r="B3" s="20"/>
      <c r="C3" s="20"/>
      <c r="D3" s="20"/>
      <c r="E3" s="20"/>
      <c r="F3" s="20"/>
      <c r="G3" s="20"/>
      <c r="H3" s="20"/>
      <c r="I3" s="20"/>
    </row>
    <row r="4" spans="1:10" ht="12.75" customHeight="1" x14ac:dyDescent="0.25">
      <c r="A4" s="234"/>
      <c r="B4" s="585" t="s">
        <v>400</v>
      </c>
      <c r="C4" s="586"/>
      <c r="D4" s="586"/>
      <c r="E4" s="586"/>
      <c r="F4" s="586"/>
      <c r="G4" s="586"/>
      <c r="H4" s="586"/>
      <c r="I4" s="586"/>
      <c r="J4" s="587"/>
    </row>
    <row r="5" spans="1:10" s="75" customFormat="1" ht="30" customHeight="1" x14ac:dyDescent="0.2">
      <c r="A5" s="232" t="s">
        <v>0</v>
      </c>
      <c r="B5" s="481" t="s">
        <v>28</v>
      </c>
      <c r="C5" s="481" t="s">
        <v>30</v>
      </c>
      <c r="D5" s="481" t="s">
        <v>27</v>
      </c>
      <c r="E5" s="481" t="s">
        <v>29</v>
      </c>
      <c r="F5" s="481" t="s">
        <v>436</v>
      </c>
      <c r="G5" s="481" t="s">
        <v>437</v>
      </c>
      <c r="H5" s="481" t="s">
        <v>438</v>
      </c>
      <c r="I5" s="481" t="s">
        <v>439</v>
      </c>
      <c r="J5" s="481" t="s">
        <v>22</v>
      </c>
    </row>
    <row r="6" spans="1:10" ht="13.5" customHeight="1" x14ac:dyDescent="0.25">
      <c r="A6" s="58" t="s">
        <v>2</v>
      </c>
      <c r="B6" s="56">
        <v>637.37199999999996</v>
      </c>
      <c r="C6" s="56">
        <v>0</v>
      </c>
      <c r="D6" s="56">
        <v>846.452</v>
      </c>
      <c r="E6" s="56">
        <v>162.45499999999998</v>
      </c>
      <c r="F6" s="56">
        <v>0</v>
      </c>
      <c r="G6" s="56">
        <v>1.1819999999999999</v>
      </c>
      <c r="H6" s="56">
        <v>0</v>
      </c>
      <c r="I6" s="56">
        <v>0</v>
      </c>
      <c r="J6" s="56">
        <f>SUM(B6:I6)</f>
        <v>1647.461</v>
      </c>
    </row>
    <row r="7" spans="1:10" ht="13.5" customHeight="1" x14ac:dyDescent="0.25">
      <c r="A7" s="59" t="s">
        <v>3</v>
      </c>
      <c r="B7" s="56">
        <v>612.70499999999993</v>
      </c>
      <c r="C7" s="56">
        <v>0</v>
      </c>
      <c r="D7" s="56">
        <v>772.64499999999998</v>
      </c>
      <c r="E7" s="56">
        <v>153.03100000000001</v>
      </c>
      <c r="F7" s="56">
        <v>0</v>
      </c>
      <c r="G7" s="56">
        <v>0.80800000000000005</v>
      </c>
      <c r="H7" s="56">
        <v>0</v>
      </c>
      <c r="I7" s="56">
        <v>0</v>
      </c>
      <c r="J7" s="56">
        <f t="shared" ref="J7:J17" si="0">SUM(B7:I7)</f>
        <v>1539.1889999999999</v>
      </c>
    </row>
    <row r="8" spans="1:10" ht="13.5" customHeight="1" x14ac:dyDescent="0.25">
      <c r="A8" s="59" t="s">
        <v>4</v>
      </c>
      <c r="B8" s="56">
        <v>643.654</v>
      </c>
      <c r="C8" s="56">
        <v>0</v>
      </c>
      <c r="D8" s="56">
        <v>789.99400000000014</v>
      </c>
      <c r="E8" s="56">
        <v>193.79</v>
      </c>
      <c r="F8" s="56">
        <v>0</v>
      </c>
      <c r="G8" s="56">
        <v>0.17</v>
      </c>
      <c r="H8" s="56">
        <v>0</v>
      </c>
      <c r="I8" s="56">
        <v>0</v>
      </c>
      <c r="J8" s="56">
        <f t="shared" si="0"/>
        <v>1627.6080000000002</v>
      </c>
    </row>
    <row r="9" spans="1:10" ht="13.5" customHeight="1" x14ac:dyDescent="0.25">
      <c r="A9" s="59" t="s">
        <v>5</v>
      </c>
      <c r="B9" s="56">
        <v>763.13199999999995</v>
      </c>
      <c r="C9" s="56">
        <v>0</v>
      </c>
      <c r="D9" s="56">
        <v>1110.2629999999999</v>
      </c>
      <c r="E9" s="56">
        <v>295.036</v>
      </c>
      <c r="F9" s="56">
        <v>0</v>
      </c>
      <c r="G9" s="56">
        <v>3.3320000000000003</v>
      </c>
      <c r="H9" s="56">
        <v>0</v>
      </c>
      <c r="I9" s="56">
        <v>0</v>
      </c>
      <c r="J9" s="56">
        <f t="shared" si="0"/>
        <v>2171.7629999999999</v>
      </c>
    </row>
    <row r="10" spans="1:10" ht="13.5" customHeight="1" x14ac:dyDescent="0.25">
      <c r="A10" s="59" t="s">
        <v>6</v>
      </c>
      <c r="B10" s="56">
        <v>1112.1049999999998</v>
      </c>
      <c r="C10" s="56">
        <v>0</v>
      </c>
      <c r="D10" s="56">
        <v>1759.933</v>
      </c>
      <c r="E10" s="56">
        <v>423.58799999999997</v>
      </c>
      <c r="F10" s="56">
        <v>0</v>
      </c>
      <c r="G10" s="56">
        <v>0.75600000000000001</v>
      </c>
      <c r="H10" s="56">
        <v>0</v>
      </c>
      <c r="I10" s="56">
        <v>0</v>
      </c>
      <c r="J10" s="56">
        <f t="shared" si="0"/>
        <v>3296.3819999999992</v>
      </c>
    </row>
    <row r="11" spans="1:10" ht="13.5" customHeight="1" x14ac:dyDescent="0.25">
      <c r="A11" s="59" t="s">
        <v>7</v>
      </c>
      <c r="B11" s="56">
        <v>1256.627</v>
      </c>
      <c r="C11" s="56">
        <v>0</v>
      </c>
      <c r="D11" s="56">
        <v>2204.7220000000002</v>
      </c>
      <c r="E11" s="56">
        <v>470.221</v>
      </c>
      <c r="F11" s="56">
        <v>0</v>
      </c>
      <c r="G11" s="56">
        <v>4.9809999999999999</v>
      </c>
      <c r="H11" s="56">
        <v>0</v>
      </c>
      <c r="I11" s="56">
        <v>0</v>
      </c>
      <c r="J11" s="56">
        <f t="shared" si="0"/>
        <v>3936.5510000000004</v>
      </c>
    </row>
    <row r="12" spans="1:10" ht="13.5" customHeight="1" x14ac:dyDescent="0.25">
      <c r="A12" s="59" t="s">
        <v>8</v>
      </c>
      <c r="B12" s="56">
        <v>1370.7540000000001</v>
      </c>
      <c r="C12" s="56">
        <v>0</v>
      </c>
      <c r="D12" s="56">
        <v>2525.9429999999998</v>
      </c>
      <c r="E12" s="56">
        <v>484.09877000000006</v>
      </c>
      <c r="F12" s="56">
        <v>0</v>
      </c>
      <c r="G12" s="56">
        <v>5.2480000000000002</v>
      </c>
      <c r="H12" s="56">
        <v>0</v>
      </c>
      <c r="I12" s="56">
        <v>0</v>
      </c>
      <c r="J12" s="56">
        <f t="shared" si="0"/>
        <v>4386.0437700000002</v>
      </c>
    </row>
    <row r="13" spans="1:10" ht="13.5" customHeight="1" x14ac:dyDescent="0.25">
      <c r="A13" s="59" t="s">
        <v>9</v>
      </c>
      <c r="B13" s="56">
        <v>1381.35</v>
      </c>
      <c r="C13" s="56">
        <v>0</v>
      </c>
      <c r="D13" s="56">
        <v>2523.3820000000001</v>
      </c>
      <c r="E13" s="56">
        <v>520.96795999999995</v>
      </c>
      <c r="F13" s="56">
        <v>0</v>
      </c>
      <c r="G13" s="56">
        <v>4.843</v>
      </c>
      <c r="H13" s="56">
        <v>0</v>
      </c>
      <c r="I13" s="56">
        <v>0</v>
      </c>
      <c r="J13" s="56">
        <f t="shared" si="0"/>
        <v>4430.5429599999998</v>
      </c>
    </row>
    <row r="14" spans="1:10" ht="13.5" customHeight="1" x14ac:dyDescent="0.25">
      <c r="A14" s="59" t="s">
        <v>10</v>
      </c>
      <c r="B14" s="56">
        <v>1104.5228299999999</v>
      </c>
      <c r="C14" s="56">
        <v>0</v>
      </c>
      <c r="D14" s="56">
        <v>1993.5279999999998</v>
      </c>
      <c r="E14" s="56">
        <v>418.12967000000003</v>
      </c>
      <c r="F14" s="56">
        <v>0</v>
      </c>
      <c r="G14" s="56">
        <v>4.2021699999999997</v>
      </c>
      <c r="H14" s="56">
        <v>0</v>
      </c>
      <c r="I14" s="56">
        <v>0</v>
      </c>
      <c r="J14" s="56">
        <f t="shared" si="0"/>
        <v>3520.3826699999995</v>
      </c>
    </row>
    <row r="15" spans="1:10" ht="13.5" customHeight="1" x14ac:dyDescent="0.25">
      <c r="A15" s="59" t="s">
        <v>11</v>
      </c>
      <c r="B15" s="56">
        <v>90.157332999999994</v>
      </c>
      <c r="C15" s="56">
        <v>0</v>
      </c>
      <c r="D15" s="56">
        <v>1813.318</v>
      </c>
      <c r="E15" s="56">
        <v>371.88361999999995</v>
      </c>
      <c r="F15" s="56">
        <v>0</v>
      </c>
      <c r="G15" s="56">
        <v>3.59626</v>
      </c>
      <c r="H15" s="56">
        <v>0</v>
      </c>
      <c r="I15" s="56">
        <v>0</v>
      </c>
      <c r="J15" s="56">
        <f t="shared" si="0"/>
        <v>2278.9552129999997</v>
      </c>
    </row>
    <row r="16" spans="1:10" ht="13.5" customHeight="1" x14ac:dyDescent="0.25">
      <c r="A16" s="59" t="s">
        <v>12</v>
      </c>
      <c r="B16" s="56">
        <v>682.12538000000006</v>
      </c>
      <c r="C16" s="56">
        <v>0</v>
      </c>
      <c r="D16" s="56">
        <v>1330.5419999999999</v>
      </c>
      <c r="E16" s="56">
        <v>288.25599</v>
      </c>
      <c r="F16" s="56">
        <v>0</v>
      </c>
      <c r="G16" s="56">
        <v>1.7686199999999999</v>
      </c>
      <c r="H16" s="56">
        <v>0</v>
      </c>
      <c r="I16" s="56">
        <v>0</v>
      </c>
      <c r="J16" s="56">
        <f t="shared" si="0"/>
        <v>2302.6919899999998</v>
      </c>
    </row>
    <row r="17" spans="1:10" ht="13.5" customHeight="1" x14ac:dyDescent="0.25">
      <c r="A17" s="59" t="s">
        <v>13</v>
      </c>
      <c r="B17" s="56">
        <v>526.87765999999999</v>
      </c>
      <c r="C17" s="56">
        <v>0</v>
      </c>
      <c r="D17" s="56">
        <v>972.35</v>
      </c>
      <c r="E17" s="56">
        <v>179.09100000000001</v>
      </c>
      <c r="F17" s="56">
        <v>0</v>
      </c>
      <c r="G17" s="56">
        <v>0.95333999999999997</v>
      </c>
      <c r="H17" s="56">
        <v>0</v>
      </c>
      <c r="I17" s="56">
        <v>0</v>
      </c>
      <c r="J17" s="56">
        <f t="shared" si="0"/>
        <v>1679.2719999999999</v>
      </c>
    </row>
    <row r="18" spans="1:10" ht="13.5" customHeight="1" x14ac:dyDescent="0.25">
      <c r="A18" s="233" t="s">
        <v>22</v>
      </c>
      <c r="B18" s="60">
        <f t="shared" ref="B18:J18" si="1">+SUM(B6:B17)</f>
        <v>10181.382202999997</v>
      </c>
      <c r="C18" s="60">
        <f t="shared" si="1"/>
        <v>0</v>
      </c>
      <c r="D18" s="60">
        <f t="shared" si="1"/>
        <v>18643.071999999996</v>
      </c>
      <c r="E18" s="60">
        <f t="shared" si="1"/>
        <v>3960.54801</v>
      </c>
      <c r="F18" s="60">
        <f t="shared" si="1"/>
        <v>0</v>
      </c>
      <c r="G18" s="60">
        <f t="shared" si="1"/>
        <v>31.840389999999999</v>
      </c>
      <c r="H18" s="60">
        <f t="shared" si="1"/>
        <v>0</v>
      </c>
      <c r="I18" s="60">
        <f t="shared" si="1"/>
        <v>0</v>
      </c>
      <c r="J18" s="60">
        <f t="shared" si="1"/>
        <v>32816.842602999997</v>
      </c>
    </row>
    <row r="19" spans="1:10" ht="13.5" customHeight="1" x14ac:dyDescent="0.25">
      <c r="A19" s="66"/>
      <c r="B19" s="67"/>
      <c r="C19" s="67"/>
      <c r="D19" s="67"/>
      <c r="E19" s="67"/>
      <c r="F19" s="67"/>
      <c r="G19" s="391"/>
      <c r="H19" s="391"/>
      <c r="I19" s="53"/>
    </row>
    <row r="20" spans="1:10" ht="13.5" customHeight="1" x14ac:dyDescent="0.25">
      <c r="A20" s="68"/>
      <c r="B20" s="53"/>
      <c r="C20" s="69"/>
      <c r="D20" s="69"/>
      <c r="E20" s="69"/>
      <c r="F20" s="69"/>
      <c r="G20" s="391"/>
      <c r="H20" s="391"/>
      <c r="I20" s="53"/>
    </row>
    <row r="21" spans="1:10" ht="13.5" customHeight="1" x14ac:dyDescent="0.25">
      <c r="A21" s="234"/>
      <c r="B21" s="585" t="s">
        <v>393</v>
      </c>
      <c r="C21" s="586"/>
      <c r="D21" s="586"/>
      <c r="E21" s="586"/>
      <c r="F21" s="586"/>
      <c r="G21" s="586"/>
      <c r="H21" s="586"/>
      <c r="I21" s="586"/>
      <c r="J21" s="587"/>
    </row>
    <row r="22" spans="1:10" ht="26.25" customHeight="1" x14ac:dyDescent="0.25">
      <c r="A22" s="232" t="s">
        <v>0</v>
      </c>
      <c r="B22" s="481" t="s">
        <v>28</v>
      </c>
      <c r="C22" s="481" t="s">
        <v>30</v>
      </c>
      <c r="D22" s="481" t="s">
        <v>27</v>
      </c>
      <c r="E22" s="481" t="s">
        <v>29</v>
      </c>
      <c r="F22" s="481" t="s">
        <v>436</v>
      </c>
      <c r="G22" s="481" t="s">
        <v>437</v>
      </c>
      <c r="H22" s="481" t="s">
        <v>438</v>
      </c>
      <c r="I22" s="218" t="s">
        <v>439</v>
      </c>
      <c r="J22" s="218" t="s">
        <v>22</v>
      </c>
    </row>
    <row r="23" spans="1:10" ht="13.5" customHeight="1" x14ac:dyDescent="0.25">
      <c r="A23" s="58" t="s">
        <v>2</v>
      </c>
      <c r="B23" s="56">
        <v>225.06200000000001</v>
      </c>
      <c r="C23" s="56">
        <v>0</v>
      </c>
      <c r="D23" s="56">
        <v>162.226</v>
      </c>
      <c r="E23" s="56">
        <v>93.995000000000005</v>
      </c>
      <c r="F23" s="56">
        <v>0</v>
      </c>
      <c r="G23" s="56">
        <v>5.5E-2</v>
      </c>
      <c r="H23" s="56">
        <v>0</v>
      </c>
      <c r="I23" s="56">
        <v>0</v>
      </c>
      <c r="J23" s="56">
        <f>SUM(B23:I23)</f>
        <v>481.33800000000002</v>
      </c>
    </row>
    <row r="24" spans="1:10" ht="13.5" customHeight="1" x14ac:dyDescent="0.25">
      <c r="A24" s="59" t="s">
        <v>3</v>
      </c>
      <c r="B24" s="56">
        <v>245.80699999999999</v>
      </c>
      <c r="C24" s="56">
        <v>0</v>
      </c>
      <c r="D24" s="56">
        <v>147.89099999999999</v>
      </c>
      <c r="E24" s="56">
        <v>81.275000000000006</v>
      </c>
      <c r="F24" s="56">
        <v>0</v>
      </c>
      <c r="G24" s="56">
        <v>0.04</v>
      </c>
      <c r="H24" s="56">
        <v>0</v>
      </c>
      <c r="I24" s="56">
        <v>0</v>
      </c>
      <c r="J24" s="56">
        <f t="shared" ref="J24:J34" si="2">SUM(B24:I24)</f>
        <v>475.01299999999998</v>
      </c>
    </row>
    <row r="25" spans="1:10" ht="13.5" customHeight="1" x14ac:dyDescent="0.25">
      <c r="A25" s="59" t="s">
        <v>4</v>
      </c>
      <c r="B25" s="56">
        <v>286.36900000000003</v>
      </c>
      <c r="C25" s="56">
        <v>0</v>
      </c>
      <c r="D25" s="56">
        <v>181.155</v>
      </c>
      <c r="E25" s="56">
        <v>125.05</v>
      </c>
      <c r="F25" s="56">
        <v>0</v>
      </c>
      <c r="G25" s="56">
        <v>0.23699999999999999</v>
      </c>
      <c r="H25" s="56">
        <v>0</v>
      </c>
      <c r="I25" s="56">
        <v>0</v>
      </c>
      <c r="J25" s="56">
        <f t="shared" si="2"/>
        <v>592.81099999999992</v>
      </c>
    </row>
    <row r="26" spans="1:10" ht="13.5" customHeight="1" x14ac:dyDescent="0.25">
      <c r="A26" s="59" t="s">
        <v>5</v>
      </c>
      <c r="B26" s="56">
        <v>397.125</v>
      </c>
      <c r="C26" s="56">
        <v>0</v>
      </c>
      <c r="D26" s="56">
        <v>230.20400000000001</v>
      </c>
      <c r="E26" s="56">
        <v>151.15299999999999</v>
      </c>
      <c r="F26" s="56">
        <v>0</v>
      </c>
      <c r="G26" s="56">
        <v>0.57299999999999995</v>
      </c>
      <c r="H26" s="56">
        <v>0</v>
      </c>
      <c r="I26" s="56">
        <v>0</v>
      </c>
      <c r="J26" s="56">
        <f t="shared" si="2"/>
        <v>779.05499999999995</v>
      </c>
    </row>
    <row r="27" spans="1:10" ht="13.5" customHeight="1" x14ac:dyDescent="0.25">
      <c r="A27" s="59" t="s">
        <v>6</v>
      </c>
      <c r="B27" s="56">
        <v>490.923</v>
      </c>
      <c r="C27" s="56">
        <v>0</v>
      </c>
      <c r="D27" s="56">
        <v>294.065</v>
      </c>
      <c r="E27" s="56">
        <v>173.64699999999999</v>
      </c>
      <c r="F27" s="56">
        <v>0</v>
      </c>
      <c r="G27" s="56">
        <v>0.70799999999999996</v>
      </c>
      <c r="H27" s="56">
        <v>0</v>
      </c>
      <c r="I27" s="56">
        <v>0</v>
      </c>
      <c r="J27" s="56">
        <f t="shared" si="2"/>
        <v>959.34299999999996</v>
      </c>
    </row>
    <row r="28" spans="1:10" ht="13.5" customHeight="1" x14ac:dyDescent="0.25">
      <c r="A28" s="59" t="s">
        <v>7</v>
      </c>
      <c r="B28" s="56">
        <v>533.16</v>
      </c>
      <c r="C28" s="56">
        <v>0</v>
      </c>
      <c r="D28" s="56">
        <v>411.63299999999998</v>
      </c>
      <c r="E28" s="56">
        <v>174.34700000000001</v>
      </c>
      <c r="F28" s="56">
        <v>0</v>
      </c>
      <c r="G28" s="56">
        <v>0.91200000000000003</v>
      </c>
      <c r="H28" s="56">
        <v>0</v>
      </c>
      <c r="I28" s="56">
        <v>0</v>
      </c>
      <c r="J28" s="56">
        <f t="shared" si="2"/>
        <v>1120.0519999999999</v>
      </c>
    </row>
    <row r="29" spans="1:10" ht="13.5" customHeight="1" x14ac:dyDescent="0.25">
      <c r="A29" s="59" t="s">
        <v>8</v>
      </c>
      <c r="B29" s="56">
        <v>550.50300000000004</v>
      </c>
      <c r="C29" s="56">
        <v>0</v>
      </c>
      <c r="D29" s="56">
        <v>411.64600000000002</v>
      </c>
      <c r="E29" s="56">
        <v>182.42099999999999</v>
      </c>
      <c r="F29" s="56">
        <v>0</v>
      </c>
      <c r="G29" s="56">
        <v>0.98099999999999998</v>
      </c>
      <c r="H29" s="56">
        <v>0</v>
      </c>
      <c r="I29" s="56">
        <v>0</v>
      </c>
      <c r="J29" s="56">
        <f t="shared" si="2"/>
        <v>1145.5510000000002</v>
      </c>
    </row>
    <row r="30" spans="1:10" ht="13.5" customHeight="1" x14ac:dyDescent="0.25">
      <c r="A30" s="59" t="s">
        <v>9</v>
      </c>
      <c r="B30" s="56">
        <v>559.41999999999996</v>
      </c>
      <c r="C30" s="56">
        <v>0</v>
      </c>
      <c r="D30" s="56">
        <v>395.81799999999998</v>
      </c>
      <c r="E30" s="56">
        <v>138.517</v>
      </c>
      <c r="F30" s="56">
        <v>0</v>
      </c>
      <c r="G30" s="56">
        <v>0.84899999999999998</v>
      </c>
      <c r="H30" s="56">
        <v>0</v>
      </c>
      <c r="I30" s="56">
        <v>0</v>
      </c>
      <c r="J30" s="56">
        <f t="shared" si="2"/>
        <v>1094.6039999999998</v>
      </c>
    </row>
    <row r="31" spans="1:10" ht="13.5" customHeight="1" x14ac:dyDescent="0.25">
      <c r="A31" s="59" t="s">
        <v>10</v>
      </c>
      <c r="B31" s="56">
        <v>511.47424999999998</v>
      </c>
      <c r="C31" s="56">
        <v>0</v>
      </c>
      <c r="D31" s="56">
        <v>341.35399999999998</v>
      </c>
      <c r="E31" s="56">
        <v>113.29</v>
      </c>
      <c r="F31" s="56">
        <v>0</v>
      </c>
      <c r="G31" s="56">
        <v>0.76234000000000002</v>
      </c>
      <c r="H31" s="56">
        <v>0</v>
      </c>
      <c r="I31" s="56">
        <v>0</v>
      </c>
      <c r="J31" s="56">
        <f t="shared" si="2"/>
        <v>966.88058999999998</v>
      </c>
    </row>
    <row r="32" spans="1:10" ht="13.5" customHeight="1" x14ac:dyDescent="0.25">
      <c r="A32" s="59" t="s">
        <v>11</v>
      </c>
      <c r="B32" s="56">
        <v>385.33704999999998</v>
      </c>
      <c r="C32" s="56">
        <v>0</v>
      </c>
      <c r="D32" s="56">
        <v>259.44900000000001</v>
      </c>
      <c r="E32" s="56">
        <v>101.88769000000001</v>
      </c>
      <c r="F32" s="56">
        <v>0</v>
      </c>
      <c r="G32" s="56">
        <v>0.44797000000000003</v>
      </c>
      <c r="H32" s="56">
        <v>0</v>
      </c>
      <c r="I32" s="56">
        <v>0</v>
      </c>
      <c r="J32" s="56">
        <f t="shared" si="2"/>
        <v>747.12171000000001</v>
      </c>
    </row>
    <row r="33" spans="1:10" ht="13.5" customHeight="1" x14ac:dyDescent="0.25">
      <c r="A33" s="59" t="s">
        <v>12</v>
      </c>
      <c r="B33" s="56">
        <v>296.09041999999999</v>
      </c>
      <c r="C33" s="56">
        <v>0</v>
      </c>
      <c r="D33" s="56">
        <v>212.89</v>
      </c>
      <c r="E33" s="56">
        <v>77.129779999999997</v>
      </c>
      <c r="F33" s="56">
        <v>0</v>
      </c>
      <c r="G33" s="56">
        <v>0.17658000000000001</v>
      </c>
      <c r="H33" s="56">
        <v>0</v>
      </c>
      <c r="I33" s="56">
        <v>0</v>
      </c>
      <c r="J33" s="56">
        <f t="shared" si="2"/>
        <v>586.28677999999991</v>
      </c>
    </row>
    <row r="34" spans="1:10" ht="13.5" customHeight="1" x14ac:dyDescent="0.25">
      <c r="A34" s="59" t="s">
        <v>13</v>
      </c>
      <c r="B34" s="56">
        <v>252.30024</v>
      </c>
      <c r="C34" s="56">
        <v>0</v>
      </c>
      <c r="D34" s="56">
        <v>187.18700000000001</v>
      </c>
      <c r="E34" s="56">
        <v>66.352320000000006</v>
      </c>
      <c r="F34" s="56">
        <v>0</v>
      </c>
      <c r="G34" s="56">
        <v>5.2999999999999999E-2</v>
      </c>
      <c r="H34" s="56">
        <v>0</v>
      </c>
      <c r="I34" s="56">
        <v>0</v>
      </c>
      <c r="J34" s="56">
        <f t="shared" si="2"/>
        <v>505.89256000000006</v>
      </c>
    </row>
    <row r="35" spans="1:10" ht="13.5" customHeight="1" x14ac:dyDescent="0.25">
      <c r="A35" s="233" t="s">
        <v>22</v>
      </c>
      <c r="B35" s="60">
        <f t="shared" ref="B35:J35" si="3">+SUM(B23:B34)</f>
        <v>4733.57096</v>
      </c>
      <c r="C35" s="60">
        <f t="shared" si="3"/>
        <v>0</v>
      </c>
      <c r="D35" s="60">
        <f t="shared" si="3"/>
        <v>3235.5179999999996</v>
      </c>
      <c r="E35" s="60">
        <f t="shared" si="3"/>
        <v>1479.0647899999999</v>
      </c>
      <c r="F35" s="60">
        <f t="shared" si="3"/>
        <v>0</v>
      </c>
      <c r="G35" s="60">
        <f t="shared" si="3"/>
        <v>5.7948899999999997</v>
      </c>
      <c r="H35" s="60">
        <f t="shared" si="3"/>
        <v>0</v>
      </c>
      <c r="I35" s="60">
        <f t="shared" si="3"/>
        <v>0</v>
      </c>
      <c r="J35" s="60">
        <f t="shared" si="3"/>
        <v>9453.9486400000005</v>
      </c>
    </row>
    <row r="36" spans="1:10" x14ac:dyDescent="0.25">
      <c r="A36" s="62"/>
      <c r="B36" s="20"/>
      <c r="C36" s="20"/>
      <c r="D36" s="20"/>
      <c r="E36" s="20"/>
      <c r="F36" s="20"/>
      <c r="G36" s="20"/>
      <c r="H36" s="20"/>
      <c r="I36" s="20"/>
    </row>
    <row r="37" spans="1:10" x14ac:dyDescent="0.25">
      <c r="A37" s="62"/>
      <c r="B37" s="20"/>
      <c r="C37" s="20"/>
      <c r="D37" s="20"/>
      <c r="E37" s="20"/>
      <c r="F37" s="20"/>
      <c r="G37" s="20"/>
      <c r="H37" s="20"/>
      <c r="I37" s="20"/>
    </row>
    <row r="38" spans="1:10" x14ac:dyDescent="0.25">
      <c r="A38" s="62"/>
      <c r="B38" s="20"/>
      <c r="C38" s="20"/>
      <c r="D38" s="20"/>
      <c r="E38" s="20"/>
      <c r="F38" s="20"/>
      <c r="G38" s="20"/>
      <c r="H38" s="20"/>
      <c r="I38" s="20"/>
    </row>
    <row r="39" spans="1:10" x14ac:dyDescent="0.25">
      <c r="A39" s="62"/>
      <c r="B39" s="20"/>
      <c r="C39" s="20"/>
      <c r="D39" s="20"/>
      <c r="E39" s="20"/>
      <c r="F39" s="20"/>
      <c r="G39" s="20"/>
      <c r="H39" s="20"/>
      <c r="I39" s="20"/>
    </row>
    <row r="40" spans="1:10" x14ac:dyDescent="0.25">
      <c r="A40" s="65"/>
      <c r="B40" s="20"/>
      <c r="C40" s="20"/>
      <c r="D40" s="20"/>
      <c r="E40" s="20"/>
      <c r="F40" s="20"/>
      <c r="G40" s="20"/>
      <c r="H40" s="20"/>
      <c r="I40" s="20"/>
    </row>
    <row r="41" spans="1:10" x14ac:dyDescent="0.25">
      <c r="A41" s="65"/>
      <c r="B41" s="20"/>
      <c r="C41" s="20"/>
      <c r="D41" s="20"/>
      <c r="E41" s="20"/>
      <c r="F41" s="20"/>
      <c r="G41" s="20"/>
      <c r="H41" s="20"/>
      <c r="I41" s="20"/>
    </row>
    <row r="42" spans="1:10" x14ac:dyDescent="0.25">
      <c r="A42" s="65"/>
      <c r="B42" s="20"/>
      <c r="C42" s="20"/>
      <c r="D42" s="20"/>
      <c r="E42" s="20"/>
      <c r="F42" s="20"/>
      <c r="G42" s="20"/>
      <c r="H42" s="20"/>
      <c r="I42" s="20"/>
    </row>
    <row r="43" spans="1:10" x14ac:dyDescent="0.25">
      <c r="G43" s="20"/>
      <c r="H43" s="20"/>
    </row>
    <row r="44" spans="1:10" x14ac:dyDescent="0.25">
      <c r="G44" s="20"/>
      <c r="H44" s="20"/>
    </row>
    <row r="45" spans="1:10" x14ac:dyDescent="0.25">
      <c r="G45" s="20"/>
      <c r="H45" s="20"/>
    </row>
  </sheetData>
  <mergeCells count="2">
    <mergeCell ref="B4:J4"/>
    <mergeCell ref="B21:J21"/>
  </mergeCells>
  <printOptions horizontalCentered="1" verticalCentered="1"/>
  <pageMargins left="0.98425196850393704" right="0.98425196850393704" top="1.1811023622047245" bottom="0.6692913385826772" header="0" footer="0"/>
  <pageSetup paperSize="14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Hoja52">
    <pageSetUpPr fitToPage="1"/>
  </sheetPr>
  <dimension ref="A1:K82"/>
  <sheetViews>
    <sheetView zoomScale="90" zoomScaleNormal="90" workbookViewId="0">
      <selection activeCell="Q40" sqref="Q40"/>
    </sheetView>
  </sheetViews>
  <sheetFormatPr baseColWidth="10" defaultRowHeight="13.5" x14ac:dyDescent="0.25"/>
  <cols>
    <col min="1" max="1" width="16.7109375" style="8" customWidth="1"/>
    <col min="2" max="3" width="15.7109375" style="8" bestFit="1" customWidth="1"/>
    <col min="4" max="4" width="16.7109375" style="8" bestFit="1" customWidth="1"/>
    <col min="5" max="5" width="19.42578125" style="8" customWidth="1"/>
    <col min="6" max="6" width="16.7109375" style="8" customWidth="1"/>
    <col min="7" max="8" width="21.140625" style="8" customWidth="1"/>
    <col min="9" max="9" width="15.7109375" style="8" bestFit="1" customWidth="1"/>
    <col min="10" max="10" width="11.42578125" style="8"/>
    <col min="11" max="11" width="19.5703125" style="8" customWidth="1"/>
    <col min="12" max="12" width="15.5703125" style="8" customWidth="1"/>
    <col min="13" max="16384" width="11.42578125" style="8"/>
  </cols>
  <sheetData>
    <row r="1" spans="1:11" x14ac:dyDescent="0.25">
      <c r="A1" s="53"/>
      <c r="B1" s="53"/>
      <c r="C1" s="53"/>
      <c r="D1" s="53"/>
      <c r="E1" s="53"/>
      <c r="F1" s="53"/>
      <c r="G1" s="74"/>
      <c r="H1" s="74"/>
      <c r="I1" s="53"/>
    </row>
    <row r="2" spans="1:11" x14ac:dyDescent="0.25">
      <c r="A2" s="62" t="s">
        <v>520</v>
      </c>
      <c r="B2" s="62"/>
      <c r="C2" s="62"/>
      <c r="D2" s="62"/>
      <c r="E2" s="62"/>
      <c r="F2" s="62"/>
      <c r="G2" s="20"/>
      <c r="H2" s="20"/>
      <c r="I2" s="62"/>
    </row>
    <row r="3" spans="1:11" x14ac:dyDescent="0.25">
      <c r="A3" s="62"/>
      <c r="B3" s="62"/>
      <c r="C3" s="62"/>
      <c r="D3" s="62"/>
      <c r="E3" s="62"/>
      <c r="F3" s="62"/>
      <c r="G3" s="20"/>
      <c r="H3" s="20"/>
      <c r="I3" s="62"/>
    </row>
    <row r="4" spans="1:11" ht="19.5" customHeight="1" x14ac:dyDescent="0.25">
      <c r="A4" s="234"/>
      <c r="B4" s="585" t="s">
        <v>392</v>
      </c>
      <c r="C4" s="586"/>
      <c r="D4" s="586"/>
      <c r="E4" s="586"/>
      <c r="F4" s="586"/>
      <c r="G4" s="586"/>
      <c r="H4" s="586"/>
      <c r="I4" s="586"/>
      <c r="J4" s="587"/>
    </row>
    <row r="5" spans="1:11" ht="25.5" x14ac:dyDescent="0.25">
      <c r="A5" s="232" t="s">
        <v>0</v>
      </c>
      <c r="B5" s="481" t="s">
        <v>28</v>
      </c>
      <c r="C5" s="481" t="s">
        <v>30</v>
      </c>
      <c r="D5" s="481" t="s">
        <v>27</v>
      </c>
      <c r="E5" s="481" t="s">
        <v>29</v>
      </c>
      <c r="F5" s="481" t="s">
        <v>436</v>
      </c>
      <c r="G5" s="481" t="s">
        <v>437</v>
      </c>
      <c r="H5" s="481" t="s">
        <v>438</v>
      </c>
      <c r="I5" s="481" t="s">
        <v>439</v>
      </c>
      <c r="J5" s="481" t="s">
        <v>22</v>
      </c>
    </row>
    <row r="6" spans="1:11" ht="13.5" customHeight="1" x14ac:dyDescent="0.25">
      <c r="A6" s="58" t="s">
        <v>2</v>
      </c>
      <c r="B6" s="56">
        <v>203.4</v>
      </c>
      <c r="C6" s="56">
        <v>238.47899999999998</v>
      </c>
      <c r="D6" s="56">
        <v>135.566</v>
      </c>
      <c r="E6" s="56">
        <v>0</v>
      </c>
      <c r="F6" s="56">
        <v>0</v>
      </c>
      <c r="G6" s="56">
        <v>0</v>
      </c>
      <c r="H6" s="56">
        <v>0</v>
      </c>
      <c r="I6" s="56">
        <v>0</v>
      </c>
      <c r="J6" s="56">
        <f>SUM(B6:I6)</f>
        <v>577.44500000000005</v>
      </c>
      <c r="K6" s="27"/>
    </row>
    <row r="7" spans="1:11" ht="13.5" customHeight="1" x14ac:dyDescent="0.25">
      <c r="A7" s="59" t="s">
        <v>3</v>
      </c>
      <c r="B7" s="56">
        <v>185.66092040999999</v>
      </c>
      <c r="C7" s="56">
        <v>220.22499999999999</v>
      </c>
      <c r="D7" s="56">
        <v>132.29960899</v>
      </c>
      <c r="E7" s="56">
        <v>0</v>
      </c>
      <c r="F7" s="56">
        <v>0</v>
      </c>
      <c r="G7" s="56">
        <v>0</v>
      </c>
      <c r="H7" s="56">
        <v>0</v>
      </c>
      <c r="I7" s="56">
        <v>0</v>
      </c>
      <c r="J7" s="56">
        <f t="shared" ref="J7:J17" si="0">SUM(B7:I7)</f>
        <v>538.18552939999995</v>
      </c>
      <c r="K7" s="27"/>
    </row>
    <row r="8" spans="1:11" ht="13.5" customHeight="1" x14ac:dyDescent="0.25">
      <c r="A8" s="59" t="s">
        <v>4</v>
      </c>
      <c r="B8" s="56">
        <v>243.29631374000002</v>
      </c>
      <c r="C8" s="56">
        <v>235.02472</v>
      </c>
      <c r="D8" s="56">
        <v>133.72903632000001</v>
      </c>
      <c r="E8" s="56">
        <v>0</v>
      </c>
      <c r="F8" s="56">
        <v>0</v>
      </c>
      <c r="G8" s="56">
        <v>0</v>
      </c>
      <c r="H8" s="56">
        <v>0</v>
      </c>
      <c r="I8" s="56">
        <v>0</v>
      </c>
      <c r="J8" s="56">
        <f t="shared" si="0"/>
        <v>612.05007006000005</v>
      </c>
      <c r="K8" s="27"/>
    </row>
    <row r="9" spans="1:11" ht="13.5" customHeight="1" x14ac:dyDescent="0.25">
      <c r="A9" s="59" t="s">
        <v>5</v>
      </c>
      <c r="B9" s="56">
        <v>348.39593510999998</v>
      </c>
      <c r="C9" s="56">
        <v>228.76</v>
      </c>
      <c r="D9" s="56">
        <v>188.60463590000001</v>
      </c>
      <c r="E9" s="56">
        <v>0</v>
      </c>
      <c r="F9" s="56">
        <v>0</v>
      </c>
      <c r="G9" s="56">
        <v>0</v>
      </c>
      <c r="H9" s="56">
        <v>0</v>
      </c>
      <c r="I9" s="56">
        <v>0</v>
      </c>
      <c r="J9" s="56">
        <f t="shared" si="0"/>
        <v>765.76057100999992</v>
      </c>
      <c r="K9" s="27"/>
    </row>
    <row r="10" spans="1:11" ht="13.5" customHeight="1" x14ac:dyDescent="0.25">
      <c r="A10" s="59" t="s">
        <v>6</v>
      </c>
      <c r="B10" s="56">
        <v>324.50461501999996</v>
      </c>
      <c r="C10" s="56">
        <v>225.553</v>
      </c>
      <c r="D10" s="56">
        <v>222.35750659999999</v>
      </c>
      <c r="E10" s="56">
        <v>0</v>
      </c>
      <c r="F10" s="56">
        <v>0</v>
      </c>
      <c r="G10" s="56">
        <v>0</v>
      </c>
      <c r="H10" s="56">
        <v>0</v>
      </c>
      <c r="I10" s="56">
        <v>0</v>
      </c>
      <c r="J10" s="56">
        <f t="shared" si="0"/>
        <v>772.41512161999992</v>
      </c>
      <c r="K10" s="27"/>
    </row>
    <row r="11" spans="1:11" ht="13.5" customHeight="1" x14ac:dyDescent="0.25">
      <c r="A11" s="59" t="s">
        <v>7</v>
      </c>
      <c r="B11" s="56">
        <v>328.04542354</v>
      </c>
      <c r="C11" s="56">
        <v>230.364</v>
      </c>
      <c r="D11" s="56">
        <v>274.93213771000001</v>
      </c>
      <c r="E11" s="56">
        <v>0</v>
      </c>
      <c r="F11" s="56">
        <v>0</v>
      </c>
      <c r="G11" s="56">
        <v>0</v>
      </c>
      <c r="H11" s="56">
        <v>0</v>
      </c>
      <c r="I11" s="56">
        <v>0</v>
      </c>
      <c r="J11" s="56">
        <f t="shared" si="0"/>
        <v>833.34156125000004</v>
      </c>
      <c r="K11" s="27"/>
    </row>
    <row r="12" spans="1:11" ht="13.5" customHeight="1" x14ac:dyDescent="0.25">
      <c r="A12" s="59" t="s">
        <v>8</v>
      </c>
      <c r="B12" s="56">
        <v>479.17515299999997</v>
      </c>
      <c r="C12" s="56">
        <v>246.24</v>
      </c>
      <c r="D12" s="56">
        <v>304.03068300000001</v>
      </c>
      <c r="E12" s="56">
        <v>0</v>
      </c>
      <c r="F12" s="56">
        <v>0</v>
      </c>
      <c r="G12" s="56">
        <v>0</v>
      </c>
      <c r="H12" s="56">
        <v>0</v>
      </c>
      <c r="I12" s="56">
        <v>0</v>
      </c>
      <c r="J12" s="56">
        <f t="shared" si="0"/>
        <v>1029.4458359999999</v>
      </c>
      <c r="K12" s="27"/>
    </row>
    <row r="13" spans="1:11" ht="13.5" customHeight="1" x14ac:dyDescent="0.25">
      <c r="A13" s="59" t="s">
        <v>9</v>
      </c>
      <c r="B13" s="56">
        <v>450.67999999999995</v>
      </c>
      <c r="C13" s="56">
        <v>260.65099999999995</v>
      </c>
      <c r="D13" s="56">
        <v>304.54300000000001</v>
      </c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56">
        <f t="shared" si="0"/>
        <v>1015.8739999999999</v>
      </c>
      <c r="K13" s="27"/>
    </row>
    <row r="14" spans="1:11" ht="13.5" customHeight="1" x14ac:dyDescent="0.25">
      <c r="A14" s="59" t="s">
        <v>10</v>
      </c>
      <c r="B14" s="56">
        <v>473.37456939999993</v>
      </c>
      <c r="C14" s="56">
        <v>235.51999999999998</v>
      </c>
      <c r="D14" s="56">
        <v>284.31541969999995</v>
      </c>
      <c r="E14" s="56">
        <v>0</v>
      </c>
      <c r="F14" s="56">
        <v>0</v>
      </c>
      <c r="G14" s="56">
        <v>0</v>
      </c>
      <c r="H14" s="56">
        <v>0</v>
      </c>
      <c r="I14" s="56">
        <v>0</v>
      </c>
      <c r="J14" s="56">
        <f t="shared" si="0"/>
        <v>993.2099890999998</v>
      </c>
      <c r="K14" s="27"/>
    </row>
    <row r="15" spans="1:11" ht="13.5" customHeight="1" x14ac:dyDescent="0.25">
      <c r="A15" s="59" t="s">
        <v>11</v>
      </c>
      <c r="B15" s="56">
        <v>345.15546318999998</v>
      </c>
      <c r="C15" s="56">
        <v>229.374</v>
      </c>
      <c r="D15" s="56">
        <v>234.53687938000002</v>
      </c>
      <c r="E15" s="56">
        <v>0</v>
      </c>
      <c r="F15" s="56">
        <v>0</v>
      </c>
      <c r="G15" s="56">
        <v>0</v>
      </c>
      <c r="H15" s="56">
        <v>0</v>
      </c>
      <c r="I15" s="56">
        <v>0</v>
      </c>
      <c r="J15" s="56">
        <f t="shared" si="0"/>
        <v>809.06634256999996</v>
      </c>
      <c r="K15" s="27"/>
    </row>
    <row r="16" spans="1:11" ht="13.5" customHeight="1" x14ac:dyDescent="0.25">
      <c r="A16" s="59" t="s">
        <v>12</v>
      </c>
      <c r="B16" s="56">
        <v>263.88794150000001</v>
      </c>
      <c r="C16" s="56">
        <v>222.32399999999998</v>
      </c>
      <c r="D16" s="56">
        <v>214.12046700000002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56">
        <f t="shared" si="0"/>
        <v>700.33240849999993</v>
      </c>
      <c r="K16" s="27"/>
    </row>
    <row r="17" spans="1:11" ht="13.5" customHeight="1" x14ac:dyDescent="0.25">
      <c r="A17" s="59" t="s">
        <v>13</v>
      </c>
      <c r="B17" s="56">
        <v>204.24985340000001</v>
      </c>
      <c r="C17" s="56">
        <v>226.14800000000002</v>
      </c>
      <c r="D17" s="56">
        <v>178.40295509999999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56">
        <f t="shared" si="0"/>
        <v>608.80080850000002</v>
      </c>
      <c r="K17" s="27"/>
    </row>
    <row r="18" spans="1:11" ht="13.5" customHeight="1" x14ac:dyDescent="0.25">
      <c r="A18" s="233" t="s">
        <v>22</v>
      </c>
      <c r="B18" s="60">
        <f t="shared" ref="B18:J18" si="1">+SUM(B6:B17)</f>
        <v>3849.8261883099999</v>
      </c>
      <c r="C18" s="60">
        <f t="shared" si="1"/>
        <v>2798.6627199999998</v>
      </c>
      <c r="D18" s="60">
        <f t="shared" si="1"/>
        <v>2607.4383296999999</v>
      </c>
      <c r="E18" s="60">
        <f t="shared" si="1"/>
        <v>0</v>
      </c>
      <c r="F18" s="60">
        <f t="shared" si="1"/>
        <v>0</v>
      </c>
      <c r="G18" s="60">
        <f t="shared" si="1"/>
        <v>0</v>
      </c>
      <c r="H18" s="60">
        <f t="shared" si="1"/>
        <v>0</v>
      </c>
      <c r="I18" s="60">
        <f t="shared" si="1"/>
        <v>0</v>
      </c>
      <c r="J18" s="60">
        <f t="shared" si="1"/>
        <v>9255.9272380099992</v>
      </c>
    </row>
    <row r="19" spans="1:11" ht="13.5" customHeight="1" x14ac:dyDescent="0.25">
      <c r="H19" s="391"/>
    </row>
    <row r="20" spans="1:11" ht="13.5" customHeight="1" x14ac:dyDescent="0.25">
      <c r="H20" s="391"/>
    </row>
    <row r="21" spans="1:11" ht="15.75" customHeight="1" x14ac:dyDescent="0.25">
      <c r="A21" s="234"/>
      <c r="B21" s="585" t="s">
        <v>209</v>
      </c>
      <c r="C21" s="586"/>
      <c r="D21" s="586"/>
      <c r="E21" s="586"/>
      <c r="F21" s="586"/>
      <c r="G21" s="586"/>
      <c r="H21" s="586"/>
      <c r="I21" s="586"/>
      <c r="J21" s="587"/>
    </row>
    <row r="22" spans="1:11" ht="30" customHeight="1" x14ac:dyDescent="0.25">
      <c r="A22" s="232" t="s">
        <v>0</v>
      </c>
      <c r="B22" s="481" t="s">
        <v>28</v>
      </c>
      <c r="C22" s="481" t="s">
        <v>30</v>
      </c>
      <c r="D22" s="481" t="s">
        <v>27</v>
      </c>
      <c r="E22" s="481" t="s">
        <v>29</v>
      </c>
      <c r="F22" s="481" t="s">
        <v>436</v>
      </c>
      <c r="G22" s="481" t="s">
        <v>437</v>
      </c>
      <c r="H22" s="481" t="s">
        <v>438</v>
      </c>
      <c r="I22" s="218" t="s">
        <v>439</v>
      </c>
      <c r="J22" s="218" t="s">
        <v>22</v>
      </c>
    </row>
    <row r="23" spans="1:11" ht="13.5" customHeight="1" x14ac:dyDescent="0.25">
      <c r="A23" s="59" t="s">
        <v>2</v>
      </c>
      <c r="B23" s="56">
        <v>4391.9809999999998</v>
      </c>
      <c r="C23" s="56">
        <v>604.54999999999995</v>
      </c>
      <c r="D23" s="56">
        <v>12439.298999999999</v>
      </c>
      <c r="E23" s="56">
        <v>0</v>
      </c>
      <c r="F23" s="56">
        <v>686.27</v>
      </c>
      <c r="G23" s="56">
        <v>19.28</v>
      </c>
      <c r="H23" s="56">
        <v>8488.5749999999989</v>
      </c>
      <c r="I23" s="56">
        <v>0</v>
      </c>
      <c r="J23" s="56">
        <f>SUM(B23:I23)</f>
        <v>26629.954999999994</v>
      </c>
      <c r="K23" s="27"/>
    </row>
    <row r="24" spans="1:11" ht="13.5" customHeight="1" x14ac:dyDescent="0.25">
      <c r="A24" s="59" t="s">
        <v>3</v>
      </c>
      <c r="B24" s="56">
        <v>4433.6579999999994</v>
      </c>
      <c r="C24" s="56">
        <v>686.21799999999996</v>
      </c>
      <c r="D24" s="56">
        <v>12193.698</v>
      </c>
      <c r="E24" s="56">
        <v>0</v>
      </c>
      <c r="F24" s="56">
        <v>68.170580000000001</v>
      </c>
      <c r="G24" s="56">
        <v>19.794</v>
      </c>
      <c r="H24" s="56">
        <v>7898.5789999999997</v>
      </c>
      <c r="I24" s="56">
        <v>0</v>
      </c>
      <c r="J24" s="56">
        <f t="shared" ref="J24:J34" si="2">SUM(B24:I24)</f>
        <v>25300.117580000006</v>
      </c>
      <c r="K24" s="27"/>
    </row>
    <row r="25" spans="1:11" ht="13.5" customHeight="1" x14ac:dyDescent="0.25">
      <c r="A25" s="59" t="s">
        <v>4</v>
      </c>
      <c r="B25" s="56">
        <v>5196.6400000000003</v>
      </c>
      <c r="C25" s="56">
        <v>771.42000000000007</v>
      </c>
      <c r="D25" s="56">
        <v>13405.412</v>
      </c>
      <c r="E25" s="56">
        <v>0</v>
      </c>
      <c r="F25" s="56">
        <v>81.28326899999999</v>
      </c>
      <c r="G25" s="56">
        <v>24.085000000000001</v>
      </c>
      <c r="H25" s="56">
        <v>9913.7510000000002</v>
      </c>
      <c r="I25" s="56">
        <v>0</v>
      </c>
      <c r="J25" s="56">
        <f t="shared" si="2"/>
        <v>29392.591269</v>
      </c>
      <c r="K25" s="27"/>
    </row>
    <row r="26" spans="1:11" ht="13.5" customHeight="1" x14ac:dyDescent="0.25">
      <c r="A26" s="59" t="s">
        <v>5</v>
      </c>
      <c r="B26" s="56">
        <v>7273.24</v>
      </c>
      <c r="C26" s="56">
        <v>885.70499999999993</v>
      </c>
      <c r="D26" s="56">
        <v>19599.577000000001</v>
      </c>
      <c r="E26" s="56">
        <v>0</v>
      </c>
      <c r="F26" s="56">
        <v>74.687237999999994</v>
      </c>
      <c r="G26" s="56">
        <v>26.85</v>
      </c>
      <c r="H26" s="56">
        <v>9956.3320000000003</v>
      </c>
      <c r="I26" s="56">
        <v>0</v>
      </c>
      <c r="J26" s="56">
        <f t="shared" si="2"/>
        <v>37816.391237999997</v>
      </c>
      <c r="K26" s="27"/>
    </row>
    <row r="27" spans="1:11" ht="13.5" customHeight="1" x14ac:dyDescent="0.25">
      <c r="A27" s="59" t="s">
        <v>6</v>
      </c>
      <c r="B27" s="56">
        <v>7963.8249999999998</v>
      </c>
      <c r="C27" s="56">
        <v>824.72199999999998</v>
      </c>
      <c r="D27" s="56">
        <v>21805.339</v>
      </c>
      <c r="E27" s="56">
        <v>0</v>
      </c>
      <c r="F27" s="56">
        <v>804.03800000000001</v>
      </c>
      <c r="G27" s="56">
        <v>64.710000000000008</v>
      </c>
      <c r="H27" s="56">
        <v>10495.781999999999</v>
      </c>
      <c r="I27" s="56">
        <v>0</v>
      </c>
      <c r="J27" s="56">
        <f t="shared" si="2"/>
        <v>41958.415999999997</v>
      </c>
      <c r="K27" s="27"/>
    </row>
    <row r="28" spans="1:11" ht="13.5" customHeight="1" x14ac:dyDescent="0.25">
      <c r="A28" s="59" t="s">
        <v>7</v>
      </c>
      <c r="B28" s="56">
        <v>9575.2139999999999</v>
      </c>
      <c r="C28" s="56">
        <v>794.17000000000007</v>
      </c>
      <c r="D28" s="56">
        <v>25672.860999999997</v>
      </c>
      <c r="E28" s="56">
        <v>0</v>
      </c>
      <c r="F28" s="56">
        <v>765.529</v>
      </c>
      <c r="G28" s="56">
        <v>59.283999999999999</v>
      </c>
      <c r="H28" s="56">
        <v>10569.561</v>
      </c>
      <c r="I28" s="56">
        <v>0</v>
      </c>
      <c r="J28" s="56">
        <f t="shared" si="2"/>
        <v>47436.618999999999</v>
      </c>
      <c r="K28" s="27"/>
    </row>
    <row r="29" spans="1:11" ht="13.5" customHeight="1" x14ac:dyDescent="0.25">
      <c r="A29" s="59" t="s">
        <v>8</v>
      </c>
      <c r="B29" s="56">
        <v>9875.1650000000009</v>
      </c>
      <c r="C29" s="56">
        <v>746.48900000000003</v>
      </c>
      <c r="D29" s="56">
        <v>28718.938000000002</v>
      </c>
      <c r="E29" s="56">
        <v>0</v>
      </c>
      <c r="F29" s="56">
        <v>771.76499999999999</v>
      </c>
      <c r="G29" s="56">
        <v>115.10799999999999</v>
      </c>
      <c r="H29" s="56">
        <v>10783.369000000001</v>
      </c>
      <c r="I29" s="56">
        <v>0</v>
      </c>
      <c r="J29" s="56">
        <f t="shared" si="2"/>
        <v>51010.834000000003</v>
      </c>
      <c r="K29" s="27"/>
    </row>
    <row r="30" spans="1:11" ht="13.5" customHeight="1" x14ac:dyDescent="0.25">
      <c r="A30" s="59" t="s">
        <v>9</v>
      </c>
      <c r="B30" s="56">
        <v>9876.0300000000007</v>
      </c>
      <c r="C30" s="56">
        <v>813.33299999999997</v>
      </c>
      <c r="D30" s="56">
        <v>28506.883000000002</v>
      </c>
      <c r="E30" s="56">
        <v>0</v>
      </c>
      <c r="F30" s="56">
        <v>842.96799999999996</v>
      </c>
      <c r="G30" s="56">
        <v>71.399000000000001</v>
      </c>
      <c r="H30" s="56">
        <v>11085.219000000001</v>
      </c>
      <c r="I30" s="56">
        <v>0</v>
      </c>
      <c r="J30" s="56">
        <f t="shared" si="2"/>
        <v>51195.831999999995</v>
      </c>
      <c r="K30" s="27"/>
    </row>
    <row r="31" spans="1:11" ht="13.5" customHeight="1" x14ac:dyDescent="0.25">
      <c r="A31" s="59" t="s">
        <v>10</v>
      </c>
      <c r="B31" s="56">
        <v>9353.3490000000002</v>
      </c>
      <c r="C31" s="56">
        <v>901.1389999999999</v>
      </c>
      <c r="D31" s="56">
        <v>26981.603999999999</v>
      </c>
      <c r="E31" s="56">
        <v>0</v>
      </c>
      <c r="F31" s="56">
        <v>809.58500000000004</v>
      </c>
      <c r="G31" s="56">
        <v>38.328000000000003</v>
      </c>
      <c r="H31" s="56">
        <v>9982.741</v>
      </c>
      <c r="I31" s="56">
        <v>0</v>
      </c>
      <c r="J31" s="56">
        <f t="shared" si="2"/>
        <v>48066.745999999999</v>
      </c>
      <c r="K31" s="27"/>
    </row>
    <row r="32" spans="1:11" ht="13.5" customHeight="1" x14ac:dyDescent="0.25">
      <c r="A32" s="59" t="s">
        <v>11</v>
      </c>
      <c r="B32" s="56">
        <v>7452.3060000000005</v>
      </c>
      <c r="C32" s="56">
        <v>715.42499999999995</v>
      </c>
      <c r="D32" s="56">
        <v>21831.256000000001</v>
      </c>
      <c r="E32" s="56">
        <v>0</v>
      </c>
      <c r="F32" s="56">
        <v>843.66399999999999</v>
      </c>
      <c r="G32" s="56">
        <v>26.591999999999999</v>
      </c>
      <c r="H32" s="56">
        <v>9843.3919999999998</v>
      </c>
      <c r="I32" s="56">
        <v>0</v>
      </c>
      <c r="J32" s="56">
        <f t="shared" si="2"/>
        <v>40712.635000000002</v>
      </c>
      <c r="K32" s="27"/>
    </row>
    <row r="33" spans="1:11" ht="13.5" customHeight="1" x14ac:dyDescent="0.25">
      <c r="A33" s="59" t="s">
        <v>12</v>
      </c>
      <c r="B33" s="56">
        <v>6163.6030000000001</v>
      </c>
      <c r="C33" s="56">
        <v>608.75199999999995</v>
      </c>
      <c r="D33" s="56">
        <v>17391.089</v>
      </c>
      <c r="E33" s="56">
        <v>0</v>
      </c>
      <c r="F33" s="56">
        <v>791.78199999999993</v>
      </c>
      <c r="G33" s="56">
        <v>20.413</v>
      </c>
      <c r="H33" s="56">
        <v>8940.7909999999993</v>
      </c>
      <c r="I33" s="56">
        <v>0</v>
      </c>
      <c r="J33" s="56">
        <f t="shared" si="2"/>
        <v>33916.43</v>
      </c>
      <c r="K33" s="27"/>
    </row>
    <row r="34" spans="1:11" ht="13.5" customHeight="1" x14ac:dyDescent="0.25">
      <c r="A34" s="59" t="s">
        <v>13</v>
      </c>
      <c r="B34" s="56">
        <v>5308.58</v>
      </c>
      <c r="C34" s="56">
        <v>639.25900000000001</v>
      </c>
      <c r="D34" s="56">
        <v>14868.831</v>
      </c>
      <c r="E34" s="56">
        <v>0</v>
      </c>
      <c r="F34" s="56">
        <v>898.35599999999999</v>
      </c>
      <c r="G34" s="56">
        <v>28.798999999999999</v>
      </c>
      <c r="H34" s="56">
        <v>9518.7860000000001</v>
      </c>
      <c r="I34" s="56">
        <v>0</v>
      </c>
      <c r="J34" s="56">
        <f t="shared" si="2"/>
        <v>31262.610999999997</v>
      </c>
      <c r="K34" s="27"/>
    </row>
    <row r="35" spans="1:11" ht="13.5" customHeight="1" x14ac:dyDescent="0.25">
      <c r="A35" s="233" t="s">
        <v>22</v>
      </c>
      <c r="B35" s="60">
        <f t="shared" ref="B35:J35" si="3">+SUM(B23:B34)</f>
        <v>86863.591</v>
      </c>
      <c r="C35" s="60">
        <f t="shared" si="3"/>
        <v>8991.1819999999989</v>
      </c>
      <c r="D35" s="60">
        <f t="shared" si="3"/>
        <v>243414.78700000001</v>
      </c>
      <c r="E35" s="60">
        <f t="shared" si="3"/>
        <v>0</v>
      </c>
      <c r="F35" s="60">
        <f t="shared" si="3"/>
        <v>7438.0980869999994</v>
      </c>
      <c r="G35" s="60">
        <f t="shared" si="3"/>
        <v>514.64199999999994</v>
      </c>
      <c r="H35" s="60">
        <f t="shared" si="3"/>
        <v>117476.878</v>
      </c>
      <c r="I35" s="60">
        <f t="shared" si="3"/>
        <v>0</v>
      </c>
      <c r="J35" s="60">
        <f t="shared" si="3"/>
        <v>464699.17808699998</v>
      </c>
    </row>
    <row r="36" spans="1:11" x14ac:dyDescent="0.25">
      <c r="A36" s="63"/>
      <c r="B36" s="32"/>
      <c r="C36" s="32"/>
      <c r="D36" s="32"/>
      <c r="E36" s="32"/>
      <c r="F36" s="32"/>
      <c r="G36" s="20"/>
      <c r="H36" s="20"/>
      <c r="I36" s="32"/>
    </row>
    <row r="37" spans="1:11" x14ac:dyDescent="0.25">
      <c r="A37" s="63"/>
      <c r="B37" s="32"/>
      <c r="C37" s="32"/>
      <c r="D37" s="32"/>
      <c r="E37" s="32"/>
      <c r="F37" s="32"/>
      <c r="G37" s="20"/>
      <c r="H37" s="20"/>
      <c r="I37" s="32"/>
    </row>
    <row r="38" spans="1:11" x14ac:dyDescent="0.25">
      <c r="A38" s="20"/>
      <c r="B38" s="20"/>
      <c r="C38" s="20"/>
      <c r="D38" s="20"/>
      <c r="E38" s="20"/>
      <c r="F38" s="20"/>
      <c r="G38" s="20"/>
      <c r="H38" s="20"/>
      <c r="I38" s="20"/>
    </row>
    <row r="39" spans="1:11" x14ac:dyDescent="0.25">
      <c r="G39" s="20"/>
      <c r="H39" s="20"/>
    </row>
    <row r="40" spans="1:11" x14ac:dyDescent="0.25">
      <c r="G40" s="20"/>
      <c r="H40" s="20"/>
    </row>
    <row r="41" spans="1:11" x14ac:dyDescent="0.25">
      <c r="G41" s="20"/>
      <c r="H41" s="20"/>
    </row>
    <row r="42" spans="1:11" x14ac:dyDescent="0.25">
      <c r="G42" s="20"/>
      <c r="H42" s="20"/>
    </row>
    <row r="43" spans="1:11" x14ac:dyDescent="0.25">
      <c r="G43" s="20"/>
      <c r="H43" s="20"/>
    </row>
    <row r="44" spans="1:11" x14ac:dyDescent="0.25">
      <c r="G44" s="20"/>
      <c r="H44" s="20"/>
    </row>
    <row r="45" spans="1:11" x14ac:dyDescent="0.25">
      <c r="G45" s="20"/>
      <c r="H45" s="20"/>
    </row>
    <row r="55" spans="1:9" x14ac:dyDescent="0.25">
      <c r="A55" s="12"/>
      <c r="B55" s="12"/>
      <c r="C55" s="12"/>
      <c r="D55" s="12"/>
      <c r="E55" s="12"/>
      <c r="F55" s="12"/>
      <c r="I55" s="12"/>
    </row>
    <row r="56" spans="1:9" x14ac:dyDescent="0.25">
      <c r="A56" s="12"/>
      <c r="B56" s="12"/>
      <c r="C56" s="12"/>
      <c r="D56" s="12"/>
      <c r="E56" s="12"/>
      <c r="F56" s="12"/>
      <c r="I56" s="12"/>
    </row>
    <row r="72" spans="1:9" x14ac:dyDescent="0.25">
      <c r="A72" s="12"/>
      <c r="B72" s="12"/>
      <c r="C72" s="12"/>
      <c r="D72" s="12"/>
      <c r="E72" s="12"/>
      <c r="F72" s="12"/>
      <c r="I72" s="12"/>
    </row>
    <row r="73" spans="1:9" x14ac:dyDescent="0.25">
      <c r="A73" s="12"/>
      <c r="B73" s="12"/>
      <c r="C73" s="12"/>
      <c r="D73" s="12"/>
      <c r="E73" s="12"/>
      <c r="F73" s="12"/>
      <c r="I73" s="12"/>
    </row>
    <row r="74" spans="1:9" x14ac:dyDescent="0.25">
      <c r="A74" s="12"/>
      <c r="B74" s="12"/>
      <c r="C74" s="12"/>
      <c r="D74" s="12"/>
      <c r="E74" s="12"/>
      <c r="F74" s="12"/>
      <c r="I74" s="12"/>
    </row>
    <row r="75" spans="1:9" x14ac:dyDescent="0.25">
      <c r="A75" s="12"/>
      <c r="B75" s="12"/>
      <c r="C75" s="12"/>
      <c r="D75" s="12"/>
      <c r="E75" s="12"/>
      <c r="F75" s="12"/>
      <c r="I75" s="12"/>
    </row>
    <row r="76" spans="1:9" x14ac:dyDescent="0.25">
      <c r="A76" s="12"/>
      <c r="B76" s="12"/>
      <c r="C76" s="12"/>
      <c r="D76" s="12"/>
      <c r="E76" s="12"/>
      <c r="F76" s="12"/>
      <c r="I76" s="12"/>
    </row>
    <row r="77" spans="1:9" x14ac:dyDescent="0.25">
      <c r="A77" s="12"/>
      <c r="B77" s="12"/>
      <c r="C77" s="12"/>
      <c r="D77" s="12"/>
      <c r="E77" s="12"/>
      <c r="F77" s="12"/>
      <c r="I77" s="12"/>
    </row>
    <row r="78" spans="1:9" x14ac:dyDescent="0.25">
      <c r="A78" s="12"/>
      <c r="B78" s="12"/>
      <c r="C78" s="12"/>
      <c r="D78" s="12"/>
      <c r="E78" s="12"/>
      <c r="F78" s="12"/>
      <c r="I78" s="12"/>
    </row>
    <row r="79" spans="1:9" x14ac:dyDescent="0.25">
      <c r="A79" s="12"/>
      <c r="B79" s="12"/>
      <c r="C79" s="12"/>
      <c r="D79" s="12"/>
      <c r="E79" s="12"/>
      <c r="F79" s="12"/>
      <c r="I79" s="12"/>
    </row>
    <row r="80" spans="1:9" x14ac:dyDescent="0.25">
      <c r="A80" s="12"/>
      <c r="B80" s="12"/>
      <c r="C80" s="12"/>
      <c r="D80" s="12"/>
      <c r="E80" s="12"/>
      <c r="F80" s="12"/>
      <c r="I80" s="12"/>
    </row>
    <row r="81" spans="1:9" x14ac:dyDescent="0.25">
      <c r="A81" s="12"/>
      <c r="B81" s="12"/>
      <c r="C81" s="12"/>
      <c r="D81" s="12"/>
      <c r="E81" s="12"/>
      <c r="F81" s="12"/>
      <c r="I81" s="12"/>
    </row>
    <row r="82" spans="1:9" x14ac:dyDescent="0.25">
      <c r="A82" s="12"/>
      <c r="B82" s="12"/>
      <c r="C82" s="12"/>
      <c r="D82" s="12"/>
      <c r="E82" s="12"/>
      <c r="F82" s="12"/>
      <c r="I82" s="12"/>
    </row>
  </sheetData>
  <mergeCells count="2">
    <mergeCell ref="B21:J21"/>
    <mergeCell ref="B4:J4"/>
  </mergeCells>
  <phoneticPr fontId="0" type="noConversion"/>
  <printOptions horizontalCentered="1"/>
  <pageMargins left="0.97" right="1" top="1.2" bottom="0.67" header="0" footer="0"/>
  <pageSetup paperSize="14" scale="96" orientation="landscape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5EE92-AF4B-4491-9D8C-064FD3B93118}">
  <sheetPr codeName="Hoja60">
    <pageSetUpPr fitToPage="1"/>
  </sheetPr>
  <dimension ref="A1:K82"/>
  <sheetViews>
    <sheetView zoomScale="90" zoomScaleNormal="90" workbookViewId="0">
      <selection activeCell="Q40" sqref="Q40"/>
    </sheetView>
  </sheetViews>
  <sheetFormatPr baseColWidth="10" defaultRowHeight="13.5" x14ac:dyDescent="0.25"/>
  <cols>
    <col min="1" max="1" width="16.7109375" style="8" customWidth="1"/>
    <col min="2" max="3" width="15.7109375" style="8" bestFit="1" customWidth="1"/>
    <col min="4" max="4" width="16.7109375" style="8" bestFit="1" customWidth="1"/>
    <col min="5" max="5" width="19.42578125" style="8" customWidth="1"/>
    <col min="6" max="6" width="16.7109375" style="8" customWidth="1"/>
    <col min="7" max="8" width="21.140625" style="8" customWidth="1"/>
    <col min="9" max="9" width="15.7109375" style="8" bestFit="1" customWidth="1"/>
    <col min="10" max="10" width="11.42578125" style="8"/>
    <col min="11" max="11" width="19.5703125" style="8" customWidth="1"/>
    <col min="12" max="12" width="15.5703125" style="8" customWidth="1"/>
    <col min="13" max="16384" width="11.42578125" style="8"/>
  </cols>
  <sheetData>
    <row r="1" spans="1:11" x14ac:dyDescent="0.25">
      <c r="A1" s="53"/>
      <c r="B1" s="53"/>
      <c r="C1" s="53"/>
      <c r="D1" s="53"/>
      <c r="E1" s="53"/>
      <c r="F1" s="53"/>
      <c r="G1" s="74"/>
      <c r="H1" s="74"/>
      <c r="I1" s="53"/>
    </row>
    <row r="2" spans="1:11" x14ac:dyDescent="0.25">
      <c r="A2" s="62" t="s">
        <v>520</v>
      </c>
      <c r="B2" s="62"/>
      <c r="C2" s="62"/>
      <c r="D2" s="62"/>
      <c r="E2" s="62"/>
      <c r="F2" s="62"/>
      <c r="G2" s="20"/>
      <c r="H2" s="20"/>
      <c r="I2" s="62"/>
    </row>
    <row r="3" spans="1:11" x14ac:dyDescent="0.25">
      <c r="A3" s="62"/>
      <c r="B3" s="62"/>
      <c r="C3" s="62"/>
      <c r="D3" s="62"/>
      <c r="E3" s="62"/>
      <c r="F3" s="62"/>
      <c r="G3" s="20"/>
      <c r="H3" s="20"/>
      <c r="I3" s="62"/>
    </row>
    <row r="4" spans="1:11" ht="19.5" customHeight="1" x14ac:dyDescent="0.25">
      <c r="A4" s="234"/>
      <c r="B4" s="585" t="s">
        <v>391</v>
      </c>
      <c r="C4" s="586"/>
      <c r="D4" s="586"/>
      <c r="E4" s="586"/>
      <c r="F4" s="586"/>
      <c r="G4" s="586"/>
      <c r="H4" s="586"/>
      <c r="I4" s="586"/>
      <c r="J4" s="587"/>
    </row>
    <row r="5" spans="1:11" ht="25.5" x14ac:dyDescent="0.25">
      <c r="A5" s="232" t="s">
        <v>0</v>
      </c>
      <c r="B5" s="481" t="s">
        <v>28</v>
      </c>
      <c r="C5" s="481" t="s">
        <v>30</v>
      </c>
      <c r="D5" s="481" t="s">
        <v>27</v>
      </c>
      <c r="E5" s="481" t="s">
        <v>29</v>
      </c>
      <c r="F5" s="481" t="s">
        <v>436</v>
      </c>
      <c r="G5" s="481" t="s">
        <v>437</v>
      </c>
      <c r="H5" s="481" t="s">
        <v>438</v>
      </c>
      <c r="I5" s="481" t="s">
        <v>439</v>
      </c>
      <c r="J5" s="481" t="s">
        <v>22</v>
      </c>
    </row>
    <row r="6" spans="1:11" ht="13.5" customHeight="1" x14ac:dyDescent="0.25">
      <c r="A6" s="59" t="s">
        <v>2</v>
      </c>
      <c r="B6" s="56">
        <v>1386.2080000000001</v>
      </c>
      <c r="C6" s="56">
        <v>39249.133000000002</v>
      </c>
      <c r="D6" s="56">
        <v>14916.468000000001</v>
      </c>
      <c r="E6" s="56">
        <v>0</v>
      </c>
      <c r="F6" s="56">
        <v>263.12900000000002</v>
      </c>
      <c r="G6" s="56">
        <v>0</v>
      </c>
      <c r="H6" s="56">
        <v>0</v>
      </c>
      <c r="I6" s="56">
        <v>0</v>
      </c>
      <c r="J6" s="56">
        <f>SUM(B6:I6)</f>
        <v>55814.938000000002</v>
      </c>
      <c r="K6" s="27"/>
    </row>
    <row r="7" spans="1:11" ht="13.5" customHeight="1" x14ac:dyDescent="0.25">
      <c r="A7" s="59" t="s">
        <v>3</v>
      </c>
      <c r="B7" s="56">
        <v>1481.2180000000001</v>
      </c>
      <c r="C7" s="56">
        <v>38080.375999999997</v>
      </c>
      <c r="D7" s="56">
        <v>12829.25</v>
      </c>
      <c r="E7" s="56">
        <v>0</v>
      </c>
      <c r="F7" s="56">
        <v>232.17699999999999</v>
      </c>
      <c r="G7" s="56">
        <v>0</v>
      </c>
      <c r="H7" s="56">
        <v>0</v>
      </c>
      <c r="I7" s="56">
        <v>0</v>
      </c>
      <c r="J7" s="56">
        <f t="shared" ref="J7:J17" si="0">SUM(B7:I7)</f>
        <v>52623.021000000001</v>
      </c>
      <c r="K7" s="27"/>
    </row>
    <row r="8" spans="1:11" ht="13.5" customHeight="1" x14ac:dyDescent="0.25">
      <c r="A8" s="59" t="s">
        <v>4</v>
      </c>
      <c r="B8" s="56">
        <v>1757.6410000000001</v>
      </c>
      <c r="C8" s="56">
        <v>42627.605000000003</v>
      </c>
      <c r="D8" s="56">
        <v>17045.71</v>
      </c>
      <c r="E8" s="56">
        <v>0</v>
      </c>
      <c r="F8" s="56">
        <v>295.78800000000001</v>
      </c>
      <c r="G8" s="56">
        <v>0</v>
      </c>
      <c r="H8" s="56">
        <v>0</v>
      </c>
      <c r="I8" s="56">
        <v>0</v>
      </c>
      <c r="J8" s="56">
        <f t="shared" si="0"/>
        <v>61726.744000000006</v>
      </c>
      <c r="K8" s="27"/>
    </row>
    <row r="9" spans="1:11" ht="13.5" customHeight="1" x14ac:dyDescent="0.25">
      <c r="A9" s="59" t="s">
        <v>5</v>
      </c>
      <c r="B9" s="56">
        <v>1650.17</v>
      </c>
      <c r="C9" s="56">
        <v>36641.050000000003</v>
      </c>
      <c r="D9" s="56">
        <v>20473.313999999998</v>
      </c>
      <c r="E9" s="56">
        <v>0</v>
      </c>
      <c r="F9" s="56">
        <v>296.55</v>
      </c>
      <c r="G9" s="56">
        <v>0</v>
      </c>
      <c r="H9" s="56">
        <v>0</v>
      </c>
      <c r="I9" s="56">
        <v>0</v>
      </c>
      <c r="J9" s="56">
        <f t="shared" si="0"/>
        <v>59061.084000000003</v>
      </c>
      <c r="K9" s="27"/>
    </row>
    <row r="10" spans="1:11" ht="13.5" customHeight="1" x14ac:dyDescent="0.25">
      <c r="A10" s="59" t="s">
        <v>6</v>
      </c>
      <c r="B10" s="56">
        <v>2352.2629999999999</v>
      </c>
      <c r="C10" s="56">
        <v>38262.144999999997</v>
      </c>
      <c r="D10" s="56">
        <v>35101.317999999999</v>
      </c>
      <c r="E10" s="56">
        <v>0</v>
      </c>
      <c r="F10" s="56">
        <v>304.334</v>
      </c>
      <c r="G10" s="56">
        <v>0</v>
      </c>
      <c r="H10" s="56">
        <v>0</v>
      </c>
      <c r="I10" s="56">
        <v>0</v>
      </c>
      <c r="J10" s="56">
        <f t="shared" si="0"/>
        <v>76020.06</v>
      </c>
      <c r="K10" s="27"/>
    </row>
    <row r="11" spans="1:11" ht="13.5" customHeight="1" x14ac:dyDescent="0.25">
      <c r="A11" s="59" t="s">
        <v>7</v>
      </c>
      <c r="B11" s="56">
        <v>3027.4459999999999</v>
      </c>
      <c r="C11" s="56">
        <v>41964.885999999999</v>
      </c>
      <c r="D11" s="56">
        <v>47557.659</v>
      </c>
      <c r="E11" s="56">
        <v>0</v>
      </c>
      <c r="F11" s="56">
        <v>292.69600000000003</v>
      </c>
      <c r="G11" s="56">
        <v>0</v>
      </c>
      <c r="H11" s="56">
        <v>0</v>
      </c>
      <c r="I11" s="56">
        <v>0</v>
      </c>
      <c r="J11" s="56">
        <f t="shared" si="0"/>
        <v>92842.686999999991</v>
      </c>
      <c r="K11" s="27"/>
    </row>
    <row r="12" spans="1:11" ht="13.5" customHeight="1" x14ac:dyDescent="0.25">
      <c r="A12" s="59" t="s">
        <v>8</v>
      </c>
      <c r="B12" s="56">
        <v>2573.643</v>
      </c>
      <c r="C12" s="56">
        <v>44604.072999999997</v>
      </c>
      <c r="D12" s="56">
        <v>55031.586000000003</v>
      </c>
      <c r="E12" s="56">
        <v>0</v>
      </c>
      <c r="F12" s="56">
        <v>282.11900000000003</v>
      </c>
      <c r="G12" s="56">
        <v>0</v>
      </c>
      <c r="H12" s="56">
        <v>0</v>
      </c>
      <c r="I12" s="56">
        <v>0</v>
      </c>
      <c r="J12" s="56">
        <f t="shared" si="0"/>
        <v>102491.421</v>
      </c>
      <c r="K12" s="27"/>
    </row>
    <row r="13" spans="1:11" ht="13.5" customHeight="1" x14ac:dyDescent="0.25">
      <c r="A13" s="59" t="s">
        <v>9</v>
      </c>
      <c r="B13" s="56">
        <v>2407.0149999999999</v>
      </c>
      <c r="C13" s="56">
        <v>43927.483</v>
      </c>
      <c r="D13" s="56">
        <v>46705.493000000002</v>
      </c>
      <c r="E13" s="56">
        <v>0</v>
      </c>
      <c r="F13" s="56">
        <v>301.84399999999999</v>
      </c>
      <c r="G13" s="56">
        <v>0</v>
      </c>
      <c r="H13" s="56">
        <v>0</v>
      </c>
      <c r="I13" s="56">
        <v>0</v>
      </c>
      <c r="J13" s="56">
        <f t="shared" si="0"/>
        <v>93341.835000000006</v>
      </c>
      <c r="K13" s="27"/>
    </row>
    <row r="14" spans="1:11" ht="13.5" customHeight="1" x14ac:dyDescent="0.25">
      <c r="A14" s="59" t="s">
        <v>10</v>
      </c>
      <c r="B14" s="56">
        <v>2166.6819999999998</v>
      </c>
      <c r="C14" s="56">
        <v>39118.061000000002</v>
      </c>
      <c r="D14" s="56">
        <v>33678.798000000003</v>
      </c>
      <c r="E14" s="56">
        <v>0</v>
      </c>
      <c r="F14" s="56">
        <v>289.27600000000001</v>
      </c>
      <c r="G14" s="56">
        <v>0</v>
      </c>
      <c r="H14" s="56">
        <v>0</v>
      </c>
      <c r="I14" s="56">
        <v>0</v>
      </c>
      <c r="J14" s="56">
        <f t="shared" si="0"/>
        <v>75252.816999999995</v>
      </c>
      <c r="K14" s="27"/>
    </row>
    <row r="15" spans="1:11" ht="13.5" customHeight="1" x14ac:dyDescent="0.25">
      <c r="A15" s="59" t="s">
        <v>11</v>
      </c>
      <c r="B15" s="56">
        <v>1765.961</v>
      </c>
      <c r="C15" s="56">
        <v>41035.680999999997</v>
      </c>
      <c r="D15" s="56">
        <v>24929.986000000001</v>
      </c>
      <c r="E15" s="56">
        <v>0</v>
      </c>
      <c r="F15" s="56">
        <v>293.00700000000001</v>
      </c>
      <c r="G15" s="56">
        <v>0</v>
      </c>
      <c r="H15" s="56">
        <v>0</v>
      </c>
      <c r="I15" s="56">
        <v>0</v>
      </c>
      <c r="J15" s="56">
        <f t="shared" si="0"/>
        <v>68024.634999999995</v>
      </c>
      <c r="K15" s="27"/>
    </row>
    <row r="16" spans="1:11" ht="13.5" customHeight="1" x14ac:dyDescent="0.25">
      <c r="A16" s="59" t="s">
        <v>12</v>
      </c>
      <c r="B16" s="56">
        <v>1635.816</v>
      </c>
      <c r="C16" s="56">
        <v>40299.879999999997</v>
      </c>
      <c r="D16" s="56">
        <v>18988.491000000002</v>
      </c>
      <c r="E16" s="56">
        <v>0</v>
      </c>
      <c r="F16" s="56">
        <v>297.346</v>
      </c>
      <c r="G16" s="56">
        <v>0</v>
      </c>
      <c r="H16" s="56">
        <v>0</v>
      </c>
      <c r="I16" s="56">
        <v>0</v>
      </c>
      <c r="J16" s="56">
        <f t="shared" si="0"/>
        <v>61221.532999999996</v>
      </c>
      <c r="K16" s="27"/>
    </row>
    <row r="17" spans="1:11" ht="13.5" customHeight="1" x14ac:dyDescent="0.25">
      <c r="A17" s="59" t="s">
        <v>13</v>
      </c>
      <c r="B17" s="56">
        <v>1528.2360000000001</v>
      </c>
      <c r="C17" s="56">
        <v>40169.341999999997</v>
      </c>
      <c r="D17" s="56">
        <v>15548.23</v>
      </c>
      <c r="E17" s="56">
        <v>0</v>
      </c>
      <c r="F17" s="56">
        <v>298.952</v>
      </c>
      <c r="G17" s="56">
        <v>0</v>
      </c>
      <c r="H17" s="56">
        <v>0</v>
      </c>
      <c r="I17" s="56">
        <v>0</v>
      </c>
      <c r="J17" s="56">
        <f t="shared" si="0"/>
        <v>57544.759999999987</v>
      </c>
      <c r="K17" s="27"/>
    </row>
    <row r="18" spans="1:11" ht="13.5" customHeight="1" x14ac:dyDescent="0.25">
      <c r="A18" s="233" t="s">
        <v>22</v>
      </c>
      <c r="B18" s="60">
        <f t="shared" ref="B18:G18" si="1">+SUM(B6:B17)</f>
        <v>23732.298999999999</v>
      </c>
      <c r="C18" s="60">
        <f t="shared" si="1"/>
        <v>485979.71499999997</v>
      </c>
      <c r="D18" s="60">
        <f t="shared" si="1"/>
        <v>342806.30299999996</v>
      </c>
      <c r="E18" s="60">
        <f t="shared" si="1"/>
        <v>0</v>
      </c>
      <c r="F18" s="60">
        <f t="shared" si="1"/>
        <v>3447.2179999999998</v>
      </c>
      <c r="G18" s="60">
        <f t="shared" si="1"/>
        <v>0</v>
      </c>
      <c r="H18" s="60">
        <f>+SUM(H6:H17)</f>
        <v>0</v>
      </c>
      <c r="I18" s="60">
        <f t="shared" ref="I18:J18" si="2">+SUM(I6:I17)</f>
        <v>0</v>
      </c>
      <c r="J18" s="60">
        <f t="shared" si="2"/>
        <v>855965.53499999992</v>
      </c>
    </row>
    <row r="19" spans="1:11" ht="13.5" customHeight="1" x14ac:dyDescent="0.25">
      <c r="H19" s="391"/>
    </row>
    <row r="20" spans="1:11" ht="13.5" customHeight="1" x14ac:dyDescent="0.25">
      <c r="H20" s="391"/>
    </row>
    <row r="21" spans="1:11" ht="15.75" customHeight="1" x14ac:dyDescent="0.25">
      <c r="A21" s="487"/>
      <c r="B21" s="487"/>
      <c r="C21" s="487"/>
      <c r="D21" s="487"/>
      <c r="E21" s="487"/>
      <c r="F21" s="487"/>
      <c r="G21" s="487"/>
      <c r="H21" s="487"/>
      <c r="I21" s="487"/>
      <c r="J21" s="487"/>
    </row>
    <row r="22" spans="1:11" x14ac:dyDescent="0.25">
      <c r="A22" s="488"/>
      <c r="B22" s="489"/>
      <c r="C22" s="489"/>
      <c r="D22" s="489"/>
      <c r="E22" s="489"/>
      <c r="F22" s="489"/>
      <c r="G22" s="489"/>
      <c r="H22" s="489"/>
      <c r="I22" s="489"/>
      <c r="J22" s="489"/>
    </row>
    <row r="23" spans="1:11" ht="13.5" customHeight="1" x14ac:dyDescent="0.25">
      <c r="A23" s="76"/>
      <c r="B23" s="486"/>
      <c r="C23" s="486"/>
      <c r="D23" s="486"/>
      <c r="E23" s="486"/>
      <c r="F23" s="486"/>
      <c r="G23" s="486"/>
      <c r="H23" s="486"/>
      <c r="I23" s="486"/>
      <c r="J23" s="486"/>
      <c r="K23" s="27"/>
    </row>
    <row r="24" spans="1:11" ht="13.5" customHeight="1" x14ac:dyDescent="0.25">
      <c r="A24" s="76"/>
      <c r="B24" s="486"/>
      <c r="C24" s="486"/>
      <c r="D24" s="486"/>
      <c r="E24" s="486"/>
      <c r="F24" s="486"/>
      <c r="G24" s="486"/>
      <c r="H24" s="486"/>
      <c r="I24" s="486"/>
      <c r="J24" s="486"/>
      <c r="K24" s="27"/>
    </row>
    <row r="25" spans="1:11" ht="13.5" customHeight="1" x14ac:dyDescent="0.25">
      <c r="A25" s="76"/>
      <c r="B25" s="486"/>
      <c r="C25" s="486"/>
      <c r="D25" s="486"/>
      <c r="E25" s="486"/>
      <c r="F25" s="486"/>
      <c r="G25" s="486"/>
      <c r="H25" s="486"/>
      <c r="I25" s="486"/>
      <c r="J25" s="486"/>
      <c r="K25" s="27"/>
    </row>
    <row r="26" spans="1:11" ht="13.5" customHeight="1" x14ac:dyDescent="0.25">
      <c r="A26" s="76"/>
      <c r="B26" s="486"/>
      <c r="C26" s="486"/>
      <c r="D26" s="486"/>
      <c r="E26" s="486"/>
      <c r="F26" s="486"/>
      <c r="G26" s="486"/>
      <c r="H26" s="486"/>
      <c r="I26" s="486"/>
      <c r="J26" s="486"/>
      <c r="K26" s="27"/>
    </row>
    <row r="27" spans="1:11" ht="13.5" customHeight="1" x14ac:dyDescent="0.25">
      <c r="A27" s="76"/>
      <c r="B27" s="486"/>
      <c r="C27" s="486"/>
      <c r="D27" s="486"/>
      <c r="E27" s="486"/>
      <c r="F27" s="486"/>
      <c r="G27" s="486"/>
      <c r="H27" s="486"/>
      <c r="I27" s="486"/>
      <c r="J27" s="486"/>
      <c r="K27" s="27"/>
    </row>
    <row r="28" spans="1:11" ht="13.5" customHeight="1" x14ac:dyDescent="0.25">
      <c r="A28" s="76"/>
      <c r="B28" s="486"/>
      <c r="C28" s="486"/>
      <c r="D28" s="486"/>
      <c r="E28" s="486"/>
      <c r="F28" s="486"/>
      <c r="G28" s="486"/>
      <c r="H28" s="486"/>
      <c r="I28" s="486"/>
      <c r="J28" s="486"/>
      <c r="K28" s="27"/>
    </row>
    <row r="29" spans="1:11" ht="13.5" customHeight="1" x14ac:dyDescent="0.25">
      <c r="A29" s="76"/>
      <c r="B29" s="486"/>
      <c r="C29" s="486"/>
      <c r="D29" s="486"/>
      <c r="E29" s="486"/>
      <c r="F29" s="486"/>
      <c r="G29" s="486"/>
      <c r="H29" s="486"/>
      <c r="I29" s="486"/>
      <c r="J29" s="486"/>
      <c r="K29" s="27"/>
    </row>
    <row r="30" spans="1:11" ht="13.5" customHeight="1" x14ac:dyDescent="0.25">
      <c r="A30" s="76"/>
      <c r="B30" s="486"/>
      <c r="C30" s="486"/>
      <c r="D30" s="486"/>
      <c r="E30" s="486"/>
      <c r="F30" s="486"/>
      <c r="G30" s="486"/>
      <c r="H30" s="486"/>
      <c r="I30" s="486"/>
      <c r="J30" s="486"/>
      <c r="K30" s="27"/>
    </row>
    <row r="31" spans="1:11" ht="13.5" customHeight="1" x14ac:dyDescent="0.25">
      <c r="A31" s="76"/>
      <c r="B31" s="486"/>
      <c r="C31" s="486"/>
      <c r="D31" s="486"/>
      <c r="E31" s="486"/>
      <c r="F31" s="486"/>
      <c r="G31" s="486"/>
      <c r="H31" s="486"/>
      <c r="I31" s="486"/>
      <c r="J31" s="486"/>
      <c r="K31" s="27"/>
    </row>
    <row r="32" spans="1:11" ht="13.5" customHeight="1" x14ac:dyDescent="0.25">
      <c r="A32" s="76"/>
      <c r="B32" s="486"/>
      <c r="C32" s="486"/>
      <c r="D32" s="486"/>
      <c r="E32" s="486"/>
      <c r="F32" s="486"/>
      <c r="G32" s="486"/>
      <c r="H32" s="486"/>
      <c r="I32" s="486"/>
      <c r="J32" s="486"/>
      <c r="K32" s="27"/>
    </row>
    <row r="33" spans="1:11" ht="13.5" customHeight="1" x14ac:dyDescent="0.25">
      <c r="A33" s="76"/>
      <c r="B33" s="486"/>
      <c r="C33" s="486"/>
      <c r="D33" s="486"/>
      <c r="E33" s="486"/>
      <c r="F33" s="486"/>
      <c r="G33" s="486"/>
      <c r="H33" s="486"/>
      <c r="I33" s="486"/>
      <c r="J33" s="486"/>
      <c r="K33" s="27"/>
    </row>
    <row r="34" spans="1:11" ht="13.5" customHeight="1" x14ac:dyDescent="0.25">
      <c r="A34" s="76"/>
      <c r="B34" s="486"/>
      <c r="C34" s="486"/>
      <c r="D34" s="486"/>
      <c r="E34" s="486"/>
      <c r="F34" s="486"/>
      <c r="G34" s="486"/>
      <c r="H34" s="486"/>
      <c r="I34" s="486"/>
      <c r="J34" s="486"/>
      <c r="K34" s="27"/>
    </row>
    <row r="35" spans="1:11" ht="13.5" customHeight="1" x14ac:dyDescent="0.25">
      <c r="A35" s="487"/>
      <c r="B35" s="487"/>
      <c r="C35" s="487"/>
      <c r="D35" s="487"/>
      <c r="E35" s="487"/>
      <c r="F35" s="487"/>
      <c r="G35" s="487"/>
      <c r="H35" s="487"/>
      <c r="I35" s="487"/>
      <c r="J35" s="487"/>
    </row>
    <row r="36" spans="1:11" x14ac:dyDescent="0.25">
      <c r="A36" s="63"/>
      <c r="B36" s="32"/>
      <c r="C36" s="32"/>
      <c r="D36" s="32"/>
      <c r="E36" s="32"/>
      <c r="F36" s="32"/>
      <c r="G36" s="20"/>
      <c r="H36" s="20"/>
      <c r="I36" s="32"/>
    </row>
    <row r="37" spans="1:11" x14ac:dyDescent="0.25">
      <c r="A37" s="63"/>
      <c r="B37" s="32"/>
      <c r="C37" s="32"/>
      <c r="D37" s="32"/>
      <c r="E37" s="32"/>
      <c r="F37" s="32"/>
      <c r="G37" s="20"/>
      <c r="H37" s="20"/>
      <c r="I37" s="32"/>
    </row>
    <row r="38" spans="1:11" x14ac:dyDescent="0.25">
      <c r="A38" s="20"/>
      <c r="B38" s="20"/>
      <c r="C38" s="20"/>
      <c r="D38" s="20"/>
      <c r="E38" s="20"/>
      <c r="F38" s="20"/>
      <c r="G38" s="20"/>
      <c r="H38" s="20"/>
      <c r="I38" s="20"/>
    </row>
    <row r="39" spans="1:11" x14ac:dyDescent="0.25">
      <c r="G39" s="20"/>
      <c r="H39" s="20"/>
    </row>
    <row r="40" spans="1:11" x14ac:dyDescent="0.25">
      <c r="G40" s="20"/>
      <c r="H40" s="20"/>
    </row>
    <row r="41" spans="1:11" x14ac:dyDescent="0.25">
      <c r="G41" s="20"/>
      <c r="H41" s="20"/>
    </row>
    <row r="42" spans="1:11" x14ac:dyDescent="0.25">
      <c r="G42" s="20"/>
      <c r="H42" s="20"/>
    </row>
    <row r="43" spans="1:11" x14ac:dyDescent="0.25">
      <c r="G43" s="20"/>
      <c r="H43" s="20"/>
    </row>
    <row r="44" spans="1:11" x14ac:dyDescent="0.25">
      <c r="G44" s="20"/>
      <c r="H44" s="20"/>
    </row>
    <row r="45" spans="1:11" x14ac:dyDescent="0.25">
      <c r="G45" s="20"/>
      <c r="H45" s="20"/>
    </row>
    <row r="55" spans="1:9" x14ac:dyDescent="0.25">
      <c r="A55" s="12"/>
      <c r="B55" s="12"/>
      <c r="C55" s="12"/>
      <c r="D55" s="12"/>
      <c r="E55" s="12"/>
      <c r="F55" s="12"/>
      <c r="I55" s="12"/>
    </row>
    <row r="56" spans="1:9" x14ac:dyDescent="0.25">
      <c r="A56" s="12"/>
      <c r="B56" s="12"/>
      <c r="C56" s="12"/>
      <c r="D56" s="12"/>
      <c r="E56" s="12"/>
      <c r="F56" s="12"/>
      <c r="I56" s="12"/>
    </row>
    <row r="72" spans="1:9" x14ac:dyDescent="0.25">
      <c r="A72" s="12"/>
      <c r="B72" s="12"/>
      <c r="C72" s="12"/>
      <c r="D72" s="12"/>
      <c r="E72" s="12"/>
      <c r="F72" s="12"/>
      <c r="I72" s="12"/>
    </row>
    <row r="73" spans="1:9" x14ac:dyDescent="0.25">
      <c r="A73" s="12"/>
      <c r="B73" s="12"/>
      <c r="C73" s="12"/>
      <c r="D73" s="12"/>
      <c r="E73" s="12"/>
      <c r="F73" s="12"/>
      <c r="I73" s="12"/>
    </row>
    <row r="74" spans="1:9" x14ac:dyDescent="0.25">
      <c r="A74" s="12"/>
      <c r="B74" s="12"/>
      <c r="C74" s="12"/>
      <c r="D74" s="12"/>
      <c r="E74" s="12"/>
      <c r="F74" s="12"/>
      <c r="I74" s="12"/>
    </row>
    <row r="75" spans="1:9" x14ac:dyDescent="0.25">
      <c r="A75" s="12"/>
      <c r="B75" s="12"/>
      <c r="C75" s="12"/>
      <c r="D75" s="12"/>
      <c r="E75" s="12"/>
      <c r="F75" s="12"/>
      <c r="I75" s="12"/>
    </row>
    <row r="76" spans="1:9" x14ac:dyDescent="0.25">
      <c r="A76" s="12"/>
      <c r="B76" s="12"/>
      <c r="C76" s="12"/>
      <c r="D76" s="12"/>
      <c r="E76" s="12"/>
      <c r="F76" s="12"/>
      <c r="I76" s="12"/>
    </row>
    <row r="77" spans="1:9" x14ac:dyDescent="0.25">
      <c r="A77" s="12"/>
      <c r="B77" s="12"/>
      <c r="C77" s="12"/>
      <c r="D77" s="12"/>
      <c r="E77" s="12"/>
      <c r="F77" s="12"/>
      <c r="I77" s="12"/>
    </row>
    <row r="78" spans="1:9" x14ac:dyDescent="0.25">
      <c r="A78" s="12"/>
      <c r="B78" s="12"/>
      <c r="C78" s="12"/>
      <c r="D78" s="12"/>
      <c r="E78" s="12"/>
      <c r="F78" s="12"/>
      <c r="I78" s="12"/>
    </row>
    <row r="79" spans="1:9" x14ac:dyDescent="0.25">
      <c r="A79" s="12"/>
      <c r="B79" s="12"/>
      <c r="C79" s="12"/>
      <c r="D79" s="12"/>
      <c r="E79" s="12"/>
      <c r="F79" s="12"/>
      <c r="I79" s="12"/>
    </row>
    <row r="80" spans="1:9" x14ac:dyDescent="0.25">
      <c r="A80" s="12"/>
      <c r="B80" s="12"/>
      <c r="C80" s="12"/>
      <c r="D80" s="12"/>
      <c r="E80" s="12"/>
      <c r="F80" s="12"/>
      <c r="I80" s="12"/>
    </row>
    <row r="81" spans="1:9" x14ac:dyDescent="0.25">
      <c r="A81" s="12"/>
      <c r="B81" s="12"/>
      <c r="C81" s="12"/>
      <c r="D81" s="12"/>
      <c r="E81" s="12"/>
      <c r="F81" s="12"/>
      <c r="I81" s="12"/>
    </row>
    <row r="82" spans="1:9" x14ac:dyDescent="0.25">
      <c r="A82" s="12"/>
      <c r="B82" s="12"/>
      <c r="C82" s="12"/>
      <c r="D82" s="12"/>
      <c r="E82" s="12"/>
      <c r="F82" s="12"/>
      <c r="I82" s="12"/>
    </row>
  </sheetData>
  <mergeCells count="1">
    <mergeCell ref="B4:J4"/>
  </mergeCells>
  <printOptions horizontalCentered="1"/>
  <pageMargins left="0.97" right="1" top="1.2" bottom="0.67" header="0" footer="0"/>
  <pageSetup paperSize="14" scale="9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7"/>
  <dimension ref="B1:H102"/>
  <sheetViews>
    <sheetView zoomScaleNormal="100" workbookViewId="0">
      <selection activeCell="F98" sqref="F98"/>
    </sheetView>
  </sheetViews>
  <sheetFormatPr baseColWidth="10" defaultRowHeight="13.5" x14ac:dyDescent="0.25"/>
  <cols>
    <col min="1" max="1" width="11.42578125" style="8"/>
    <col min="2" max="2" width="34.42578125" style="8" customWidth="1"/>
    <col min="3" max="3" width="14" style="8" customWidth="1"/>
    <col min="4" max="4" width="19" style="8" customWidth="1"/>
    <col min="5" max="5" width="15.85546875" style="8" customWidth="1"/>
    <col min="6" max="6" width="15.42578125" style="334" customWidth="1"/>
    <col min="7" max="7" width="11.42578125" style="8"/>
    <col min="8" max="8" width="13.85546875" style="8" bestFit="1" customWidth="1"/>
    <col min="9" max="16384" width="11.42578125" style="8"/>
  </cols>
  <sheetData>
    <row r="1" spans="2:8" x14ac:dyDescent="0.25">
      <c r="B1" s="13" t="s">
        <v>495</v>
      </c>
      <c r="C1" s="9"/>
      <c r="D1" s="9"/>
      <c r="E1" s="9"/>
      <c r="F1" s="333"/>
    </row>
    <row r="2" spans="2:8" x14ac:dyDescent="0.25">
      <c r="B2" s="9"/>
      <c r="C2" s="9"/>
      <c r="D2" s="9"/>
      <c r="E2" s="9"/>
      <c r="F2" s="333"/>
    </row>
    <row r="3" spans="2:8" x14ac:dyDescent="0.25">
      <c r="B3" s="9"/>
      <c r="C3" s="9"/>
      <c r="D3" s="9"/>
      <c r="E3" s="9"/>
      <c r="F3" s="333"/>
    </row>
    <row r="4" spans="2:8" x14ac:dyDescent="0.25">
      <c r="B4" s="11" t="s">
        <v>77</v>
      </c>
      <c r="C4" s="9"/>
      <c r="D4" s="9"/>
      <c r="E4" s="9"/>
      <c r="F4" s="333"/>
    </row>
    <row r="5" spans="2:8" ht="14.25" thickBot="1" x14ac:dyDescent="0.3">
      <c r="B5" s="9"/>
      <c r="C5" s="9"/>
      <c r="D5" s="9"/>
      <c r="E5" s="9"/>
      <c r="F5" s="333"/>
    </row>
    <row r="6" spans="2:8" ht="14.25" thickBot="1" x14ac:dyDescent="0.3">
      <c r="B6" s="459" t="s">
        <v>78</v>
      </c>
      <c r="C6" s="460"/>
      <c r="D6" s="461" t="s">
        <v>79</v>
      </c>
      <c r="E6" s="460"/>
      <c r="F6" s="462"/>
    </row>
    <row r="7" spans="2:8" ht="14.25" thickBot="1" x14ac:dyDescent="0.3">
      <c r="B7" s="463" t="s">
        <v>80</v>
      </c>
      <c r="C7" s="464" t="s">
        <v>188</v>
      </c>
      <c r="D7" s="464" t="s">
        <v>187</v>
      </c>
      <c r="E7" s="464" t="s">
        <v>189</v>
      </c>
      <c r="F7" s="464" t="s">
        <v>15</v>
      </c>
    </row>
    <row r="8" spans="2:8" ht="14.25" thickBot="1" x14ac:dyDescent="0.3">
      <c r="B8" s="358" t="s">
        <v>23</v>
      </c>
      <c r="C8" s="368">
        <f>SUM(C9:C13)</f>
        <v>100367.788</v>
      </c>
      <c r="D8" s="368">
        <f t="shared" ref="D8:E8" si="0">SUM(D9:D13)</f>
        <v>166278.37400000001</v>
      </c>
      <c r="E8" s="368">
        <f t="shared" si="0"/>
        <v>490842.38699999999</v>
      </c>
      <c r="F8" s="368">
        <f>SUM(F9:F13)</f>
        <v>757488.54899999988</v>
      </c>
      <c r="H8" s="491"/>
    </row>
    <row r="9" spans="2:8" ht="14.25" x14ac:dyDescent="0.3">
      <c r="B9" s="360" t="s">
        <v>335</v>
      </c>
      <c r="C9" s="466">
        <f>+'7'!$N6</f>
        <v>-1.9830000000000041</v>
      </c>
      <c r="D9" s="466">
        <f>+'8'!$N6</f>
        <v>0</v>
      </c>
      <c r="E9" s="466">
        <f>+'9'!$N6</f>
        <v>0</v>
      </c>
      <c r="F9" s="467">
        <f>SUM(C9:E9)</f>
        <v>-1.9830000000000041</v>
      </c>
      <c r="H9" s="490"/>
    </row>
    <row r="10" spans="2:8" ht="14.25" x14ac:dyDescent="0.3">
      <c r="B10" s="393" t="s">
        <v>375</v>
      </c>
      <c r="C10" s="466">
        <f>+'7'!$N7</f>
        <v>18739.093000000001</v>
      </c>
      <c r="D10" s="466">
        <f>+'8'!$N7</f>
        <v>117644.587</v>
      </c>
      <c r="E10" s="466">
        <f>+'9'!$N7</f>
        <v>0</v>
      </c>
      <c r="F10" s="467">
        <f t="shared" ref="F10:F79" si="1">SUM(C10:E10)</f>
        <v>136383.67999999999</v>
      </c>
      <c r="H10" s="490"/>
    </row>
    <row r="11" spans="2:8" ht="14.25" x14ac:dyDescent="0.3">
      <c r="B11" s="393" t="s">
        <v>380</v>
      </c>
      <c r="C11" s="466">
        <f>+'7'!$N8</f>
        <v>0</v>
      </c>
      <c r="D11" s="466">
        <f>+'8'!$N8</f>
        <v>0</v>
      </c>
      <c r="E11" s="466">
        <f>+'9'!$N8</f>
        <v>215528.88800000001</v>
      </c>
      <c r="F11" s="467">
        <f t="shared" si="1"/>
        <v>215528.88800000001</v>
      </c>
      <c r="H11" s="490"/>
    </row>
    <row r="12" spans="2:8" ht="14.25" x14ac:dyDescent="0.3">
      <c r="B12" s="393" t="s">
        <v>336</v>
      </c>
      <c r="C12" s="466">
        <f>+'7'!$N9</f>
        <v>81630.678</v>
      </c>
      <c r="D12" s="466">
        <f>+'8'!$N9</f>
        <v>48633.786999999997</v>
      </c>
      <c r="E12" s="466">
        <f>+'9'!$N9</f>
        <v>0</v>
      </c>
      <c r="F12" s="467">
        <f t="shared" si="1"/>
        <v>130264.465</v>
      </c>
      <c r="H12" s="490"/>
    </row>
    <row r="13" spans="2:8" ht="15" thickBot="1" x14ac:dyDescent="0.35">
      <c r="B13" s="393" t="s">
        <v>337</v>
      </c>
      <c r="C13" s="466">
        <f>+'7'!$N10</f>
        <v>0</v>
      </c>
      <c r="D13" s="466">
        <f>+'8'!$N10</f>
        <v>0</v>
      </c>
      <c r="E13" s="466">
        <f>+'9'!$N10</f>
        <v>275313.49900000001</v>
      </c>
      <c r="F13" s="467">
        <f t="shared" si="1"/>
        <v>275313.49900000001</v>
      </c>
      <c r="H13" s="490"/>
    </row>
    <row r="14" spans="2:8" ht="14.25" thickBot="1" x14ac:dyDescent="0.3">
      <c r="B14" s="358" t="s">
        <v>338</v>
      </c>
      <c r="C14" s="368">
        <f>SUM(C15:C28)</f>
        <v>1884179.5890000002</v>
      </c>
      <c r="D14" s="368">
        <f t="shared" ref="D14:E14" si="2">SUM(D15:D28)</f>
        <v>1378954.898</v>
      </c>
      <c r="E14" s="368">
        <f t="shared" si="2"/>
        <v>12666.216000000008</v>
      </c>
      <c r="F14" s="368">
        <f>SUM(F15:F28)</f>
        <v>3275800.7030000002</v>
      </c>
      <c r="H14" s="491"/>
    </row>
    <row r="15" spans="2:8" ht="14.25" x14ac:dyDescent="0.3">
      <c r="B15" s="360" t="s">
        <v>389</v>
      </c>
      <c r="C15" s="466">
        <f>+'7'!$N12</f>
        <v>0</v>
      </c>
      <c r="D15" s="466">
        <f>+'8'!$N12</f>
        <v>0</v>
      </c>
      <c r="E15" s="466">
        <f>+'9'!$N12</f>
        <v>0</v>
      </c>
      <c r="F15" s="467">
        <f t="shared" si="1"/>
        <v>0</v>
      </c>
      <c r="H15" s="490"/>
    </row>
    <row r="16" spans="2:8" ht="14.25" x14ac:dyDescent="0.3">
      <c r="B16" s="360" t="s">
        <v>339</v>
      </c>
      <c r="C16" s="466">
        <f>+'7'!$N13</f>
        <v>1296.8830000000021</v>
      </c>
      <c r="D16" s="466">
        <f>+'8'!$N13</f>
        <v>0</v>
      </c>
      <c r="E16" s="466">
        <f>+'9'!$N13</f>
        <v>0</v>
      </c>
      <c r="F16" s="467">
        <f t="shared" si="1"/>
        <v>1296.8830000000021</v>
      </c>
      <c r="H16" s="490"/>
    </row>
    <row r="17" spans="2:8" ht="14.25" x14ac:dyDescent="0.3">
      <c r="B17" s="393" t="s">
        <v>340</v>
      </c>
      <c r="C17" s="466">
        <f>+'7'!$N14</f>
        <v>0</v>
      </c>
      <c r="D17" s="466">
        <f>+'8'!$N14</f>
        <v>0</v>
      </c>
      <c r="E17" s="466">
        <f>+'9'!$N14</f>
        <v>0</v>
      </c>
      <c r="F17" s="467">
        <f t="shared" si="1"/>
        <v>0</v>
      </c>
      <c r="H17" s="490"/>
    </row>
    <row r="18" spans="2:8" ht="14.25" x14ac:dyDescent="0.3">
      <c r="B18" s="393" t="s">
        <v>341</v>
      </c>
      <c r="C18" s="466">
        <f>+'7'!$N15</f>
        <v>0</v>
      </c>
      <c r="D18" s="466">
        <f>+'8'!$N15</f>
        <v>0</v>
      </c>
      <c r="E18" s="466">
        <f>+'9'!$N15</f>
        <v>0</v>
      </c>
      <c r="F18" s="467">
        <f t="shared" si="1"/>
        <v>0</v>
      </c>
      <c r="H18" s="490"/>
    </row>
    <row r="19" spans="2:8" ht="14.25" x14ac:dyDescent="0.3">
      <c r="B19" s="393" t="s">
        <v>342</v>
      </c>
      <c r="C19" s="466">
        <f>+'7'!$N16</f>
        <v>0</v>
      </c>
      <c r="D19" s="466">
        <f>+'8'!$N16</f>
        <v>0</v>
      </c>
      <c r="E19" s="466">
        <f>+'9'!$N16</f>
        <v>0</v>
      </c>
      <c r="F19" s="467">
        <f t="shared" si="1"/>
        <v>0</v>
      </c>
      <c r="H19" s="490"/>
    </row>
    <row r="20" spans="2:8" ht="14.25" x14ac:dyDescent="0.3">
      <c r="B20" s="393" t="s">
        <v>343</v>
      </c>
      <c r="C20" s="466">
        <f>+'7'!$N17</f>
        <v>0</v>
      </c>
      <c r="D20" s="466">
        <f>+'8'!$N17</f>
        <v>0</v>
      </c>
      <c r="E20" s="466">
        <f>+'9'!$N17</f>
        <v>0</v>
      </c>
      <c r="F20" s="467">
        <f t="shared" si="1"/>
        <v>0</v>
      </c>
      <c r="H20" s="490"/>
    </row>
    <row r="21" spans="2:8" ht="14.25" x14ac:dyDescent="0.3">
      <c r="B21" s="458" t="s">
        <v>457</v>
      </c>
      <c r="C21" s="466">
        <f>+'7'!$N18</f>
        <v>858999.90500000014</v>
      </c>
      <c r="D21" s="466">
        <f>+'8'!$N18</f>
        <v>0</v>
      </c>
      <c r="E21" s="466">
        <f>+'9'!$N18</f>
        <v>0</v>
      </c>
      <c r="F21" s="467">
        <f t="shared" si="1"/>
        <v>858999.90500000014</v>
      </c>
      <c r="H21" s="490"/>
    </row>
    <row r="22" spans="2:8" ht="14.25" x14ac:dyDescent="0.3">
      <c r="B22" s="458" t="s">
        <v>458</v>
      </c>
      <c r="C22" s="466">
        <f>+'7'!$N19</f>
        <v>540835.69900000002</v>
      </c>
      <c r="D22" s="466">
        <f>+'8'!$N19</f>
        <v>0</v>
      </c>
      <c r="E22" s="466">
        <f>+'9'!$N19</f>
        <v>0</v>
      </c>
      <c r="F22" s="467">
        <f t="shared" si="1"/>
        <v>540835.69900000002</v>
      </c>
      <c r="H22" s="490"/>
    </row>
    <row r="23" spans="2:8" ht="14.25" x14ac:dyDescent="0.3">
      <c r="B23" s="458" t="s">
        <v>459</v>
      </c>
      <c r="C23" s="466">
        <f>+'7'!$N20</f>
        <v>270739.91600000003</v>
      </c>
      <c r="D23" s="466">
        <f>+'8'!$N20</f>
        <v>875025.13299999991</v>
      </c>
      <c r="E23" s="466">
        <f>+'9'!$N20</f>
        <v>0</v>
      </c>
      <c r="F23" s="467">
        <f t="shared" si="1"/>
        <v>1145765.0489999999</v>
      </c>
      <c r="H23" s="490"/>
    </row>
    <row r="24" spans="2:8" ht="14.25" x14ac:dyDescent="0.3">
      <c r="B24" s="458" t="s">
        <v>460</v>
      </c>
      <c r="C24" s="466">
        <f>+'7'!$N21</f>
        <v>207642.41399999996</v>
      </c>
      <c r="D24" s="466">
        <f>+'8'!$N21</f>
        <v>503929.76500000001</v>
      </c>
      <c r="E24" s="466">
        <f>+'9'!$N21</f>
        <v>0</v>
      </c>
      <c r="F24" s="467">
        <f t="shared" si="1"/>
        <v>711572.179</v>
      </c>
      <c r="H24" s="490"/>
    </row>
    <row r="25" spans="2:8" ht="14.25" x14ac:dyDescent="0.3">
      <c r="B25" s="458" t="s">
        <v>485</v>
      </c>
      <c r="C25" s="466">
        <f>+'7'!$N22</f>
        <v>0</v>
      </c>
      <c r="D25" s="466">
        <f>+'8'!$N22</f>
        <v>0</v>
      </c>
      <c r="E25" s="466">
        <f>+'9'!$N22</f>
        <v>37717.871000000006</v>
      </c>
      <c r="F25" s="467">
        <f t="shared" ref="F25:F27" si="3">SUM(C25:E25)</f>
        <v>37717.871000000006</v>
      </c>
      <c r="H25" s="490"/>
    </row>
    <row r="26" spans="2:8" ht="14.25" x14ac:dyDescent="0.3">
      <c r="B26" s="458" t="s">
        <v>486</v>
      </c>
      <c r="C26" s="466">
        <f>+'7'!$N23</f>
        <v>0</v>
      </c>
      <c r="D26" s="466">
        <f>+'8'!$N23</f>
        <v>0</v>
      </c>
      <c r="E26" s="466">
        <f>+'9'!$N23</f>
        <v>-25051.654999999999</v>
      </c>
      <c r="F26" s="467">
        <f t="shared" si="3"/>
        <v>-25051.654999999999</v>
      </c>
      <c r="H26" s="490"/>
    </row>
    <row r="27" spans="2:8" ht="14.25" x14ac:dyDescent="0.3">
      <c r="B27" s="458" t="s">
        <v>482</v>
      </c>
      <c r="C27" s="466">
        <f>+'7'!$N24</f>
        <v>0</v>
      </c>
      <c r="D27" s="466">
        <f>+'8'!$N24</f>
        <v>0</v>
      </c>
      <c r="E27" s="466">
        <f>+'9'!$N24</f>
        <v>0</v>
      </c>
      <c r="F27" s="467">
        <f t="shared" si="3"/>
        <v>0</v>
      </c>
      <c r="H27" s="490"/>
    </row>
    <row r="28" spans="2:8" ht="15" thickBot="1" x14ac:dyDescent="0.35">
      <c r="B28" s="458" t="s">
        <v>461</v>
      </c>
      <c r="C28" s="466">
        <f>+'7'!$N25</f>
        <v>4664.771999999999</v>
      </c>
      <c r="D28" s="466">
        <f>+'8'!$N25</f>
        <v>0</v>
      </c>
      <c r="E28" s="466">
        <f>+'9'!$N25</f>
        <v>0</v>
      </c>
      <c r="F28" s="467">
        <f t="shared" si="1"/>
        <v>4664.771999999999</v>
      </c>
      <c r="H28" s="490"/>
    </row>
    <row r="29" spans="2:8" ht="14.25" thickBot="1" x14ac:dyDescent="0.3">
      <c r="B29" s="358" t="s">
        <v>24</v>
      </c>
      <c r="C29" s="368">
        <f t="shared" ref="C29" si="4">SUM(C30:C33)</f>
        <v>520679.69000000006</v>
      </c>
      <c r="D29" s="368">
        <f t="shared" ref="D29:E29" si="5">SUM(D30:D33)</f>
        <v>287863.76500000001</v>
      </c>
      <c r="E29" s="368">
        <f t="shared" si="5"/>
        <v>17421.18</v>
      </c>
      <c r="F29" s="368">
        <f>SUM(F30:F33)</f>
        <v>825964.63500000013</v>
      </c>
      <c r="H29" s="491"/>
    </row>
    <row r="30" spans="2:8" ht="14.25" x14ac:dyDescent="0.3">
      <c r="B30" s="360" t="s">
        <v>344</v>
      </c>
      <c r="C30" s="466">
        <f>+'7'!$N27</f>
        <v>0</v>
      </c>
      <c r="D30" s="466">
        <f>+'8'!$N27</f>
        <v>0</v>
      </c>
      <c r="E30" s="466">
        <f>+'9'!$N27</f>
        <v>0</v>
      </c>
      <c r="F30" s="467">
        <f t="shared" si="1"/>
        <v>0</v>
      </c>
      <c r="H30" s="490"/>
    </row>
    <row r="31" spans="2:8" ht="14.25" x14ac:dyDescent="0.3">
      <c r="B31" s="360" t="s">
        <v>345</v>
      </c>
      <c r="C31" s="466">
        <f>+'7'!$N28</f>
        <v>0</v>
      </c>
      <c r="D31" s="466">
        <f>+'8'!$N28</f>
        <v>0</v>
      </c>
      <c r="E31" s="466">
        <f>+'9'!$N28</f>
        <v>0</v>
      </c>
      <c r="F31" s="467">
        <f t="shared" si="1"/>
        <v>0</v>
      </c>
      <c r="H31" s="490"/>
    </row>
    <row r="32" spans="2:8" ht="14.25" x14ac:dyDescent="0.3">
      <c r="B32" s="360" t="s">
        <v>24</v>
      </c>
      <c r="C32" s="466">
        <f>+'7'!$N29</f>
        <v>100665.53699999998</v>
      </c>
      <c r="D32" s="466">
        <f>+'8'!$N29</f>
        <v>76076.861999999994</v>
      </c>
      <c r="E32" s="466">
        <f>+'9'!$N29</f>
        <v>0</v>
      </c>
      <c r="F32" s="467">
        <f t="shared" si="1"/>
        <v>176742.39899999998</v>
      </c>
      <c r="H32" s="490"/>
    </row>
    <row r="33" spans="2:8" ht="15" thickBot="1" x14ac:dyDescent="0.35">
      <c r="B33" s="360" t="s">
        <v>465</v>
      </c>
      <c r="C33" s="466">
        <f>+'7'!$N30</f>
        <v>420014.15300000005</v>
      </c>
      <c r="D33" s="466">
        <f>+'8'!$N30</f>
        <v>211786.90300000002</v>
      </c>
      <c r="E33" s="466">
        <f>+'9'!$N30</f>
        <v>17421.18</v>
      </c>
      <c r="F33" s="467">
        <f t="shared" si="1"/>
        <v>649222.23600000015</v>
      </c>
      <c r="H33" s="490"/>
    </row>
    <row r="34" spans="2:8" ht="14.25" thickBot="1" x14ac:dyDescent="0.3">
      <c r="B34" s="358" t="s">
        <v>346</v>
      </c>
      <c r="C34" s="368">
        <f>SUM(C35:C46)</f>
        <v>1710778.8730000001</v>
      </c>
      <c r="D34" s="368">
        <f t="shared" ref="D34:E34" si="6">SUM(D35:D46)</f>
        <v>1376863.1170000003</v>
      </c>
      <c r="E34" s="368">
        <f t="shared" si="6"/>
        <v>35685.228000000003</v>
      </c>
      <c r="F34" s="368">
        <f>SUM(F35:F46)</f>
        <v>3123327.2180000003</v>
      </c>
      <c r="H34" s="491"/>
    </row>
    <row r="35" spans="2:8" ht="14.25" x14ac:dyDescent="0.3">
      <c r="B35" s="360" t="s">
        <v>376</v>
      </c>
      <c r="C35" s="466">
        <f>+'7'!$N32</f>
        <v>4438.8539999999985</v>
      </c>
      <c r="D35" s="466">
        <f>+'8'!$N32</f>
        <v>4353.5</v>
      </c>
      <c r="E35" s="466">
        <f>+'9'!$N32</f>
        <v>0</v>
      </c>
      <c r="F35" s="467">
        <f t="shared" si="1"/>
        <v>8792.3539999999994</v>
      </c>
      <c r="H35" s="490"/>
    </row>
    <row r="36" spans="2:8" ht="14.25" x14ac:dyDescent="0.3">
      <c r="B36" s="360" t="s">
        <v>309</v>
      </c>
      <c r="C36" s="466">
        <f>+'7'!$N33</f>
        <v>0</v>
      </c>
      <c r="D36" s="466">
        <f>+'8'!$N33</f>
        <v>0</v>
      </c>
      <c r="E36" s="466">
        <f>+'9'!$N33</f>
        <v>0</v>
      </c>
      <c r="F36" s="467">
        <f t="shared" si="1"/>
        <v>0</v>
      </c>
      <c r="H36" s="490"/>
    </row>
    <row r="37" spans="2:8" ht="14.25" x14ac:dyDescent="0.3">
      <c r="B37" s="360" t="s">
        <v>347</v>
      </c>
      <c r="C37" s="466">
        <f>+'7'!$N34</f>
        <v>38067.04800000001</v>
      </c>
      <c r="D37" s="466">
        <f>+'8'!$N34</f>
        <v>16111.412</v>
      </c>
      <c r="E37" s="466">
        <f>+'9'!$N34</f>
        <v>0</v>
      </c>
      <c r="F37" s="467">
        <f t="shared" si="1"/>
        <v>54178.460000000006</v>
      </c>
      <c r="H37" s="490"/>
    </row>
    <row r="38" spans="2:8" ht="14.25" x14ac:dyDescent="0.3">
      <c r="B38" s="360" t="s">
        <v>348</v>
      </c>
      <c r="C38" s="466">
        <f>+'7'!$N35</f>
        <v>0</v>
      </c>
      <c r="D38" s="466">
        <f>+'8'!$N35</f>
        <v>0</v>
      </c>
      <c r="E38" s="466">
        <f>+'9'!$N35</f>
        <v>0</v>
      </c>
      <c r="F38" s="467">
        <f t="shared" si="1"/>
        <v>0</v>
      </c>
      <c r="H38" s="490"/>
    </row>
    <row r="39" spans="2:8" ht="14.25" x14ac:dyDescent="0.3">
      <c r="B39" s="360" t="s">
        <v>487</v>
      </c>
      <c r="C39" s="466">
        <f>+'7'!$N36</f>
        <v>0</v>
      </c>
      <c r="D39" s="466">
        <f>+'8'!$N36</f>
        <v>0</v>
      </c>
      <c r="E39" s="466">
        <f>+'9'!$N36</f>
        <v>0</v>
      </c>
      <c r="F39" s="467">
        <f t="shared" ref="F39:F41" si="7">SUM(C39:E39)</f>
        <v>0</v>
      </c>
      <c r="H39" s="490"/>
    </row>
    <row r="40" spans="2:8" ht="14.25" x14ac:dyDescent="0.3">
      <c r="B40" s="360" t="s">
        <v>488</v>
      </c>
      <c r="C40" s="466">
        <f>+'7'!$N37</f>
        <v>0</v>
      </c>
      <c r="D40" s="466">
        <f>+'8'!$N37</f>
        <v>0</v>
      </c>
      <c r="E40" s="466">
        <f>+'9'!$N37</f>
        <v>0</v>
      </c>
      <c r="F40" s="467">
        <f t="shared" si="7"/>
        <v>0</v>
      </c>
      <c r="H40" s="490"/>
    </row>
    <row r="41" spans="2:8" ht="14.25" x14ac:dyDescent="0.3">
      <c r="B41" s="360" t="s">
        <v>489</v>
      </c>
      <c r="C41" s="466">
        <f>+'7'!$N38</f>
        <v>0</v>
      </c>
      <c r="D41" s="466">
        <f>+'8'!$N38</f>
        <v>0</v>
      </c>
      <c r="E41" s="466">
        <f>+'9'!$N38</f>
        <v>35685.228000000003</v>
      </c>
      <c r="F41" s="467">
        <f t="shared" si="7"/>
        <v>35685.228000000003</v>
      </c>
      <c r="H41" s="490"/>
    </row>
    <row r="42" spans="2:8" ht="14.25" x14ac:dyDescent="0.3">
      <c r="B42" s="360" t="s">
        <v>308</v>
      </c>
      <c r="C42" s="466">
        <f>+'7'!$N39</f>
        <v>-11605.851000000001</v>
      </c>
      <c r="D42" s="466">
        <f>+'8'!$N39</f>
        <v>-933604.87099999981</v>
      </c>
      <c r="E42" s="466">
        <f>+'9'!$N39</f>
        <v>0</v>
      </c>
      <c r="F42" s="467">
        <f t="shared" si="1"/>
        <v>-945210.72199999983</v>
      </c>
      <c r="H42" s="490"/>
    </row>
    <row r="43" spans="2:8" ht="14.25" x14ac:dyDescent="0.3">
      <c r="B43" s="360" t="s">
        <v>349</v>
      </c>
      <c r="C43" s="466">
        <f>+'7'!$N40</f>
        <v>0</v>
      </c>
      <c r="D43" s="466">
        <f>+'8'!$N40</f>
        <v>0</v>
      </c>
      <c r="E43" s="466">
        <f>+'9'!$N40</f>
        <v>0</v>
      </c>
      <c r="F43" s="467">
        <f t="shared" si="1"/>
        <v>0</v>
      </c>
      <c r="H43" s="490"/>
    </row>
    <row r="44" spans="2:8" ht="14.25" x14ac:dyDescent="0.3">
      <c r="B44" s="360" t="s">
        <v>462</v>
      </c>
      <c r="C44" s="466">
        <f>+'7'!$N41</f>
        <v>807952.94100000011</v>
      </c>
      <c r="D44" s="466">
        <f>+'8'!$N41</f>
        <v>0</v>
      </c>
      <c r="E44" s="466">
        <f>+'9'!$N41</f>
        <v>0</v>
      </c>
      <c r="F44" s="467">
        <f t="shared" si="1"/>
        <v>807952.94100000011</v>
      </c>
      <c r="H44" s="490"/>
    </row>
    <row r="45" spans="2:8" ht="14.25" x14ac:dyDescent="0.3">
      <c r="B45" s="360" t="s">
        <v>463</v>
      </c>
      <c r="C45" s="466">
        <f>+'7'!$N42</f>
        <v>841809.28099999996</v>
      </c>
      <c r="D45" s="466">
        <f>+'8'!$N42</f>
        <v>2276638.7680000002</v>
      </c>
      <c r="E45" s="466">
        <f>+'9'!$N42</f>
        <v>0</v>
      </c>
      <c r="F45" s="467">
        <f t="shared" si="1"/>
        <v>3118448.0490000001</v>
      </c>
      <c r="H45" s="490"/>
    </row>
    <row r="46" spans="2:8" ht="15" thickBot="1" x14ac:dyDescent="0.35">
      <c r="B46" s="360" t="s">
        <v>464</v>
      </c>
      <c r="C46" s="466">
        <f>+'7'!$N43</f>
        <v>30116.6</v>
      </c>
      <c r="D46" s="466">
        <f>+'8'!$N43</f>
        <v>13364.308000000001</v>
      </c>
      <c r="E46" s="466">
        <f>+'9'!$N43</f>
        <v>0</v>
      </c>
      <c r="F46" s="467">
        <f t="shared" si="1"/>
        <v>43480.907999999996</v>
      </c>
      <c r="H46" s="490"/>
    </row>
    <row r="47" spans="2:8" ht="14.25" thickBot="1" x14ac:dyDescent="0.3">
      <c r="B47" s="358" t="s">
        <v>350</v>
      </c>
      <c r="C47" s="368">
        <f>SUM(C48:C56)</f>
        <v>161026.71400000004</v>
      </c>
      <c r="D47" s="368">
        <f t="shared" ref="D47:E47" si="8">SUM(D48:D56)</f>
        <v>825872.82399999991</v>
      </c>
      <c r="E47" s="368">
        <f t="shared" si="8"/>
        <v>0</v>
      </c>
      <c r="F47" s="368">
        <f>SUM(F48:F56)</f>
        <v>986899.53799999994</v>
      </c>
      <c r="H47" s="491"/>
    </row>
    <row r="48" spans="2:8" ht="14.25" x14ac:dyDescent="0.3">
      <c r="B48" s="360" t="s">
        <v>310</v>
      </c>
      <c r="C48" s="466">
        <f>+'7'!$N45</f>
        <v>104537.83700000003</v>
      </c>
      <c r="D48" s="466">
        <f>+'8'!$N45</f>
        <v>67.738</v>
      </c>
      <c r="E48" s="466">
        <f>+'9'!$N45</f>
        <v>0</v>
      </c>
      <c r="F48" s="467">
        <f t="shared" si="1"/>
        <v>104605.57500000003</v>
      </c>
      <c r="H48" s="490"/>
    </row>
    <row r="49" spans="2:8" ht="14.25" x14ac:dyDescent="0.3">
      <c r="B49" s="393" t="s">
        <v>351</v>
      </c>
      <c r="C49" s="466">
        <f>+'7'!$N46</f>
        <v>0</v>
      </c>
      <c r="D49" s="466">
        <f>+'8'!$N46</f>
        <v>0</v>
      </c>
      <c r="E49" s="466">
        <f>+'9'!$N46</f>
        <v>0</v>
      </c>
      <c r="F49" s="467">
        <f t="shared" si="1"/>
        <v>0</v>
      </c>
      <c r="H49" s="490"/>
    </row>
    <row r="50" spans="2:8" ht="14.25" x14ac:dyDescent="0.3">
      <c r="B50" s="393" t="s">
        <v>352</v>
      </c>
      <c r="C50" s="466">
        <f>+'7'!$N47</f>
        <v>0</v>
      </c>
      <c r="D50" s="466">
        <f>+'8'!$N47</f>
        <v>0</v>
      </c>
      <c r="E50" s="466">
        <f>+'9'!$N47</f>
        <v>0</v>
      </c>
      <c r="F50" s="467">
        <f t="shared" si="1"/>
        <v>0</v>
      </c>
      <c r="H50" s="490"/>
    </row>
    <row r="51" spans="2:8" ht="14.25" x14ac:dyDescent="0.3">
      <c r="B51" s="393" t="s">
        <v>353</v>
      </c>
      <c r="C51" s="466">
        <f>+'7'!$N48</f>
        <v>0</v>
      </c>
      <c r="D51" s="466">
        <f>+'8'!$N48</f>
        <v>0</v>
      </c>
      <c r="E51" s="466">
        <f>+'9'!$N48</f>
        <v>0</v>
      </c>
      <c r="F51" s="467">
        <f t="shared" si="1"/>
        <v>0</v>
      </c>
      <c r="H51" s="490"/>
    </row>
    <row r="52" spans="2:8" ht="14.25" x14ac:dyDescent="0.3">
      <c r="B52" s="393" t="s">
        <v>434</v>
      </c>
      <c r="C52" s="466">
        <f>+'7'!$N49</f>
        <v>0</v>
      </c>
      <c r="D52" s="466">
        <f>+'8'!$N49</f>
        <v>0</v>
      </c>
      <c r="E52" s="466">
        <f>+'9'!$N49</f>
        <v>0</v>
      </c>
      <c r="F52" s="467">
        <f t="shared" si="1"/>
        <v>0</v>
      </c>
      <c r="H52" s="490"/>
    </row>
    <row r="53" spans="2:8" ht="14.25" x14ac:dyDescent="0.3">
      <c r="B53" s="393" t="s">
        <v>435</v>
      </c>
      <c r="C53" s="466">
        <f>+'7'!$N50</f>
        <v>0</v>
      </c>
      <c r="D53" s="466">
        <f>+'8'!$N50</f>
        <v>168616.72999999998</v>
      </c>
      <c r="E53" s="466">
        <f>+'9'!$N50</f>
        <v>0</v>
      </c>
      <c r="F53" s="467">
        <f t="shared" si="1"/>
        <v>168616.72999999998</v>
      </c>
      <c r="H53" s="490"/>
    </row>
    <row r="54" spans="2:8" ht="14.25" x14ac:dyDescent="0.3">
      <c r="B54" s="393" t="s">
        <v>466</v>
      </c>
      <c r="C54" s="466">
        <f>+'7'!$N51</f>
        <v>-298.48899999999969</v>
      </c>
      <c r="D54" s="466">
        <f>+'8'!$N51</f>
        <v>0</v>
      </c>
      <c r="E54" s="466">
        <f>+'9'!$N51</f>
        <v>0</v>
      </c>
      <c r="F54" s="467">
        <f t="shared" si="1"/>
        <v>-298.48899999999969</v>
      </c>
      <c r="H54" s="490"/>
    </row>
    <row r="55" spans="2:8" ht="14.25" x14ac:dyDescent="0.3">
      <c r="B55" s="393" t="s">
        <v>467</v>
      </c>
      <c r="C55" s="466">
        <f>+'7'!$N52</f>
        <v>-665.45399999999995</v>
      </c>
      <c r="D55" s="466">
        <f>+'8'!$N52</f>
        <v>0</v>
      </c>
      <c r="E55" s="466">
        <f>+'9'!$N52</f>
        <v>0</v>
      </c>
      <c r="F55" s="467">
        <f t="shared" si="1"/>
        <v>-665.45399999999995</v>
      </c>
      <c r="H55" s="490"/>
    </row>
    <row r="56" spans="2:8" ht="15" thickBot="1" x14ac:dyDescent="0.35">
      <c r="B56" s="465" t="s">
        <v>468</v>
      </c>
      <c r="C56" s="466">
        <f>+'7'!$N53</f>
        <v>57452.820000000007</v>
      </c>
      <c r="D56" s="466">
        <f>+'8'!$N53</f>
        <v>657188.35599999991</v>
      </c>
      <c r="E56" s="466">
        <f>+'9'!$N53</f>
        <v>0</v>
      </c>
      <c r="F56" s="467">
        <f t="shared" si="1"/>
        <v>714641.17599999998</v>
      </c>
      <c r="H56" s="490"/>
    </row>
    <row r="57" spans="2:8" ht="14.25" thickBot="1" x14ac:dyDescent="0.3">
      <c r="B57" s="358" t="s">
        <v>354</v>
      </c>
      <c r="C57" s="368">
        <f>C58</f>
        <v>5210.6710000000003</v>
      </c>
      <c r="D57" s="368">
        <f t="shared" ref="D57:E57" si="9">D58</f>
        <v>0</v>
      </c>
      <c r="E57" s="368">
        <f t="shared" si="9"/>
        <v>0</v>
      </c>
      <c r="F57" s="369">
        <f>SUM(F58)</f>
        <v>5210.6710000000003</v>
      </c>
      <c r="H57" s="491"/>
    </row>
    <row r="58" spans="2:8" ht="15" thickBot="1" x14ac:dyDescent="0.35">
      <c r="B58" s="465" t="s">
        <v>355</v>
      </c>
      <c r="C58" s="466">
        <f>+'7'!$N55</f>
        <v>5210.6710000000003</v>
      </c>
      <c r="D58" s="466">
        <f>+'8'!$N55</f>
        <v>0</v>
      </c>
      <c r="E58" s="466">
        <f>+'9'!$N55</f>
        <v>0</v>
      </c>
      <c r="F58" s="467">
        <f t="shared" si="1"/>
        <v>5210.6710000000003</v>
      </c>
      <c r="H58" s="490"/>
    </row>
    <row r="59" spans="2:8" ht="14.25" thickBot="1" x14ac:dyDescent="0.3">
      <c r="B59" s="358" t="s">
        <v>356</v>
      </c>
      <c r="C59" s="368">
        <f>SUM(C60:C66)</f>
        <v>15060.007000000021</v>
      </c>
      <c r="D59" s="368">
        <f t="shared" ref="D59:E59" si="10">SUM(D60:D66)</f>
        <v>54453.864999999998</v>
      </c>
      <c r="E59" s="368">
        <f t="shared" si="10"/>
        <v>31194.61</v>
      </c>
      <c r="F59" s="368">
        <f>SUM(F60:F66)</f>
        <v>100708.48200000002</v>
      </c>
      <c r="H59" s="491"/>
    </row>
    <row r="60" spans="2:8" ht="14.25" x14ac:dyDescent="0.3">
      <c r="B60" s="360" t="s">
        <v>377</v>
      </c>
      <c r="C60" s="466">
        <f>+'7'!$N57</f>
        <v>0</v>
      </c>
      <c r="D60" s="466">
        <f>+'8'!$N57</f>
        <v>0</v>
      </c>
      <c r="E60" s="466">
        <f>+'9'!$N57</f>
        <v>0</v>
      </c>
      <c r="F60" s="467">
        <f t="shared" si="1"/>
        <v>0</v>
      </c>
      <c r="H60" s="490"/>
    </row>
    <row r="61" spans="2:8" ht="14.25" x14ac:dyDescent="0.3">
      <c r="B61" s="360" t="s">
        <v>357</v>
      </c>
      <c r="C61" s="466">
        <f>+'7'!$N58</f>
        <v>0</v>
      </c>
      <c r="D61" s="466">
        <f>+'8'!$N58</f>
        <v>0</v>
      </c>
      <c r="E61" s="466">
        <f>+'9'!$N58</f>
        <v>0</v>
      </c>
      <c r="F61" s="467">
        <f t="shared" si="1"/>
        <v>0</v>
      </c>
      <c r="H61" s="490"/>
    </row>
    <row r="62" spans="2:8" ht="14.25" x14ac:dyDescent="0.3">
      <c r="B62" s="360" t="s">
        <v>378</v>
      </c>
      <c r="C62" s="466">
        <f>+'7'!$N59</f>
        <v>0</v>
      </c>
      <c r="D62" s="466">
        <f>+'8'!$N59</f>
        <v>0</v>
      </c>
      <c r="E62" s="466">
        <f>+'9'!$N59</f>
        <v>0</v>
      </c>
      <c r="F62" s="467">
        <f t="shared" si="1"/>
        <v>0</v>
      </c>
      <c r="H62" s="490"/>
    </row>
    <row r="63" spans="2:8" ht="14.25" x14ac:dyDescent="0.3">
      <c r="B63" s="393" t="s">
        <v>358</v>
      </c>
      <c r="C63" s="466">
        <f>+'7'!$N60</f>
        <v>-3761.4599999999996</v>
      </c>
      <c r="D63" s="466">
        <f>+'8'!$N60</f>
        <v>-15593.495999999997</v>
      </c>
      <c r="E63" s="466">
        <f>+'9'!$N60</f>
        <v>31194.61</v>
      </c>
      <c r="F63" s="467">
        <f t="shared" si="1"/>
        <v>11839.654000000002</v>
      </c>
      <c r="H63" s="490"/>
    </row>
    <row r="64" spans="2:8" ht="14.25" x14ac:dyDescent="0.3">
      <c r="B64" s="393" t="s">
        <v>395</v>
      </c>
      <c r="C64" s="466">
        <f>+'7'!$N61</f>
        <v>-172.67099999999994</v>
      </c>
      <c r="D64" s="466">
        <f>+'8'!$N61</f>
        <v>0</v>
      </c>
      <c r="E64" s="466">
        <f>+'9'!$N61</f>
        <v>0</v>
      </c>
      <c r="F64" s="467">
        <f t="shared" si="1"/>
        <v>-172.67099999999994</v>
      </c>
      <c r="H64" s="490"/>
    </row>
    <row r="65" spans="2:8" ht="14.25" x14ac:dyDescent="0.3">
      <c r="B65" s="458" t="s">
        <v>483</v>
      </c>
      <c r="C65" s="466">
        <f>+'7'!$N62</f>
        <v>0</v>
      </c>
      <c r="D65" s="466">
        <f>+'8'!$N62</f>
        <v>7630.9370000000017</v>
      </c>
      <c r="E65" s="466">
        <f>+'9'!$N62</f>
        <v>0</v>
      </c>
      <c r="F65" s="467">
        <f t="shared" si="1"/>
        <v>7630.9370000000017</v>
      </c>
      <c r="H65" s="490"/>
    </row>
    <row r="66" spans="2:8" ht="15" thickBot="1" x14ac:dyDescent="0.35">
      <c r="B66" s="458" t="s">
        <v>469</v>
      </c>
      <c r="C66" s="466">
        <f>+'7'!$N63</f>
        <v>18994.138000000021</v>
      </c>
      <c r="D66" s="466">
        <f>+'8'!$N63</f>
        <v>62416.423999999992</v>
      </c>
      <c r="E66" s="466">
        <f>+'9'!$N63</f>
        <v>0</v>
      </c>
      <c r="F66" s="467">
        <f t="shared" si="1"/>
        <v>81410.562000000005</v>
      </c>
      <c r="H66" s="490"/>
    </row>
    <row r="67" spans="2:8" ht="14.25" thickBot="1" x14ac:dyDescent="0.3">
      <c r="B67" s="358" t="s">
        <v>359</v>
      </c>
      <c r="C67" s="368">
        <f>SUM(C68:C72)</f>
        <v>-19827.326999999994</v>
      </c>
      <c r="D67" s="368">
        <f t="shared" ref="D67:E67" si="11">SUM(D68:D72)</f>
        <v>21680.434500000003</v>
      </c>
      <c r="E67" s="368">
        <f t="shared" si="11"/>
        <v>67734.471999999994</v>
      </c>
      <c r="F67" s="368">
        <f>SUM(F68:F72)</f>
        <v>69587.579500000007</v>
      </c>
      <c r="H67" s="491"/>
    </row>
    <row r="68" spans="2:8" ht="14.25" x14ac:dyDescent="0.3">
      <c r="B68" s="360" t="s">
        <v>360</v>
      </c>
      <c r="C68" s="466">
        <f>+'7'!$N65</f>
        <v>4736.7309999999998</v>
      </c>
      <c r="D68" s="466">
        <f>+'8'!$N65</f>
        <v>-4906.6319999999996</v>
      </c>
      <c r="E68" s="466">
        <f>+'9'!$N65</f>
        <v>0</v>
      </c>
      <c r="F68" s="467">
        <f t="shared" si="1"/>
        <v>-169.90099999999984</v>
      </c>
      <c r="H68" s="490"/>
    </row>
    <row r="69" spans="2:8" ht="14.25" x14ac:dyDescent="0.3">
      <c r="B69" s="360" t="s">
        <v>396</v>
      </c>
      <c r="C69" s="466">
        <f>+'7'!$N66</f>
        <v>0</v>
      </c>
      <c r="D69" s="466">
        <f>+'8'!$N66</f>
        <v>10.42899999999986</v>
      </c>
      <c r="E69" s="466">
        <f>+'9'!$N66</f>
        <v>0</v>
      </c>
      <c r="F69" s="467">
        <f t="shared" si="1"/>
        <v>10.42899999999986</v>
      </c>
      <c r="H69" s="490"/>
    </row>
    <row r="70" spans="2:8" ht="14.25" x14ac:dyDescent="0.3">
      <c r="B70" s="393" t="s">
        <v>359</v>
      </c>
      <c r="C70" s="466">
        <f>+'7'!$N67</f>
        <v>-6323.7539999999963</v>
      </c>
      <c r="D70" s="466">
        <f>+'8'!$N67</f>
        <v>-5181.7304999999988</v>
      </c>
      <c r="E70" s="466">
        <f>+'9'!$N67</f>
        <v>67734.471999999994</v>
      </c>
      <c r="F70" s="467">
        <f t="shared" si="1"/>
        <v>56228.987500000003</v>
      </c>
      <c r="H70" s="490"/>
    </row>
    <row r="71" spans="2:8" ht="14.25" x14ac:dyDescent="0.3">
      <c r="B71" s="393" t="s">
        <v>361</v>
      </c>
      <c r="C71" s="466">
        <f>+'7'!$N68</f>
        <v>-18047.044999999998</v>
      </c>
      <c r="D71" s="466">
        <f>+'8'!$N68</f>
        <v>34984.385000000002</v>
      </c>
      <c r="E71" s="466">
        <f>+'9'!$N68</f>
        <v>0</v>
      </c>
      <c r="F71" s="467">
        <f t="shared" si="1"/>
        <v>16937.340000000004</v>
      </c>
      <c r="H71" s="490"/>
    </row>
    <row r="72" spans="2:8" ht="15" thickBot="1" x14ac:dyDescent="0.35">
      <c r="B72" s="393" t="s">
        <v>362</v>
      </c>
      <c r="C72" s="466">
        <f>+'7'!$N69</f>
        <v>-193.25899999999996</v>
      </c>
      <c r="D72" s="466">
        <f>+'8'!$N69</f>
        <v>-3226.0169999999998</v>
      </c>
      <c r="E72" s="466">
        <f>+'9'!$N69</f>
        <v>0</v>
      </c>
      <c r="F72" s="467">
        <f t="shared" si="1"/>
        <v>-3419.2759999999998</v>
      </c>
      <c r="H72" s="490"/>
    </row>
    <row r="73" spans="2:8" ht="14.25" thickBot="1" x14ac:dyDescent="0.3">
      <c r="B73" s="358" t="s">
        <v>363</v>
      </c>
      <c r="C73" s="368">
        <f>SUM(C74:C91)</f>
        <v>545178.40499999991</v>
      </c>
      <c r="D73" s="368">
        <f t="shared" ref="D73:E73" si="12">SUM(D74:D91)</f>
        <v>278497.00099999999</v>
      </c>
      <c r="E73" s="368">
        <f t="shared" si="12"/>
        <v>0</v>
      </c>
      <c r="F73" s="368">
        <f>SUM(F74:F91)</f>
        <v>823675.40599999984</v>
      </c>
      <c r="H73" s="491"/>
    </row>
    <row r="74" spans="2:8" ht="14.25" x14ac:dyDescent="0.3">
      <c r="B74" s="360" t="s">
        <v>364</v>
      </c>
      <c r="C74" s="466">
        <f>+'7'!$N71</f>
        <v>0</v>
      </c>
      <c r="D74" s="466">
        <f>+'8'!$N71</f>
        <v>0</v>
      </c>
      <c r="E74" s="466">
        <f>+'9'!$N71</f>
        <v>0</v>
      </c>
      <c r="F74" s="467">
        <f t="shared" si="1"/>
        <v>0</v>
      </c>
      <c r="H74" s="490"/>
    </row>
    <row r="75" spans="2:8" ht="14.25" x14ac:dyDescent="0.3">
      <c r="B75" s="393" t="s">
        <v>365</v>
      </c>
      <c r="C75" s="466">
        <f>+'7'!$N72</f>
        <v>0</v>
      </c>
      <c r="D75" s="466">
        <f>+'8'!$N72</f>
        <v>0</v>
      </c>
      <c r="E75" s="466">
        <f>+'9'!$N72</f>
        <v>0</v>
      </c>
      <c r="F75" s="467">
        <f t="shared" si="1"/>
        <v>0</v>
      </c>
      <c r="H75" s="490"/>
    </row>
    <row r="76" spans="2:8" ht="14.25" x14ac:dyDescent="0.3">
      <c r="B76" s="393" t="s">
        <v>183</v>
      </c>
      <c r="C76" s="466">
        <f>+'7'!$N73</f>
        <v>0</v>
      </c>
      <c r="D76" s="466">
        <f>+'8'!$N73</f>
        <v>0</v>
      </c>
      <c r="E76" s="466">
        <f>+'9'!$N73</f>
        <v>0</v>
      </c>
      <c r="F76" s="467">
        <f t="shared" si="1"/>
        <v>0</v>
      </c>
      <c r="H76" s="490"/>
    </row>
    <row r="77" spans="2:8" ht="14.25" x14ac:dyDescent="0.3">
      <c r="B77" s="393" t="s">
        <v>366</v>
      </c>
      <c r="C77" s="466">
        <f>+'7'!$N74</f>
        <v>394287.52999999991</v>
      </c>
      <c r="D77" s="466">
        <f>+'8'!$N74</f>
        <v>123965.302</v>
      </c>
      <c r="E77" s="466">
        <f>+'9'!$N74</f>
        <v>0</v>
      </c>
      <c r="F77" s="467">
        <f t="shared" si="1"/>
        <v>518252.83199999994</v>
      </c>
      <c r="H77" s="490"/>
    </row>
    <row r="78" spans="2:8" ht="14.25" x14ac:dyDescent="0.3">
      <c r="B78" s="393" t="s">
        <v>473</v>
      </c>
      <c r="C78" s="466">
        <f>+'7'!$N75</f>
        <v>-38.697999999999865</v>
      </c>
      <c r="D78" s="466">
        <f>+'8'!$N75</f>
        <v>10135.424999999999</v>
      </c>
      <c r="E78" s="466">
        <f>+'9'!$N75</f>
        <v>0</v>
      </c>
      <c r="F78" s="467">
        <f t="shared" si="1"/>
        <v>10096.726999999999</v>
      </c>
      <c r="H78" s="490"/>
    </row>
    <row r="79" spans="2:8" ht="14.25" x14ac:dyDescent="0.3">
      <c r="B79" s="393" t="s">
        <v>367</v>
      </c>
      <c r="C79" s="466">
        <f>+'7'!$N76</f>
        <v>0</v>
      </c>
      <c r="D79" s="466">
        <f>+'8'!$N76</f>
        <v>0</v>
      </c>
      <c r="E79" s="466">
        <f>+'9'!$N76</f>
        <v>0</v>
      </c>
      <c r="F79" s="467">
        <f t="shared" si="1"/>
        <v>0</v>
      </c>
      <c r="H79" s="490"/>
    </row>
    <row r="80" spans="2:8" ht="14.25" x14ac:dyDescent="0.3">
      <c r="B80" s="393" t="s">
        <v>471</v>
      </c>
      <c r="C80" s="466">
        <f>+'7'!$N77</f>
        <v>6087.1899999999969</v>
      </c>
      <c r="D80" s="466">
        <f>+'8'!$N77</f>
        <v>-8.2559999999998581</v>
      </c>
      <c r="E80" s="466">
        <f>+'9'!$N77</f>
        <v>0</v>
      </c>
      <c r="F80" s="467">
        <f t="shared" ref="F80:F101" si="13">SUM(C80:E80)</f>
        <v>6078.9339999999975</v>
      </c>
      <c r="H80" s="490"/>
    </row>
    <row r="81" spans="2:8" ht="14.25" x14ac:dyDescent="0.3">
      <c r="B81" s="393" t="s">
        <v>155</v>
      </c>
      <c r="C81" s="466">
        <f>+'7'!$N78</f>
        <v>0</v>
      </c>
      <c r="D81" s="466">
        <f>+'8'!$N78</f>
        <v>108712.83500000001</v>
      </c>
      <c r="E81" s="466">
        <f>+'9'!$N78</f>
        <v>0</v>
      </c>
      <c r="F81" s="467">
        <f t="shared" si="13"/>
        <v>108712.83500000001</v>
      </c>
      <c r="H81" s="490"/>
    </row>
    <row r="82" spans="2:8" ht="14.25" x14ac:dyDescent="0.3">
      <c r="B82" s="393" t="s">
        <v>368</v>
      </c>
      <c r="C82" s="466">
        <f>+'7'!$N79</f>
        <v>4060.1960000000008</v>
      </c>
      <c r="D82" s="466">
        <f>+'8'!$N79</f>
        <v>-11.131</v>
      </c>
      <c r="E82" s="466">
        <f>+'9'!$N79</f>
        <v>0</v>
      </c>
      <c r="F82" s="467">
        <f t="shared" si="13"/>
        <v>4049.065000000001</v>
      </c>
      <c r="H82" s="490"/>
    </row>
    <row r="83" spans="2:8" ht="14.25" x14ac:dyDescent="0.3">
      <c r="B83" s="393" t="s">
        <v>369</v>
      </c>
      <c r="C83" s="466">
        <f>+'7'!$N80</f>
        <v>2181.7140000000009</v>
      </c>
      <c r="D83" s="466">
        <f>+'8'!$N80</f>
        <v>17523.722999999998</v>
      </c>
      <c r="E83" s="466">
        <f>+'9'!$N80</f>
        <v>0</v>
      </c>
      <c r="F83" s="467">
        <f t="shared" si="13"/>
        <v>19705.436999999998</v>
      </c>
      <c r="H83" s="490"/>
    </row>
    <row r="84" spans="2:8" ht="14.25" x14ac:dyDescent="0.3">
      <c r="B84" s="393" t="s">
        <v>370</v>
      </c>
      <c r="C84" s="466">
        <f>+'7'!$N81</f>
        <v>1952.3159999999998</v>
      </c>
      <c r="D84" s="466">
        <f>+'8'!$N81</f>
        <v>1383.9739999999999</v>
      </c>
      <c r="E84" s="466">
        <f>+'9'!$N81</f>
        <v>0</v>
      </c>
      <c r="F84" s="467">
        <f t="shared" si="13"/>
        <v>3336.29</v>
      </c>
      <c r="H84" s="490"/>
    </row>
    <row r="85" spans="2:8" ht="14.25" x14ac:dyDescent="0.3">
      <c r="B85" s="393" t="s">
        <v>371</v>
      </c>
      <c r="C85" s="466">
        <f>+'7'!$N82</f>
        <v>85860.591</v>
      </c>
      <c r="D85" s="466">
        <f>+'8'!$N82</f>
        <v>-240.08300000000003</v>
      </c>
      <c r="E85" s="466">
        <f>+'9'!$N82</f>
        <v>0</v>
      </c>
      <c r="F85" s="467">
        <f t="shared" si="13"/>
        <v>85620.508000000002</v>
      </c>
      <c r="H85" s="490"/>
    </row>
    <row r="86" spans="2:8" ht="14.25" x14ac:dyDescent="0.3">
      <c r="B86" s="393" t="s">
        <v>470</v>
      </c>
      <c r="C86" s="466">
        <f>+'7'!$N83</f>
        <v>-1333.9269999999999</v>
      </c>
      <c r="D86" s="466">
        <f>+'8'!$N83</f>
        <v>2.6030000000005202</v>
      </c>
      <c r="E86" s="466">
        <f>+'9'!$N83</f>
        <v>0</v>
      </c>
      <c r="F86" s="467">
        <f t="shared" si="13"/>
        <v>-1331.3239999999994</v>
      </c>
      <c r="H86" s="490"/>
    </row>
    <row r="87" spans="2:8" ht="14.25" x14ac:dyDescent="0.3">
      <c r="B87" s="393" t="s">
        <v>484</v>
      </c>
      <c r="C87" s="466">
        <f>+'7'!$N84</f>
        <v>0</v>
      </c>
      <c r="D87" s="466">
        <f>+'8'!$N84</f>
        <v>4015.9849999999997</v>
      </c>
      <c r="E87" s="466">
        <f>+'9'!$N84</f>
        <v>0</v>
      </c>
      <c r="F87" s="467">
        <f t="shared" si="13"/>
        <v>4015.9849999999997</v>
      </c>
      <c r="H87" s="490"/>
    </row>
    <row r="88" spans="2:8" ht="14.25" x14ac:dyDescent="0.3">
      <c r="B88" s="393" t="s">
        <v>472</v>
      </c>
      <c r="C88" s="466">
        <f>+'7'!$N85</f>
        <v>52121.493000000002</v>
      </c>
      <c r="D88" s="466">
        <f>+'8'!$N85</f>
        <v>13016.624000000003</v>
      </c>
      <c r="E88" s="466">
        <f>+'9'!$N85</f>
        <v>0</v>
      </c>
      <c r="F88" s="467">
        <f t="shared" si="13"/>
        <v>65138.117000000006</v>
      </c>
      <c r="H88" s="490"/>
    </row>
    <row r="89" spans="2:8" ht="14.25" x14ac:dyDescent="0.3">
      <c r="B89" s="458" t="s">
        <v>474</v>
      </c>
      <c r="C89" s="466">
        <f>+'7'!$N86</f>
        <v>0</v>
      </c>
      <c r="D89" s="466">
        <f>+'8'!$N86</f>
        <v>0</v>
      </c>
      <c r="E89" s="466">
        <f>+'9'!$N86</f>
        <v>0</v>
      </c>
      <c r="F89" s="467">
        <f t="shared" si="13"/>
        <v>0</v>
      </c>
      <c r="H89" s="490"/>
    </row>
    <row r="90" spans="2:8" ht="14.25" x14ac:dyDescent="0.3">
      <c r="B90" s="458" t="s">
        <v>475</v>
      </c>
      <c r="C90" s="466">
        <f>+'7'!$N87</f>
        <v>0</v>
      </c>
      <c r="D90" s="466">
        <f>+'8'!$N87</f>
        <v>0</v>
      </c>
      <c r="E90" s="466">
        <f>+'9'!$N87</f>
        <v>0</v>
      </c>
      <c r="F90" s="467">
        <f t="shared" si="13"/>
        <v>0</v>
      </c>
      <c r="H90" s="490"/>
    </row>
    <row r="91" spans="2:8" ht="15" thickBot="1" x14ac:dyDescent="0.35">
      <c r="B91" s="393" t="s">
        <v>476</v>
      </c>
      <c r="C91" s="466">
        <f>+'7'!$N88</f>
        <v>0</v>
      </c>
      <c r="D91" s="466">
        <f>+'8'!$N88</f>
        <v>0</v>
      </c>
      <c r="E91" s="466">
        <f>+'9'!$N88</f>
        <v>0</v>
      </c>
      <c r="F91" s="467">
        <f t="shared" si="13"/>
        <v>0</v>
      </c>
      <c r="H91" s="490"/>
    </row>
    <row r="92" spans="2:8" ht="14.25" thickBot="1" x14ac:dyDescent="0.3">
      <c r="B92" s="358" t="s">
        <v>372</v>
      </c>
      <c r="C92" s="368">
        <f>SUM(C93:C99)</f>
        <v>7071.3360000000002</v>
      </c>
      <c r="D92" s="368">
        <f t="shared" ref="D92:E92" si="14">SUM(D93:D99)</f>
        <v>0</v>
      </c>
      <c r="E92" s="368">
        <f t="shared" si="14"/>
        <v>0</v>
      </c>
      <c r="F92" s="368">
        <f>SUM(F93:F99)</f>
        <v>7071.3360000000002</v>
      </c>
      <c r="H92" s="491"/>
    </row>
    <row r="93" spans="2:8" ht="14.25" x14ac:dyDescent="0.3">
      <c r="B93" s="360" t="s">
        <v>184</v>
      </c>
      <c r="C93" s="466">
        <f>+'7'!$N90</f>
        <v>0</v>
      </c>
      <c r="D93" s="466">
        <f>+'8'!$N90</f>
        <v>0</v>
      </c>
      <c r="E93" s="466">
        <f>+'9'!$N90</f>
        <v>0</v>
      </c>
      <c r="F93" s="467">
        <f t="shared" si="13"/>
        <v>0</v>
      </c>
      <c r="H93" s="490"/>
    </row>
    <row r="94" spans="2:8" ht="14.25" x14ac:dyDescent="0.3">
      <c r="B94" s="360" t="s">
        <v>477</v>
      </c>
      <c r="C94" s="466">
        <f>+'7'!$N91</f>
        <v>0</v>
      </c>
      <c r="D94" s="466">
        <f>+'8'!$N91</f>
        <v>0</v>
      </c>
      <c r="E94" s="466">
        <f>+'9'!$N91</f>
        <v>0</v>
      </c>
      <c r="F94" s="467">
        <f t="shared" si="13"/>
        <v>0</v>
      </c>
      <c r="H94" s="490"/>
    </row>
    <row r="95" spans="2:8" ht="14.25" x14ac:dyDescent="0.3">
      <c r="B95" s="360" t="s">
        <v>373</v>
      </c>
      <c r="C95" s="466">
        <f>+'7'!$N92</f>
        <v>0</v>
      </c>
      <c r="D95" s="466">
        <f>+'8'!$N92</f>
        <v>0</v>
      </c>
      <c r="E95" s="466">
        <f>+'9'!$N92</f>
        <v>0</v>
      </c>
      <c r="F95" s="467">
        <f t="shared" si="13"/>
        <v>0</v>
      </c>
      <c r="H95" s="490"/>
    </row>
    <row r="96" spans="2:8" ht="14.25" x14ac:dyDescent="0.3">
      <c r="B96" s="360" t="s">
        <v>478</v>
      </c>
      <c r="C96" s="466">
        <f>+'7'!$N93</f>
        <v>3971.692</v>
      </c>
      <c r="D96" s="466">
        <f>+'8'!$N93</f>
        <v>0</v>
      </c>
      <c r="E96" s="466">
        <f>+'9'!$N93</f>
        <v>0</v>
      </c>
      <c r="F96" s="467">
        <f t="shared" si="13"/>
        <v>3971.692</v>
      </c>
      <c r="H96" s="490"/>
    </row>
    <row r="97" spans="2:8" ht="14.25" x14ac:dyDescent="0.3">
      <c r="B97" s="360" t="s">
        <v>479</v>
      </c>
      <c r="C97" s="466">
        <f>+'7'!$N94</f>
        <v>3120.2570000000001</v>
      </c>
      <c r="D97" s="466">
        <f>+'8'!$N94</f>
        <v>0</v>
      </c>
      <c r="E97" s="466">
        <f>+'9'!$N94</f>
        <v>0</v>
      </c>
      <c r="F97" s="467">
        <f t="shared" si="13"/>
        <v>3120.2570000000001</v>
      </c>
      <c r="H97" s="490"/>
    </row>
    <row r="98" spans="2:8" ht="14.25" x14ac:dyDescent="0.3">
      <c r="B98" s="393" t="s">
        <v>480</v>
      </c>
      <c r="C98" s="466">
        <f>+'7'!$N95</f>
        <v>-20.613</v>
      </c>
      <c r="D98" s="466">
        <f>+'8'!$N95</f>
        <v>0</v>
      </c>
      <c r="E98" s="466">
        <f>+'9'!$N95</f>
        <v>0</v>
      </c>
      <c r="F98" s="467">
        <f t="shared" si="13"/>
        <v>-20.613</v>
      </c>
      <c r="H98" s="490"/>
    </row>
    <row r="99" spans="2:8" ht="15" thickBot="1" x14ac:dyDescent="0.35">
      <c r="B99" s="458" t="s">
        <v>481</v>
      </c>
      <c r="C99" s="466">
        <f>+'7'!$N96</f>
        <v>0</v>
      </c>
      <c r="D99" s="466">
        <f>+'8'!$N96</f>
        <v>0</v>
      </c>
      <c r="E99" s="466">
        <f>+'9'!$N96</f>
        <v>0</v>
      </c>
      <c r="F99" s="467">
        <f t="shared" si="13"/>
        <v>0</v>
      </c>
      <c r="H99" s="490"/>
    </row>
    <row r="100" spans="2:8" ht="14.25" thickBot="1" x14ac:dyDescent="0.3">
      <c r="B100" s="358" t="s">
        <v>185</v>
      </c>
      <c r="C100" s="368">
        <f>C101</f>
        <v>-9771.4969999999994</v>
      </c>
      <c r="D100" s="368">
        <f t="shared" ref="D100:E100" si="15">D101</f>
        <v>0</v>
      </c>
      <c r="E100" s="368">
        <f t="shared" si="15"/>
        <v>49072.720999999998</v>
      </c>
      <c r="F100" s="368">
        <f>SUM(F101)</f>
        <v>39301.224000000002</v>
      </c>
      <c r="H100" s="491"/>
    </row>
    <row r="101" spans="2:8" ht="15" thickBot="1" x14ac:dyDescent="0.35">
      <c r="B101" s="465" t="s">
        <v>185</v>
      </c>
      <c r="C101" s="466">
        <f>+'7'!$N98</f>
        <v>-9771.4969999999994</v>
      </c>
      <c r="D101" s="466">
        <f>+'8'!$N98</f>
        <v>0</v>
      </c>
      <c r="E101" s="466">
        <f>+'9'!$N98</f>
        <v>49072.720999999998</v>
      </c>
      <c r="F101" s="467">
        <f t="shared" si="13"/>
        <v>39301.224000000002</v>
      </c>
      <c r="H101" s="490"/>
    </row>
    <row r="102" spans="2:8" ht="14.25" thickBot="1" x14ac:dyDescent="0.3">
      <c r="B102" s="362" t="s">
        <v>15</v>
      </c>
      <c r="C102" s="370">
        <f>+C8+C14+C29+C34+C47+C57+C59+C67+C73+C92+C100</f>
        <v>4919954.2490000008</v>
      </c>
      <c r="D102" s="370">
        <f t="shared" ref="D102:F102" si="16">+D8+D14+D29+D34+D47+D57+D59+D67+D73+D92+D100</f>
        <v>4390464.2785</v>
      </c>
      <c r="E102" s="370">
        <f t="shared" si="16"/>
        <v>704616.8139999999</v>
      </c>
      <c r="F102" s="370">
        <f t="shared" si="16"/>
        <v>10015035.341500001</v>
      </c>
      <c r="H102" s="492"/>
    </row>
  </sheetData>
  <pageMargins left="0.7" right="0.7" top="0.75" bottom="0.75" header="0.3" footer="0.3"/>
  <pageSetup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Hoja53">
    <pageSetUpPr fitToPage="1"/>
  </sheetPr>
  <dimension ref="A1:J19"/>
  <sheetViews>
    <sheetView zoomScale="90" zoomScaleNormal="90" workbookViewId="0">
      <selection activeCell="Q40" sqref="Q40"/>
    </sheetView>
  </sheetViews>
  <sheetFormatPr baseColWidth="10" defaultRowHeight="13.5" x14ac:dyDescent="0.25"/>
  <cols>
    <col min="1" max="1" width="15" style="8" customWidth="1"/>
    <col min="2" max="2" width="17" style="8" bestFit="1" customWidth="1"/>
    <col min="3" max="3" width="16.140625" style="8" bestFit="1" customWidth="1"/>
    <col min="4" max="4" width="16.5703125" style="8" bestFit="1" customWidth="1"/>
    <col min="5" max="5" width="15.5703125" style="8" bestFit="1" customWidth="1"/>
    <col min="6" max="6" width="14.28515625" style="8" customWidth="1"/>
    <col min="7" max="8" width="15" style="8" customWidth="1"/>
    <col min="9" max="9" width="19.5703125" style="8" customWidth="1"/>
    <col min="10" max="10" width="13.5703125" style="8" bestFit="1" customWidth="1"/>
    <col min="11" max="16384" width="11.42578125" style="8"/>
  </cols>
  <sheetData>
    <row r="1" spans="1:10" x14ac:dyDescent="0.25">
      <c r="A1" s="49"/>
      <c r="B1" s="49"/>
      <c r="C1" s="49"/>
      <c r="D1" s="49"/>
      <c r="E1" s="49"/>
      <c r="F1" s="50"/>
      <c r="G1" s="50"/>
      <c r="H1" s="50"/>
    </row>
    <row r="2" spans="1:10" x14ac:dyDescent="0.25">
      <c r="A2" s="48" t="s">
        <v>521</v>
      </c>
      <c r="B2" s="48"/>
      <c r="C2" s="48"/>
      <c r="D2" s="48"/>
      <c r="E2" s="48"/>
      <c r="F2" s="50"/>
      <c r="G2" s="50"/>
      <c r="H2" s="50"/>
    </row>
    <row r="3" spans="1:10" x14ac:dyDescent="0.25">
      <c r="A3" s="48"/>
      <c r="B3" s="48"/>
      <c r="C3" s="48"/>
      <c r="D3" s="48"/>
      <c r="E3" s="48"/>
      <c r="F3" s="50"/>
      <c r="G3" s="50"/>
      <c r="H3" s="50"/>
    </row>
    <row r="4" spans="1:10" x14ac:dyDescent="0.25">
      <c r="A4" s="50"/>
      <c r="B4" s="50"/>
      <c r="C4" s="50"/>
      <c r="D4" s="50"/>
      <c r="E4" s="50"/>
      <c r="F4" s="50"/>
      <c r="G4" s="50"/>
      <c r="H4" s="50"/>
    </row>
    <row r="5" spans="1:10" x14ac:dyDescent="0.25">
      <c r="A5" s="482"/>
      <c r="B5" s="588" t="s">
        <v>36</v>
      </c>
      <c r="C5" s="589"/>
      <c r="D5" s="589"/>
      <c r="E5" s="589"/>
      <c r="F5" s="589"/>
      <c r="G5" s="589"/>
      <c r="H5" s="589"/>
      <c r="I5" s="589"/>
      <c r="J5" s="590"/>
    </row>
    <row r="6" spans="1:10" ht="25.5" x14ac:dyDescent="0.25">
      <c r="A6" s="346" t="s">
        <v>0</v>
      </c>
      <c r="B6" s="481" t="s">
        <v>28</v>
      </c>
      <c r="C6" s="481" t="s">
        <v>30</v>
      </c>
      <c r="D6" s="481" t="s">
        <v>27</v>
      </c>
      <c r="E6" s="481" t="s">
        <v>29</v>
      </c>
      <c r="F6" s="481" t="s">
        <v>436</v>
      </c>
      <c r="G6" s="481" t="s">
        <v>437</v>
      </c>
      <c r="H6" s="481" t="s">
        <v>438</v>
      </c>
      <c r="I6" s="218" t="s">
        <v>439</v>
      </c>
      <c r="J6" s="218" t="s">
        <v>22</v>
      </c>
    </row>
    <row r="7" spans="1:10" x14ac:dyDescent="0.25">
      <c r="A7" s="343" t="s">
        <v>2</v>
      </c>
      <c r="B7" s="344">
        <v>7739.8554299999996</v>
      </c>
      <c r="C7" s="344">
        <v>56223.005590000015</v>
      </c>
      <c r="D7" s="344">
        <v>30622.592169999996</v>
      </c>
      <c r="E7" s="344">
        <v>313.93799999999999</v>
      </c>
      <c r="F7" s="344">
        <v>949.399</v>
      </c>
      <c r="G7" s="344">
        <v>20.904</v>
      </c>
      <c r="H7" s="344">
        <v>10247.19665</v>
      </c>
      <c r="I7" s="56">
        <v>0</v>
      </c>
      <c r="J7" s="56">
        <f>SUM(B7:I7)</f>
        <v>106116.89083999999</v>
      </c>
    </row>
    <row r="8" spans="1:10" x14ac:dyDescent="0.25">
      <c r="A8" s="345" t="s">
        <v>3</v>
      </c>
      <c r="B8" s="344">
        <v>7888.8469304100008</v>
      </c>
      <c r="C8" s="344">
        <v>53177.887739999991</v>
      </c>
      <c r="D8" s="344">
        <v>27883.004348990002</v>
      </c>
      <c r="E8" s="344">
        <v>282.84199999999998</v>
      </c>
      <c r="F8" s="344">
        <v>300.34757999999999</v>
      </c>
      <c r="G8" s="344">
        <v>21.074999999999999</v>
      </c>
      <c r="H8" s="344">
        <v>8048.9523499999996</v>
      </c>
      <c r="I8" s="56">
        <v>0</v>
      </c>
      <c r="J8" s="56">
        <f t="shared" ref="J8:J18" si="0">SUM(B8:I8)</f>
        <v>97602.955949399999</v>
      </c>
    </row>
    <row r="9" spans="1:10" x14ac:dyDescent="0.25">
      <c r="A9" s="345" t="s">
        <v>4</v>
      </c>
      <c r="B9" s="344">
        <v>9157.9453637400002</v>
      </c>
      <c r="C9" s="344">
        <v>60254.017292000004</v>
      </c>
      <c r="D9" s="344">
        <v>33655.122606320001</v>
      </c>
      <c r="E9" s="344">
        <v>380.005</v>
      </c>
      <c r="F9" s="344">
        <v>377.07126900000003</v>
      </c>
      <c r="G9" s="344">
        <v>24.980999999999998</v>
      </c>
      <c r="H9" s="344">
        <v>10116.15</v>
      </c>
      <c r="I9" s="56">
        <v>0</v>
      </c>
      <c r="J9" s="56">
        <f t="shared" si="0"/>
        <v>113965.29253106</v>
      </c>
    </row>
    <row r="10" spans="1:10" x14ac:dyDescent="0.25">
      <c r="A10" s="345" t="s">
        <v>5</v>
      </c>
      <c r="B10" s="344">
        <v>11483.026175109999</v>
      </c>
      <c r="C10" s="344">
        <v>54516.368754000003</v>
      </c>
      <c r="D10" s="344">
        <v>43981.402935899998</v>
      </c>
      <c r="E10" s="344">
        <v>541.36</v>
      </c>
      <c r="F10" s="344">
        <v>371.23723799999999</v>
      </c>
      <c r="G10" s="344">
        <v>31.548999999999999</v>
      </c>
      <c r="H10" s="344">
        <v>9962.9189548300001</v>
      </c>
      <c r="I10" s="56">
        <v>0</v>
      </c>
      <c r="J10" s="56">
        <f t="shared" si="0"/>
        <v>120887.86305784</v>
      </c>
    </row>
    <row r="11" spans="1:10" x14ac:dyDescent="0.25">
      <c r="A11" s="345" t="s">
        <v>6</v>
      </c>
      <c r="B11" s="344">
        <v>13512.496775019998</v>
      </c>
      <c r="C11" s="344">
        <v>56095.243519999989</v>
      </c>
      <c r="D11" s="344">
        <v>62200.1537666</v>
      </c>
      <c r="E11" s="344">
        <v>725.29399999999998</v>
      </c>
      <c r="F11" s="344">
        <v>1108.3719999999998</v>
      </c>
      <c r="G11" s="344">
        <v>67.535000000000025</v>
      </c>
      <c r="H11" s="344">
        <v>10496.262049999999</v>
      </c>
      <c r="I11" s="56">
        <v>0</v>
      </c>
      <c r="J11" s="56">
        <f t="shared" si="0"/>
        <v>144205.35711161999</v>
      </c>
    </row>
    <row r="12" spans="1:10" x14ac:dyDescent="0.25">
      <c r="A12" s="345" t="s">
        <v>7</v>
      </c>
      <c r="B12" s="344">
        <v>16127.076643539996</v>
      </c>
      <c r="C12" s="344">
        <v>59466.466046000001</v>
      </c>
      <c r="D12" s="344">
        <v>79643.556987710021</v>
      </c>
      <c r="E12" s="344">
        <v>754.10599999999999</v>
      </c>
      <c r="F12" s="344">
        <v>1058.2249999999999</v>
      </c>
      <c r="G12" s="344">
        <v>66.617999999999995</v>
      </c>
      <c r="H12" s="344">
        <v>10969.813</v>
      </c>
      <c r="I12" s="56">
        <v>0</v>
      </c>
      <c r="J12" s="56">
        <f t="shared" si="0"/>
        <v>168085.86167725001</v>
      </c>
    </row>
    <row r="13" spans="1:10" x14ac:dyDescent="0.25">
      <c r="A13" s="345" t="s">
        <v>8</v>
      </c>
      <c r="B13" s="344">
        <v>16286.299933000004</v>
      </c>
      <c r="C13" s="344">
        <v>63337.905609999994</v>
      </c>
      <c r="D13" s="344">
        <v>90736.514523000005</v>
      </c>
      <c r="E13" s="344">
        <v>815.70087999999998</v>
      </c>
      <c r="F13" s="344">
        <v>1053.884</v>
      </c>
      <c r="G13" s="344">
        <v>121.79899999999999</v>
      </c>
      <c r="H13" s="344">
        <v>12683.802</v>
      </c>
      <c r="I13" s="56">
        <v>0</v>
      </c>
      <c r="J13" s="56">
        <f t="shared" si="0"/>
        <v>185035.90594599998</v>
      </c>
    </row>
    <row r="14" spans="1:10" x14ac:dyDescent="0.25">
      <c r="A14" s="345" t="s">
        <v>9</v>
      </c>
      <c r="B14" s="344">
        <v>16165.373930000002</v>
      </c>
      <c r="C14" s="344">
        <v>62249.559036000006</v>
      </c>
      <c r="D14" s="344">
        <v>82074.975120000003</v>
      </c>
      <c r="E14" s="344">
        <v>799.22493999999995</v>
      </c>
      <c r="F14" s="344">
        <v>1144.8119999999999</v>
      </c>
      <c r="G14" s="344">
        <v>78.562999999999974</v>
      </c>
      <c r="H14" s="344">
        <v>12822.686000000002</v>
      </c>
      <c r="I14" s="56">
        <v>0</v>
      </c>
      <c r="J14" s="56">
        <f t="shared" si="0"/>
        <v>175335.19402599998</v>
      </c>
    </row>
    <row r="15" spans="1:10" x14ac:dyDescent="0.25">
      <c r="A15" s="345" t="s">
        <v>10</v>
      </c>
      <c r="B15" s="344">
        <v>14884.506859399999</v>
      </c>
      <c r="C15" s="344">
        <v>55848.69124</v>
      </c>
      <c r="D15" s="344">
        <v>66487.510819700037</v>
      </c>
      <c r="E15" s="344">
        <v>643.58971000000008</v>
      </c>
      <c r="F15" s="344">
        <v>1098.8609999999999</v>
      </c>
      <c r="G15" s="344">
        <v>44.278579999999998</v>
      </c>
      <c r="H15" s="344">
        <v>12413.995999999999</v>
      </c>
      <c r="I15" s="56">
        <v>0</v>
      </c>
      <c r="J15" s="56">
        <f t="shared" si="0"/>
        <v>151421.43420910009</v>
      </c>
    </row>
    <row r="16" spans="1:10" x14ac:dyDescent="0.25">
      <c r="A16" s="345" t="s">
        <v>11</v>
      </c>
      <c r="B16" s="344">
        <v>11246.238986190001</v>
      </c>
      <c r="C16" s="344">
        <v>57196.82821</v>
      </c>
      <c r="D16" s="344">
        <v>51837.816899379999</v>
      </c>
      <c r="E16" s="344">
        <v>562.95637999999997</v>
      </c>
      <c r="F16" s="344">
        <v>1136.671</v>
      </c>
      <c r="G16" s="344">
        <v>31.338239999999995</v>
      </c>
      <c r="H16" s="344">
        <v>11815.901999999998</v>
      </c>
      <c r="I16" s="56">
        <v>0</v>
      </c>
      <c r="J16" s="56">
        <f t="shared" si="0"/>
        <v>133827.75171557002</v>
      </c>
    </row>
    <row r="17" spans="1:10" x14ac:dyDescent="0.25">
      <c r="A17" s="345" t="s">
        <v>12</v>
      </c>
      <c r="B17" s="344">
        <v>10101.718541500002</v>
      </c>
      <c r="C17" s="344">
        <v>56270.208819999985</v>
      </c>
      <c r="D17" s="344">
        <v>40380.948206999994</v>
      </c>
      <c r="E17" s="344">
        <v>428.94121000000001</v>
      </c>
      <c r="F17" s="344">
        <v>1089.1279999999999</v>
      </c>
      <c r="G17" s="344">
        <v>22.763530000000003</v>
      </c>
      <c r="H17" s="344">
        <v>11589.929</v>
      </c>
      <c r="I17" s="56">
        <v>0</v>
      </c>
      <c r="J17" s="56">
        <f t="shared" si="0"/>
        <v>119883.63730849998</v>
      </c>
    </row>
    <row r="18" spans="1:10" x14ac:dyDescent="0.25">
      <c r="A18" s="345" t="s">
        <v>13</v>
      </c>
      <c r="B18" s="344">
        <v>8819.7535234000006</v>
      </c>
      <c r="C18" s="344">
        <v>56908.387680000007</v>
      </c>
      <c r="D18" s="344">
        <v>33911.7716851</v>
      </c>
      <c r="E18" s="344">
        <v>299.85024999999996</v>
      </c>
      <c r="F18" s="344">
        <v>1197.308</v>
      </c>
      <c r="G18" s="344">
        <v>30.158400000000004</v>
      </c>
      <c r="H18" s="344">
        <v>11391.481909999999</v>
      </c>
      <c r="I18" s="56">
        <v>0</v>
      </c>
      <c r="J18" s="56">
        <f t="shared" si="0"/>
        <v>112558.71144850002</v>
      </c>
    </row>
    <row r="19" spans="1:10" x14ac:dyDescent="0.25">
      <c r="A19" s="389" t="s">
        <v>22</v>
      </c>
      <c r="B19" s="418">
        <f t="shared" ref="B19:G19" si="1">+SUM(B7:B18)</f>
        <v>143413.13909131</v>
      </c>
      <c r="C19" s="418">
        <f t="shared" si="1"/>
        <v>691544.56953799992</v>
      </c>
      <c r="D19" s="418">
        <f t="shared" si="1"/>
        <v>643415.37006970006</v>
      </c>
      <c r="E19" s="418">
        <f t="shared" si="1"/>
        <v>6547.8083699999988</v>
      </c>
      <c r="F19" s="418">
        <f t="shared" si="1"/>
        <v>10885.316086999999</v>
      </c>
      <c r="G19" s="418">
        <f t="shared" si="1"/>
        <v>561.56275000000005</v>
      </c>
      <c r="H19" s="418">
        <f>SUM(H7:H18)</f>
        <v>132559.08991482999</v>
      </c>
      <c r="I19" s="60">
        <f t="shared" ref="I19:J19" si="2">+SUM(I7:I18)</f>
        <v>0</v>
      </c>
      <c r="J19" s="60">
        <f t="shared" si="2"/>
        <v>1628926.8558208398</v>
      </c>
    </row>
  </sheetData>
  <mergeCells count="1">
    <mergeCell ref="B5:J5"/>
  </mergeCells>
  <phoneticPr fontId="0" type="noConversion"/>
  <pageMargins left="0.74803149606299213" right="0.74803149606299213" top="0.98425196850393704" bottom="0.98425196850393704" header="0" footer="0"/>
  <pageSetup paperSize="14" orientation="landscape" r:id="rId1"/>
  <headerFooter alignWithMargins="0"/>
  <ignoredErrors>
    <ignoredError sqref="H19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B1:I37"/>
  <sheetViews>
    <sheetView zoomScale="90" zoomScaleNormal="90" workbookViewId="0">
      <selection activeCell="L28" sqref="L28"/>
    </sheetView>
  </sheetViews>
  <sheetFormatPr baseColWidth="10" defaultRowHeight="13.5" x14ac:dyDescent="0.25"/>
  <cols>
    <col min="1" max="1" width="6.85546875" style="8" customWidth="1"/>
    <col min="2" max="2" width="30.85546875" style="8" customWidth="1"/>
    <col min="3" max="3" width="12.7109375" style="8" customWidth="1"/>
    <col min="4" max="4" width="12" style="8" customWidth="1"/>
    <col min="5" max="5" width="12.42578125" style="8" customWidth="1"/>
    <col min="6" max="6" width="12.85546875" style="8" customWidth="1"/>
    <col min="7" max="7" width="11.85546875" style="8" customWidth="1"/>
    <col min="8" max="8" width="11.5703125" style="8" customWidth="1"/>
    <col min="9" max="16384" width="11.42578125" style="8"/>
  </cols>
  <sheetData>
    <row r="1" spans="2:9" ht="14.25" customHeight="1" x14ac:dyDescent="0.25">
      <c r="B1" s="6"/>
    </row>
    <row r="2" spans="2:9" x14ac:dyDescent="0.25">
      <c r="B2" s="2"/>
    </row>
    <row r="3" spans="2:9" x14ac:dyDescent="0.25">
      <c r="B3" s="1" t="s">
        <v>152</v>
      </c>
    </row>
    <row r="4" spans="2:9" x14ac:dyDescent="0.25">
      <c r="B4" s="1"/>
    </row>
    <row r="5" spans="2:9" x14ac:dyDescent="0.25">
      <c r="B5" s="6" t="s">
        <v>159</v>
      </c>
    </row>
    <row r="6" spans="2:9" x14ac:dyDescent="0.25">
      <c r="B6" s="2"/>
    </row>
    <row r="7" spans="2:9" x14ac:dyDescent="0.25">
      <c r="B7" s="132" t="s">
        <v>78</v>
      </c>
      <c r="C7" s="133" t="s">
        <v>85</v>
      </c>
      <c r="D7" s="134"/>
      <c r="E7" s="135" t="s">
        <v>161</v>
      </c>
      <c r="F7" s="136"/>
      <c r="G7" s="77" t="s">
        <v>15</v>
      </c>
      <c r="H7" s="136"/>
    </row>
    <row r="8" spans="2:9" x14ac:dyDescent="0.25">
      <c r="B8" s="137" t="s">
        <v>80</v>
      </c>
      <c r="C8" s="138"/>
      <c r="D8" s="139"/>
      <c r="E8" s="140" t="s">
        <v>160</v>
      </c>
      <c r="F8" s="141"/>
      <c r="G8" s="142"/>
      <c r="H8" s="143"/>
    </row>
    <row r="9" spans="2:9" x14ac:dyDescent="0.25">
      <c r="B9" s="144"/>
      <c r="C9" s="78" t="s">
        <v>149</v>
      </c>
      <c r="D9" s="78" t="s">
        <v>150</v>
      </c>
      <c r="E9" s="78" t="s">
        <v>149</v>
      </c>
      <c r="F9" s="78" t="s">
        <v>150</v>
      </c>
      <c r="G9" s="78" t="s">
        <v>149</v>
      </c>
      <c r="H9" s="78" t="s">
        <v>150</v>
      </c>
    </row>
    <row r="10" spans="2:9" x14ac:dyDescent="0.25">
      <c r="B10" s="71"/>
      <c r="C10" s="10"/>
      <c r="D10" s="10"/>
      <c r="E10" s="10"/>
      <c r="F10" s="10"/>
      <c r="G10" s="10"/>
      <c r="H10" s="10"/>
      <c r="I10" s="12"/>
    </row>
    <row r="11" spans="2:9" x14ac:dyDescent="0.25">
      <c r="B11" s="44" t="s">
        <v>23</v>
      </c>
      <c r="C11" s="148">
        <v>0</v>
      </c>
      <c r="D11" s="148"/>
      <c r="E11" s="10">
        <v>0</v>
      </c>
      <c r="F11" s="10">
        <v>0</v>
      </c>
      <c r="G11" s="10">
        <f>C11+E11</f>
        <v>0</v>
      </c>
      <c r="H11" s="10">
        <f>D11+F11</f>
        <v>0</v>
      </c>
      <c r="I11" s="12"/>
    </row>
    <row r="12" spans="2:9" x14ac:dyDescent="0.25">
      <c r="B12" s="44" t="s">
        <v>147</v>
      </c>
      <c r="C12" s="182"/>
      <c r="D12" s="182">
        <v>0</v>
      </c>
      <c r="E12" s="10">
        <v>0</v>
      </c>
      <c r="F12" s="10">
        <v>0</v>
      </c>
      <c r="G12" s="10">
        <f t="shared" ref="G12:G17" si="0">C12+E12</f>
        <v>0</v>
      </c>
      <c r="H12" s="10">
        <f t="shared" ref="H12:H17" si="1">D12+F12</f>
        <v>0</v>
      </c>
      <c r="I12" s="12"/>
    </row>
    <row r="13" spans="2:9" x14ac:dyDescent="0.25">
      <c r="B13" s="175" t="s">
        <v>24</v>
      </c>
      <c r="C13" s="148">
        <v>0</v>
      </c>
      <c r="D13" s="148">
        <v>0</v>
      </c>
      <c r="E13" s="10">
        <v>0</v>
      </c>
      <c r="F13" s="10">
        <v>0</v>
      </c>
      <c r="G13" s="10">
        <f t="shared" si="0"/>
        <v>0</v>
      </c>
      <c r="H13" s="10">
        <f t="shared" si="1"/>
        <v>0</v>
      </c>
      <c r="I13" s="12"/>
    </row>
    <row r="14" spans="2:9" x14ac:dyDescent="0.25">
      <c r="B14" s="44" t="s">
        <v>25</v>
      </c>
      <c r="C14" s="148">
        <v>0</v>
      </c>
      <c r="D14" s="148">
        <v>0</v>
      </c>
      <c r="E14" s="10">
        <v>0</v>
      </c>
      <c r="F14" s="10">
        <v>0</v>
      </c>
      <c r="G14" s="10">
        <f t="shared" si="0"/>
        <v>0</v>
      </c>
      <c r="H14" s="10">
        <f t="shared" si="1"/>
        <v>0</v>
      </c>
      <c r="I14" s="12"/>
    </row>
    <row r="15" spans="2:9" x14ac:dyDescent="0.25">
      <c r="B15" s="175"/>
      <c r="C15" s="148"/>
      <c r="D15" s="148"/>
      <c r="E15" s="10">
        <v>0</v>
      </c>
      <c r="F15" s="10">
        <v>0</v>
      </c>
      <c r="G15" s="10">
        <f t="shared" si="0"/>
        <v>0</v>
      </c>
      <c r="H15" s="10">
        <f t="shared" si="1"/>
        <v>0</v>
      </c>
      <c r="I15" s="12"/>
    </row>
    <row r="16" spans="2:9" x14ac:dyDescent="0.25">
      <c r="B16" s="175" t="s">
        <v>26</v>
      </c>
      <c r="C16" s="148"/>
      <c r="D16" s="148"/>
      <c r="E16" s="331"/>
      <c r="F16" s="10">
        <v>0</v>
      </c>
      <c r="G16" s="10">
        <f t="shared" si="0"/>
        <v>0</v>
      </c>
      <c r="H16" s="10">
        <f t="shared" si="1"/>
        <v>0</v>
      </c>
      <c r="I16" s="12"/>
    </row>
    <row r="17" spans="2:9" x14ac:dyDescent="0.25">
      <c r="B17" s="175" t="s">
        <v>148</v>
      </c>
      <c r="C17" s="148">
        <v>0</v>
      </c>
      <c r="D17" s="148"/>
      <c r="E17" s="10">
        <v>0</v>
      </c>
      <c r="F17" s="10">
        <v>0</v>
      </c>
      <c r="G17" s="10">
        <f t="shared" si="0"/>
        <v>0</v>
      </c>
      <c r="H17" s="10">
        <f t="shared" si="1"/>
        <v>0</v>
      </c>
      <c r="I17" s="12"/>
    </row>
    <row r="18" spans="2:9" x14ac:dyDescent="0.25">
      <c r="B18" s="71"/>
      <c r="C18" s="148"/>
      <c r="D18" s="148"/>
      <c r="E18" s="10"/>
      <c r="F18" s="10"/>
      <c r="G18" s="10"/>
      <c r="H18" s="10"/>
      <c r="I18" s="12"/>
    </row>
    <row r="19" spans="2:9" x14ac:dyDescent="0.25">
      <c r="B19" s="7" t="s">
        <v>151</v>
      </c>
      <c r="C19" s="145">
        <f t="shared" ref="C19:H19" si="2">SUM(C11:C17)</f>
        <v>0</v>
      </c>
      <c r="D19" s="145">
        <f t="shared" si="2"/>
        <v>0</v>
      </c>
      <c r="E19" s="145">
        <f t="shared" si="2"/>
        <v>0</v>
      </c>
      <c r="F19" s="145">
        <f t="shared" si="2"/>
        <v>0</v>
      </c>
      <c r="G19" s="145">
        <f t="shared" si="2"/>
        <v>0</v>
      </c>
      <c r="H19" s="145">
        <f t="shared" si="2"/>
        <v>0</v>
      </c>
      <c r="I19" s="12"/>
    </row>
    <row r="20" spans="2:9" x14ac:dyDescent="0.25">
      <c r="B20" s="198" t="s">
        <v>304</v>
      </c>
      <c r="C20" s="12"/>
      <c r="D20" s="12"/>
      <c r="E20" s="12"/>
      <c r="F20" s="12"/>
      <c r="G20" s="12"/>
      <c r="H20" s="12"/>
      <c r="I20" s="12"/>
    </row>
    <row r="21" spans="2:9" x14ac:dyDescent="0.25">
      <c r="C21" s="12"/>
      <c r="D21" s="12"/>
      <c r="E21" s="12"/>
      <c r="F21" s="12"/>
      <c r="G21" s="12"/>
      <c r="H21" s="12"/>
      <c r="I21" s="12"/>
    </row>
    <row r="22" spans="2:9" x14ac:dyDescent="0.25">
      <c r="B22" s="6" t="s">
        <v>176</v>
      </c>
    </row>
    <row r="23" spans="2:9" x14ac:dyDescent="0.25">
      <c r="B23" s="1"/>
    </row>
    <row r="24" spans="2:9" x14ac:dyDescent="0.25">
      <c r="B24" s="132" t="s">
        <v>78</v>
      </c>
      <c r="C24" s="133" t="s">
        <v>85</v>
      </c>
      <c r="D24" s="134"/>
      <c r="E24" s="135" t="s">
        <v>161</v>
      </c>
      <c r="F24" s="136"/>
      <c r="G24" s="77" t="s">
        <v>15</v>
      </c>
      <c r="H24" s="136"/>
    </row>
    <row r="25" spans="2:9" x14ac:dyDescent="0.25">
      <c r="B25" s="137" t="s">
        <v>80</v>
      </c>
      <c r="C25" s="138"/>
      <c r="D25" s="139"/>
      <c r="E25" s="140" t="s">
        <v>160</v>
      </c>
      <c r="F25" s="146"/>
      <c r="G25" s="142"/>
      <c r="H25" s="143"/>
    </row>
    <row r="26" spans="2:9" x14ac:dyDescent="0.25">
      <c r="B26" s="147"/>
      <c r="C26" s="70" t="s">
        <v>149</v>
      </c>
      <c r="D26" s="70" t="s">
        <v>150</v>
      </c>
      <c r="E26" s="70" t="s">
        <v>149</v>
      </c>
      <c r="F26" s="70" t="s">
        <v>150</v>
      </c>
      <c r="G26" s="70" t="s">
        <v>149</v>
      </c>
      <c r="H26" s="70" t="s">
        <v>150</v>
      </c>
    </row>
    <row r="27" spans="2:9" x14ac:dyDescent="0.25">
      <c r="B27" s="119" t="s">
        <v>157</v>
      </c>
      <c r="C27" s="148"/>
      <c r="D27" s="148"/>
      <c r="E27" s="148"/>
      <c r="F27" s="148"/>
      <c r="G27" s="148"/>
      <c r="H27" s="148"/>
      <c r="I27" s="12"/>
    </row>
    <row r="28" spans="2:9" x14ac:dyDescent="0.25">
      <c r="B28" s="119" t="s">
        <v>158</v>
      </c>
      <c r="C28" s="148"/>
      <c r="D28" s="148"/>
      <c r="E28" s="148"/>
      <c r="F28" s="148"/>
      <c r="G28" s="148"/>
      <c r="H28" s="148"/>
      <c r="I28" s="12"/>
    </row>
    <row r="29" spans="2:9" x14ac:dyDescent="0.25">
      <c r="B29" s="106"/>
      <c r="C29" s="149"/>
      <c r="D29" s="149"/>
      <c r="E29" s="150"/>
      <c r="F29" s="150"/>
      <c r="G29" s="150"/>
      <c r="H29" s="151"/>
      <c r="I29" s="12"/>
    </row>
    <row r="30" spans="2:9" x14ac:dyDescent="0.25">
      <c r="B30" s="7" t="s">
        <v>151</v>
      </c>
      <c r="C30" s="145">
        <f>SUM(C27:C29)</f>
        <v>0</v>
      </c>
      <c r="D30" s="145">
        <v>0</v>
      </c>
      <c r="E30" s="145">
        <f>SUM(E27:E28)</f>
        <v>0</v>
      </c>
      <c r="F30" s="145">
        <v>0</v>
      </c>
      <c r="G30" s="145">
        <f>+C30+E30</f>
        <v>0</v>
      </c>
      <c r="H30" s="151">
        <v>0</v>
      </c>
      <c r="I30" s="12"/>
    </row>
    <row r="31" spans="2:9" x14ac:dyDescent="0.25">
      <c r="B31" s="198" t="s">
        <v>304</v>
      </c>
      <c r="C31" s="12"/>
      <c r="D31" s="12"/>
      <c r="E31" s="12"/>
      <c r="F31" s="12"/>
      <c r="G31" s="12"/>
      <c r="H31" s="12"/>
      <c r="I31" s="12"/>
    </row>
    <row r="37" spans="7:7" x14ac:dyDescent="0.25">
      <c r="G37" s="198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8D534-2977-4D61-A751-E452A8943B11}">
  <sheetPr codeName="Hoja6"/>
  <dimension ref="A1:R99"/>
  <sheetViews>
    <sheetView zoomScaleNormal="100" workbookViewId="0">
      <selection activeCell="L28" sqref="L28"/>
    </sheetView>
  </sheetViews>
  <sheetFormatPr baseColWidth="10" defaultRowHeight="12.75" x14ac:dyDescent="0.2"/>
  <cols>
    <col min="1" max="1" width="38.5703125" customWidth="1"/>
    <col min="10" max="10" width="13.7109375" customWidth="1"/>
    <col min="12" max="12" width="13" customWidth="1"/>
    <col min="14" max="14" width="13.85546875" customWidth="1"/>
    <col min="18" max="18" width="12.5703125" bestFit="1" customWidth="1"/>
  </cols>
  <sheetData>
    <row r="1" spans="1:14" s="8" customFormat="1" ht="13.5" x14ac:dyDescent="0.25">
      <c r="A1" s="1" t="s">
        <v>172</v>
      </c>
    </row>
    <row r="2" spans="1:14" s="8" customFormat="1" ht="13.5" x14ac:dyDescent="0.25"/>
    <row r="3" spans="1:14" s="8" customFormat="1" ht="14.25" thickBot="1" x14ac:dyDescent="0.3">
      <c r="A3" s="131" t="s">
        <v>504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s="187" customFormat="1" ht="14.25" thickBot="1" x14ac:dyDescent="0.3">
      <c r="A4" s="364" t="s">
        <v>374</v>
      </c>
      <c r="B4" s="365" t="s">
        <v>40</v>
      </c>
      <c r="C4" s="366" t="s">
        <v>41</v>
      </c>
      <c r="D4" s="366" t="s">
        <v>42</v>
      </c>
      <c r="E4" s="366" t="s">
        <v>43</v>
      </c>
      <c r="F4" s="366" t="s">
        <v>44</v>
      </c>
      <c r="G4" s="366" t="s">
        <v>45</v>
      </c>
      <c r="H4" s="366" t="s">
        <v>46</v>
      </c>
      <c r="I4" s="366" t="s">
        <v>47</v>
      </c>
      <c r="J4" s="366" t="s">
        <v>48</v>
      </c>
      <c r="K4" s="366" t="s">
        <v>49</v>
      </c>
      <c r="L4" s="366" t="s">
        <v>50</v>
      </c>
      <c r="M4" s="367" t="s">
        <v>51</v>
      </c>
      <c r="N4" s="364" t="s">
        <v>334</v>
      </c>
    </row>
    <row r="5" spans="1:14" ht="14.25" thickBot="1" x14ac:dyDescent="0.3">
      <c r="A5" s="358" t="s">
        <v>23</v>
      </c>
      <c r="B5" s="368">
        <f t="shared" ref="B5" si="0">SUM(B6:B10)</f>
        <v>7135.6390000000001</v>
      </c>
      <c r="C5" s="368">
        <f t="shared" ref="C5" si="1">SUM(C6:C10)</f>
        <v>6779.6859999999997</v>
      </c>
      <c r="D5" s="368">
        <f t="shared" ref="D5" si="2">SUM(D6:D10)</f>
        <v>8087.119999999999</v>
      </c>
      <c r="E5" s="368">
        <f t="shared" ref="E5" si="3">SUM(E6:E10)</f>
        <v>8127.192</v>
      </c>
      <c r="F5" s="368">
        <f t="shared" ref="F5" si="4">SUM(F6:F10)</f>
        <v>8697.3469999999998</v>
      </c>
      <c r="G5" s="368">
        <f t="shared" ref="G5" si="5">SUM(G6:G10)</f>
        <v>10057.581</v>
      </c>
      <c r="H5" s="368">
        <f t="shared" ref="H5" si="6">SUM(H6:H10)</f>
        <v>14937.255000000001</v>
      </c>
      <c r="I5" s="368">
        <f t="shared" ref="I5" si="7">SUM(I6:I10)</f>
        <v>9054.6620000000003</v>
      </c>
      <c r="J5" s="368">
        <f t="shared" ref="J5" si="8">SUM(J6:J10)</f>
        <v>14310.312</v>
      </c>
      <c r="K5" s="368">
        <f t="shared" ref="K5" si="9">SUM(K6:K10)</f>
        <v>5988.4229999999998</v>
      </c>
      <c r="L5" s="368">
        <f t="shared" ref="L5" si="10">SUM(L6:L10)</f>
        <v>3374.7629999999999</v>
      </c>
      <c r="M5" s="390">
        <f t="shared" ref="M5" si="11">SUM(M6:M10)</f>
        <v>3817.808</v>
      </c>
      <c r="N5" s="359">
        <f t="shared" ref="N5" si="12">SUM(N6:N10)</f>
        <v>100367.788</v>
      </c>
    </row>
    <row r="6" spans="1:14" ht="14.25" x14ac:dyDescent="0.3">
      <c r="A6" s="360" t="s">
        <v>335</v>
      </c>
      <c r="B6" s="466"/>
      <c r="C6" s="467"/>
      <c r="D6" s="467"/>
      <c r="E6" s="467"/>
      <c r="F6" s="467"/>
      <c r="G6" s="467"/>
      <c r="H6" s="467">
        <v>71.063999999999993</v>
      </c>
      <c r="I6" s="467">
        <v>-73.046999999999997</v>
      </c>
      <c r="J6" s="467"/>
      <c r="K6" s="467"/>
      <c r="L6" s="467"/>
      <c r="M6" s="500"/>
      <c r="N6" s="361">
        <f>SUM(B6:M6)</f>
        <v>-1.9830000000000041</v>
      </c>
    </row>
    <row r="7" spans="1:14" ht="14.25" x14ac:dyDescent="0.3">
      <c r="A7" s="393" t="s">
        <v>375</v>
      </c>
      <c r="B7" s="501">
        <v>0</v>
      </c>
      <c r="C7" s="502">
        <v>0</v>
      </c>
      <c r="D7" s="502">
        <v>0</v>
      </c>
      <c r="E7" s="502">
        <v>0</v>
      </c>
      <c r="F7" s="502">
        <v>0</v>
      </c>
      <c r="G7" s="502">
        <v>2938.7080000000005</v>
      </c>
      <c r="H7" s="502">
        <v>6741.2360000000017</v>
      </c>
      <c r="I7" s="502">
        <v>1675.3179999999998</v>
      </c>
      <c r="J7" s="502">
        <v>7383.8310000000001</v>
      </c>
      <c r="K7" s="502"/>
      <c r="L7" s="502">
        <v>0</v>
      </c>
      <c r="M7" s="503">
        <v>0</v>
      </c>
      <c r="N7" s="361">
        <f t="shared" ref="N7:N10" si="13">SUM(B7:M7)</f>
        <v>18739.093000000001</v>
      </c>
    </row>
    <row r="8" spans="1:14" ht="14.25" x14ac:dyDescent="0.3">
      <c r="A8" s="393" t="s">
        <v>380</v>
      </c>
      <c r="B8" s="501"/>
      <c r="C8" s="502"/>
      <c r="D8" s="502"/>
      <c r="E8" s="502"/>
      <c r="F8" s="502"/>
      <c r="G8" s="502"/>
      <c r="H8" s="502"/>
      <c r="I8" s="502"/>
      <c r="J8" s="502"/>
      <c r="K8" s="502"/>
      <c r="L8" s="502"/>
      <c r="M8" s="503"/>
      <c r="N8" s="361">
        <f t="shared" si="13"/>
        <v>0</v>
      </c>
    </row>
    <row r="9" spans="1:14" ht="14.25" x14ac:dyDescent="0.3">
      <c r="A9" s="393" t="s">
        <v>336</v>
      </c>
      <c r="B9" s="501">
        <v>7135.6390000000001</v>
      </c>
      <c r="C9" s="502">
        <v>6779.6859999999997</v>
      </c>
      <c r="D9" s="502">
        <v>8087.119999999999</v>
      </c>
      <c r="E9" s="502">
        <v>8127.192</v>
      </c>
      <c r="F9" s="502">
        <v>8697.3469999999998</v>
      </c>
      <c r="G9" s="502">
        <v>7118.8729999999996</v>
      </c>
      <c r="H9" s="502">
        <v>8124.9549999999999</v>
      </c>
      <c r="I9" s="502">
        <v>7452.3909999999996</v>
      </c>
      <c r="J9" s="502">
        <v>6926.4809999999998</v>
      </c>
      <c r="K9" s="502">
        <v>5988.4229999999998</v>
      </c>
      <c r="L9" s="502">
        <v>3374.7629999999999</v>
      </c>
      <c r="M9" s="503">
        <v>3817.808</v>
      </c>
      <c r="N9" s="361">
        <f t="shared" si="13"/>
        <v>81630.678</v>
      </c>
    </row>
    <row r="10" spans="1:14" ht="15" thickBot="1" x14ac:dyDescent="0.35">
      <c r="A10" s="393" t="s">
        <v>337</v>
      </c>
      <c r="B10" s="501"/>
      <c r="C10" s="502"/>
      <c r="D10" s="502"/>
      <c r="E10" s="502"/>
      <c r="F10" s="502"/>
      <c r="G10" s="502"/>
      <c r="H10" s="502"/>
      <c r="I10" s="502"/>
      <c r="J10" s="502"/>
      <c r="K10" s="502"/>
      <c r="L10" s="502"/>
      <c r="M10" s="503"/>
      <c r="N10" s="361">
        <f t="shared" si="13"/>
        <v>0</v>
      </c>
    </row>
    <row r="11" spans="1:14" ht="14.25" thickBot="1" x14ac:dyDescent="0.3">
      <c r="A11" s="358" t="s">
        <v>338</v>
      </c>
      <c r="B11" s="368">
        <f>SUM(B12:B25)</f>
        <v>168541.64700000003</v>
      </c>
      <c r="C11" s="368">
        <f t="shared" ref="C11:N11" si="14">SUM(C12:C25)</f>
        <v>171971.24799999999</v>
      </c>
      <c r="D11" s="368">
        <f t="shared" si="14"/>
        <v>208023.36099999998</v>
      </c>
      <c r="E11" s="368">
        <f t="shared" si="14"/>
        <v>181700.59299999999</v>
      </c>
      <c r="F11" s="368">
        <f t="shared" si="14"/>
        <v>181814.18899999998</v>
      </c>
      <c r="G11" s="368">
        <f t="shared" si="14"/>
        <v>161642.79999999999</v>
      </c>
      <c r="H11" s="368">
        <f t="shared" si="14"/>
        <v>136018.07900000003</v>
      </c>
      <c r="I11" s="368">
        <f t="shared" si="14"/>
        <v>178584.36300000001</v>
      </c>
      <c r="J11" s="368">
        <f t="shared" si="14"/>
        <v>148352.16499999998</v>
      </c>
      <c r="K11" s="368">
        <f t="shared" si="14"/>
        <v>136959.774</v>
      </c>
      <c r="L11" s="368">
        <f t="shared" si="14"/>
        <v>101298.55100000001</v>
      </c>
      <c r="M11" s="390">
        <f t="shared" si="14"/>
        <v>109272.81900000002</v>
      </c>
      <c r="N11" s="359">
        <f t="shared" si="14"/>
        <v>1884179.5890000002</v>
      </c>
    </row>
    <row r="12" spans="1:14" ht="14.25" x14ac:dyDescent="0.3">
      <c r="A12" s="360" t="s">
        <v>389</v>
      </c>
      <c r="B12" s="466"/>
      <c r="C12" s="467"/>
      <c r="D12" s="467"/>
      <c r="E12" s="467"/>
      <c r="F12" s="467"/>
      <c r="G12" s="467"/>
      <c r="H12" s="467"/>
      <c r="I12" s="467"/>
      <c r="J12" s="467"/>
      <c r="K12" s="467"/>
      <c r="L12" s="467"/>
      <c r="M12" s="500"/>
      <c r="N12" s="361">
        <f t="shared" ref="N12:N25" si="15">SUM(B12:M12)</f>
        <v>0</v>
      </c>
    </row>
    <row r="13" spans="1:14" ht="14.25" x14ac:dyDescent="0.3">
      <c r="A13" s="360" t="s">
        <v>339</v>
      </c>
      <c r="B13" s="466"/>
      <c r="C13" s="467"/>
      <c r="D13" s="467"/>
      <c r="E13" s="467"/>
      <c r="F13" s="467"/>
      <c r="G13" s="467"/>
      <c r="H13" s="467">
        <v>883.38999999999817</v>
      </c>
      <c r="I13" s="467">
        <v>1029.0630000000049</v>
      </c>
      <c r="J13" s="467">
        <v>-840.47400000000016</v>
      </c>
      <c r="K13" s="467">
        <v>2028.3030000000006</v>
      </c>
      <c r="L13" s="467">
        <v>-1756.6470000000027</v>
      </c>
      <c r="M13" s="500">
        <v>-46.751999999999043</v>
      </c>
      <c r="N13" s="361">
        <f t="shared" si="15"/>
        <v>1296.8830000000021</v>
      </c>
    </row>
    <row r="14" spans="1:14" ht="14.25" x14ac:dyDescent="0.3">
      <c r="A14" s="393" t="s">
        <v>340</v>
      </c>
      <c r="B14" s="501"/>
      <c r="C14" s="502"/>
      <c r="D14" s="502"/>
      <c r="E14" s="502"/>
      <c r="F14" s="502"/>
      <c r="G14" s="502"/>
      <c r="H14" s="502"/>
      <c r="I14" s="502"/>
      <c r="J14" s="502"/>
      <c r="K14" s="502"/>
      <c r="L14" s="502"/>
      <c r="M14" s="503"/>
      <c r="N14" s="361">
        <f t="shared" si="15"/>
        <v>0</v>
      </c>
    </row>
    <row r="15" spans="1:14" ht="14.25" x14ac:dyDescent="0.3">
      <c r="A15" s="393" t="s">
        <v>341</v>
      </c>
      <c r="B15" s="501"/>
      <c r="C15" s="502"/>
      <c r="D15" s="502"/>
      <c r="E15" s="502"/>
      <c r="F15" s="502"/>
      <c r="G15" s="502"/>
      <c r="H15" s="502"/>
      <c r="I15" s="502"/>
      <c r="J15" s="502"/>
      <c r="K15" s="502"/>
      <c r="L15" s="502"/>
      <c r="M15" s="503"/>
      <c r="N15" s="361">
        <f t="shared" si="15"/>
        <v>0</v>
      </c>
    </row>
    <row r="16" spans="1:14" ht="14.25" x14ac:dyDescent="0.3">
      <c r="A16" s="393" t="s">
        <v>342</v>
      </c>
      <c r="B16" s="501"/>
      <c r="C16" s="502"/>
      <c r="D16" s="502"/>
      <c r="E16" s="502"/>
      <c r="F16" s="502"/>
      <c r="G16" s="502"/>
      <c r="H16" s="502"/>
      <c r="I16" s="502"/>
      <c r="J16" s="502"/>
      <c r="K16" s="502"/>
      <c r="L16" s="502"/>
      <c r="M16" s="503"/>
      <c r="N16" s="361">
        <f t="shared" si="15"/>
        <v>0</v>
      </c>
    </row>
    <row r="17" spans="1:14" ht="14.25" x14ac:dyDescent="0.3">
      <c r="A17" s="393" t="s">
        <v>343</v>
      </c>
      <c r="B17" s="501"/>
      <c r="C17" s="502"/>
      <c r="D17" s="502"/>
      <c r="E17" s="502"/>
      <c r="F17" s="502"/>
      <c r="G17" s="502"/>
      <c r="H17" s="502"/>
      <c r="I17" s="502"/>
      <c r="J17" s="502"/>
      <c r="K17" s="502"/>
      <c r="L17" s="502"/>
      <c r="M17" s="503"/>
      <c r="N17" s="361">
        <f t="shared" si="15"/>
        <v>0</v>
      </c>
    </row>
    <row r="18" spans="1:14" ht="14.25" x14ac:dyDescent="0.3">
      <c r="A18" s="458" t="s">
        <v>457</v>
      </c>
      <c r="B18" s="504">
        <v>81252.656999999992</v>
      </c>
      <c r="C18" s="505">
        <v>73926.967999999993</v>
      </c>
      <c r="D18" s="505">
        <v>91593.129000000001</v>
      </c>
      <c r="E18" s="505">
        <v>79595.084000000003</v>
      </c>
      <c r="F18" s="505">
        <v>77200.751000000004</v>
      </c>
      <c r="G18" s="505">
        <v>79591.456999999995</v>
      </c>
      <c r="H18" s="505">
        <v>81337.584000000003</v>
      </c>
      <c r="I18" s="505">
        <v>65373.281999999999</v>
      </c>
      <c r="J18" s="505">
        <v>55057.605999999985</v>
      </c>
      <c r="K18" s="505">
        <v>71388.824000000008</v>
      </c>
      <c r="L18" s="505">
        <v>48564.013000000021</v>
      </c>
      <c r="M18" s="506">
        <v>54118.55</v>
      </c>
      <c r="N18" s="361">
        <f t="shared" si="15"/>
        <v>858999.90500000014</v>
      </c>
    </row>
    <row r="19" spans="1:14" ht="14.25" x14ac:dyDescent="0.3">
      <c r="A19" s="458" t="s">
        <v>458</v>
      </c>
      <c r="B19" s="504">
        <v>30973.129000000004</v>
      </c>
      <c r="C19" s="505">
        <v>32885.950999999994</v>
      </c>
      <c r="D19" s="505">
        <v>49524.481</v>
      </c>
      <c r="E19" s="505">
        <v>46975.021000000008</v>
      </c>
      <c r="F19" s="505">
        <v>54643.998999999996</v>
      </c>
      <c r="G19" s="505">
        <v>40573.087999999996</v>
      </c>
      <c r="H19" s="505">
        <v>53259.465000000004</v>
      </c>
      <c r="I19" s="505">
        <v>46134.551000000007</v>
      </c>
      <c r="J19" s="505">
        <v>39979.294999999998</v>
      </c>
      <c r="K19" s="505">
        <v>48717.27</v>
      </c>
      <c r="L19" s="505">
        <v>51740.914000000012</v>
      </c>
      <c r="M19" s="506">
        <v>45428.535000000003</v>
      </c>
      <c r="N19" s="361">
        <f t="shared" si="15"/>
        <v>540835.69900000002</v>
      </c>
    </row>
    <row r="20" spans="1:14" ht="14.25" x14ac:dyDescent="0.3">
      <c r="A20" s="458" t="s">
        <v>459</v>
      </c>
      <c r="B20" s="504">
        <v>30833.455000000005</v>
      </c>
      <c r="C20" s="505">
        <v>45171.733999999997</v>
      </c>
      <c r="D20" s="505">
        <v>41985.72</v>
      </c>
      <c r="E20" s="505">
        <v>24336.631999999998</v>
      </c>
      <c r="F20" s="505">
        <v>23628.927999999993</v>
      </c>
      <c r="G20" s="505">
        <v>32203.530000000002</v>
      </c>
      <c r="H20" s="505">
        <v>3680.1020000000062</v>
      </c>
      <c r="I20" s="505">
        <v>42108.001000000004</v>
      </c>
      <c r="J20" s="505">
        <v>44389.26200000001</v>
      </c>
      <c r="K20" s="505">
        <v>-2098.1449999999895</v>
      </c>
      <c r="L20" s="505">
        <v>-8935.00900000002</v>
      </c>
      <c r="M20" s="506">
        <v>-6564.2940000000017</v>
      </c>
      <c r="N20" s="361">
        <f t="shared" si="15"/>
        <v>270739.91600000003</v>
      </c>
    </row>
    <row r="21" spans="1:14" ht="14.25" x14ac:dyDescent="0.3">
      <c r="A21" s="458" t="s">
        <v>460</v>
      </c>
      <c r="B21" s="504">
        <v>23646.127</v>
      </c>
      <c r="C21" s="505">
        <v>19986.595000000001</v>
      </c>
      <c r="D21" s="505">
        <v>24920.030999999999</v>
      </c>
      <c r="E21" s="505">
        <v>30042.218999999997</v>
      </c>
      <c r="F21" s="505">
        <v>26340.511000000002</v>
      </c>
      <c r="G21" s="505">
        <v>9274.7250000000022</v>
      </c>
      <c r="H21" s="505">
        <v>-3924.3650000000016</v>
      </c>
      <c r="I21" s="505">
        <v>23939.466000000008</v>
      </c>
      <c r="J21" s="505">
        <v>9766.4760000000024</v>
      </c>
      <c r="K21" s="505">
        <v>16923.521999999997</v>
      </c>
      <c r="L21" s="505">
        <v>11685.280000000006</v>
      </c>
      <c r="M21" s="506">
        <v>15041.826999999999</v>
      </c>
      <c r="N21" s="361">
        <f t="shared" si="15"/>
        <v>207642.41399999996</v>
      </c>
    </row>
    <row r="22" spans="1:14" ht="14.25" x14ac:dyDescent="0.3">
      <c r="A22" s="458" t="s">
        <v>485</v>
      </c>
      <c r="B22" s="504"/>
      <c r="C22" s="505"/>
      <c r="D22" s="505"/>
      <c r="E22" s="505"/>
      <c r="F22" s="505"/>
      <c r="G22" s="505"/>
      <c r="H22" s="505"/>
      <c r="I22" s="505"/>
      <c r="J22" s="505"/>
      <c r="K22" s="505"/>
      <c r="L22" s="505"/>
      <c r="M22" s="506"/>
      <c r="N22" s="361">
        <f t="shared" si="15"/>
        <v>0</v>
      </c>
    </row>
    <row r="23" spans="1:14" ht="14.25" x14ac:dyDescent="0.3">
      <c r="A23" s="458" t="s">
        <v>486</v>
      </c>
      <c r="B23" s="504"/>
      <c r="C23" s="505"/>
      <c r="D23" s="505"/>
      <c r="E23" s="505"/>
      <c r="F23" s="505"/>
      <c r="G23" s="505"/>
      <c r="H23" s="505"/>
      <c r="I23" s="505"/>
      <c r="J23" s="505"/>
      <c r="K23" s="505"/>
      <c r="L23" s="505"/>
      <c r="M23" s="506"/>
      <c r="N23" s="361">
        <f t="shared" si="15"/>
        <v>0</v>
      </c>
    </row>
    <row r="24" spans="1:14" ht="14.25" x14ac:dyDescent="0.3">
      <c r="A24" s="458" t="s">
        <v>482</v>
      </c>
      <c r="B24" s="504"/>
      <c r="C24" s="505"/>
      <c r="D24" s="505"/>
      <c r="E24" s="505"/>
      <c r="F24" s="505"/>
      <c r="G24" s="505"/>
      <c r="H24" s="505"/>
      <c r="I24" s="505"/>
      <c r="J24" s="505"/>
      <c r="K24" s="505"/>
      <c r="L24" s="505"/>
      <c r="M24" s="506"/>
      <c r="N24" s="361">
        <f t="shared" si="15"/>
        <v>0</v>
      </c>
    </row>
    <row r="25" spans="1:14" ht="15" thickBot="1" x14ac:dyDescent="0.35">
      <c r="A25" s="458" t="s">
        <v>461</v>
      </c>
      <c r="B25" s="504">
        <v>1836.2790000000002</v>
      </c>
      <c r="C25" s="505">
        <v>0</v>
      </c>
      <c r="D25" s="505">
        <v>0</v>
      </c>
      <c r="E25" s="505">
        <v>751.63699999999926</v>
      </c>
      <c r="F25" s="505">
        <v>0</v>
      </c>
      <c r="G25" s="505">
        <v>0</v>
      </c>
      <c r="H25" s="505">
        <v>781.90300000000002</v>
      </c>
      <c r="I25" s="505">
        <v>0</v>
      </c>
      <c r="J25" s="505">
        <v>0</v>
      </c>
      <c r="K25" s="505"/>
      <c r="L25" s="505">
        <v>0</v>
      </c>
      <c r="M25" s="506">
        <v>1294.9529999999995</v>
      </c>
      <c r="N25" s="361">
        <f t="shared" si="15"/>
        <v>4664.771999999999</v>
      </c>
    </row>
    <row r="26" spans="1:14" s="8" customFormat="1" ht="14.25" thickBot="1" x14ac:dyDescent="0.3">
      <c r="A26" s="358" t="s">
        <v>24</v>
      </c>
      <c r="B26" s="368">
        <f t="shared" ref="B26:N26" si="16">SUM(B27:B30)</f>
        <v>30390.969000000001</v>
      </c>
      <c r="C26" s="368">
        <f t="shared" si="16"/>
        <v>41985.257999999994</v>
      </c>
      <c r="D26" s="368">
        <f t="shared" si="16"/>
        <v>49072.275000000001</v>
      </c>
      <c r="E26" s="368">
        <f t="shared" si="16"/>
        <v>49155.920000000006</v>
      </c>
      <c r="F26" s="368">
        <f t="shared" si="16"/>
        <v>51454.862000000001</v>
      </c>
      <c r="G26" s="368">
        <f t="shared" si="16"/>
        <v>52791.430999999997</v>
      </c>
      <c r="H26" s="368">
        <f t="shared" si="16"/>
        <v>41653.126999999993</v>
      </c>
      <c r="I26" s="368">
        <f t="shared" si="16"/>
        <v>39365.270999999993</v>
      </c>
      <c r="J26" s="368">
        <f t="shared" si="16"/>
        <v>43221.790999999997</v>
      </c>
      <c r="K26" s="368">
        <f t="shared" si="16"/>
        <v>44480.512999999999</v>
      </c>
      <c r="L26" s="368">
        <f t="shared" si="16"/>
        <v>38668.414000000004</v>
      </c>
      <c r="M26" s="390">
        <f t="shared" si="16"/>
        <v>38439.858999999997</v>
      </c>
      <c r="N26" s="359">
        <f t="shared" si="16"/>
        <v>520679.69000000006</v>
      </c>
    </row>
    <row r="27" spans="1:14" s="8" customFormat="1" ht="14.25" x14ac:dyDescent="0.3">
      <c r="A27" s="360" t="s">
        <v>344</v>
      </c>
      <c r="B27" s="466"/>
      <c r="C27" s="467"/>
      <c r="D27" s="467"/>
      <c r="E27" s="467"/>
      <c r="F27" s="467"/>
      <c r="G27" s="467"/>
      <c r="H27" s="467"/>
      <c r="I27" s="467"/>
      <c r="J27" s="467"/>
      <c r="K27" s="467"/>
      <c r="L27" s="467"/>
      <c r="M27" s="500"/>
      <c r="N27" s="361">
        <f>SUM(B27:M27)</f>
        <v>0</v>
      </c>
    </row>
    <row r="28" spans="1:14" s="8" customFormat="1" ht="14.25" x14ac:dyDescent="0.3">
      <c r="A28" s="360" t="s">
        <v>345</v>
      </c>
      <c r="B28" s="466"/>
      <c r="C28" s="467"/>
      <c r="D28" s="467"/>
      <c r="E28" s="467"/>
      <c r="F28" s="467"/>
      <c r="G28" s="467"/>
      <c r="H28" s="467"/>
      <c r="I28" s="467"/>
      <c r="J28" s="467"/>
      <c r="K28" s="467"/>
      <c r="L28" s="467"/>
      <c r="M28" s="500"/>
      <c r="N28" s="361">
        <f t="shared" ref="N28:N30" si="17">SUM(B28:M28)</f>
        <v>0</v>
      </c>
    </row>
    <row r="29" spans="1:14" s="8" customFormat="1" ht="14.25" x14ac:dyDescent="0.3">
      <c r="A29" s="360" t="s">
        <v>24</v>
      </c>
      <c r="B29" s="466">
        <v>1587.914</v>
      </c>
      <c r="C29" s="467">
        <v>1260.5740000000001</v>
      </c>
      <c r="D29" s="467">
        <v>6178.2879999999996</v>
      </c>
      <c r="E29" s="467">
        <v>14071.133</v>
      </c>
      <c r="F29" s="467">
        <v>15937.506000000001</v>
      </c>
      <c r="G29" s="467">
        <v>19627.804</v>
      </c>
      <c r="H29" s="467">
        <v>24934.061999999998</v>
      </c>
      <c r="I29" s="467">
        <v>13088.703999999998</v>
      </c>
      <c r="J29" s="467">
        <v>526.25599999999963</v>
      </c>
      <c r="K29" s="467">
        <v>2719.7049999999999</v>
      </c>
      <c r="L29" s="467">
        <v>-410.36099999999999</v>
      </c>
      <c r="M29" s="500">
        <v>1143.952</v>
      </c>
      <c r="N29" s="361">
        <f t="shared" si="17"/>
        <v>100665.53699999998</v>
      </c>
    </row>
    <row r="30" spans="1:14" s="8" customFormat="1" ht="15" thickBot="1" x14ac:dyDescent="0.35">
      <c r="A30" s="360" t="s">
        <v>465</v>
      </c>
      <c r="B30" s="466">
        <v>28803.055</v>
      </c>
      <c r="C30" s="467">
        <v>40724.683999999994</v>
      </c>
      <c r="D30" s="467">
        <v>42893.987000000001</v>
      </c>
      <c r="E30" s="467">
        <v>35084.787000000004</v>
      </c>
      <c r="F30" s="467">
        <v>35517.356</v>
      </c>
      <c r="G30" s="467">
        <v>33163.627</v>
      </c>
      <c r="H30" s="467">
        <v>16719.064999999999</v>
      </c>
      <c r="I30" s="467">
        <v>26276.566999999999</v>
      </c>
      <c r="J30" s="467">
        <v>42695.534999999996</v>
      </c>
      <c r="K30" s="467">
        <v>41760.807999999997</v>
      </c>
      <c r="L30" s="467">
        <v>39078.775000000001</v>
      </c>
      <c r="M30" s="500">
        <v>37295.906999999999</v>
      </c>
      <c r="N30" s="361">
        <f t="shared" si="17"/>
        <v>420014.15300000005</v>
      </c>
    </row>
    <row r="31" spans="1:14" ht="14.25" thickBot="1" x14ac:dyDescent="0.3">
      <c r="A31" s="358" t="s">
        <v>346</v>
      </c>
      <c r="B31" s="368">
        <f>SUM(B32:B43)</f>
        <v>116522.84399999998</v>
      </c>
      <c r="C31" s="368">
        <f t="shared" ref="C31:N31" si="18">SUM(C32:C43)</f>
        <v>165220.15399999995</v>
      </c>
      <c r="D31" s="368">
        <f t="shared" si="18"/>
        <v>185340.84499999997</v>
      </c>
      <c r="E31" s="368">
        <f t="shared" si="18"/>
        <v>161053.359</v>
      </c>
      <c r="F31" s="368">
        <f t="shared" si="18"/>
        <v>156053.39900000003</v>
      </c>
      <c r="G31" s="368">
        <f t="shared" si="18"/>
        <v>146019.46899999998</v>
      </c>
      <c r="H31" s="368">
        <f t="shared" si="18"/>
        <v>134660.74400000001</v>
      </c>
      <c r="I31" s="368">
        <f t="shared" si="18"/>
        <v>134422.25599999999</v>
      </c>
      <c r="J31" s="368">
        <f t="shared" si="18"/>
        <v>146372.12299999999</v>
      </c>
      <c r="K31" s="368">
        <f t="shared" si="18"/>
        <v>150689.50899999999</v>
      </c>
      <c r="L31" s="368">
        <f t="shared" si="18"/>
        <v>103833.019</v>
      </c>
      <c r="M31" s="390">
        <f t="shared" si="18"/>
        <v>110591.15199999999</v>
      </c>
      <c r="N31" s="359">
        <f t="shared" si="18"/>
        <v>1710778.8730000001</v>
      </c>
    </row>
    <row r="32" spans="1:14" ht="14.25" x14ac:dyDescent="0.3">
      <c r="A32" s="360" t="s">
        <v>376</v>
      </c>
      <c r="B32" s="466">
        <v>130.89699999999948</v>
      </c>
      <c r="C32" s="466">
        <v>-109.5949999999998</v>
      </c>
      <c r="D32" s="466">
        <v>0</v>
      </c>
      <c r="E32" s="466">
        <v>25.238999999998896</v>
      </c>
      <c r="F32" s="466">
        <v>306.94600000000048</v>
      </c>
      <c r="G32" s="466">
        <v>-292.61600000000089</v>
      </c>
      <c r="H32" s="466">
        <v>311.97099999999961</v>
      </c>
      <c r="I32" s="466">
        <v>0</v>
      </c>
      <c r="J32" s="466">
        <v>3823.9720000000011</v>
      </c>
      <c r="K32" s="466">
        <v>210.20999999999981</v>
      </c>
      <c r="L32" s="466">
        <v>51.411999999999999</v>
      </c>
      <c r="M32" s="527">
        <v>-19.582000000000001</v>
      </c>
      <c r="N32" s="361">
        <f>SUM(B32:M32)</f>
        <v>4438.8539999999985</v>
      </c>
    </row>
    <row r="33" spans="1:14" ht="14.25" x14ac:dyDescent="0.3">
      <c r="A33" s="360" t="s">
        <v>309</v>
      </c>
      <c r="B33" s="466"/>
      <c r="C33" s="466"/>
      <c r="D33" s="466"/>
      <c r="E33" s="466"/>
      <c r="F33" s="466"/>
      <c r="G33" s="466"/>
      <c r="H33" s="466"/>
      <c r="I33" s="466"/>
      <c r="J33" s="466"/>
      <c r="K33" s="466"/>
      <c r="L33" s="466"/>
      <c r="M33" s="527"/>
      <c r="N33" s="361">
        <f t="shared" ref="N33:N43" si="19">SUM(B33:M33)</f>
        <v>0</v>
      </c>
    </row>
    <row r="34" spans="1:14" ht="14.25" x14ac:dyDescent="0.3">
      <c r="A34" s="360" t="s">
        <v>347</v>
      </c>
      <c r="B34" s="466">
        <v>0</v>
      </c>
      <c r="C34" s="466">
        <v>4837.57</v>
      </c>
      <c r="D34" s="466">
        <v>0</v>
      </c>
      <c r="E34" s="466">
        <v>0</v>
      </c>
      <c r="F34" s="466">
        <v>2425.5809999999997</v>
      </c>
      <c r="G34" s="466">
        <v>0</v>
      </c>
      <c r="H34" s="466">
        <v>120.25900000000047</v>
      </c>
      <c r="I34" s="466">
        <v>26543.914000000004</v>
      </c>
      <c r="J34" s="466">
        <v>0</v>
      </c>
      <c r="K34" s="466"/>
      <c r="L34" s="466">
        <v>4139.724000000002</v>
      </c>
      <c r="M34" s="527">
        <v>0</v>
      </c>
      <c r="N34" s="361">
        <f t="shared" si="19"/>
        <v>38067.04800000001</v>
      </c>
    </row>
    <row r="35" spans="1:14" ht="14.25" x14ac:dyDescent="0.3">
      <c r="A35" s="360" t="s">
        <v>348</v>
      </c>
      <c r="B35" s="466"/>
      <c r="C35" s="466"/>
      <c r="D35" s="466"/>
      <c r="E35" s="466"/>
      <c r="F35" s="466"/>
      <c r="G35" s="466"/>
      <c r="H35" s="466"/>
      <c r="I35" s="466"/>
      <c r="J35" s="466"/>
      <c r="K35" s="466"/>
      <c r="L35" s="466"/>
      <c r="M35" s="527"/>
      <c r="N35" s="361">
        <f t="shared" si="19"/>
        <v>0</v>
      </c>
    </row>
    <row r="36" spans="1:14" ht="14.25" x14ac:dyDescent="0.3">
      <c r="A36" s="360" t="s">
        <v>487</v>
      </c>
      <c r="B36" s="466"/>
      <c r="C36" s="466"/>
      <c r="D36" s="466"/>
      <c r="E36" s="466"/>
      <c r="F36" s="466"/>
      <c r="G36" s="466"/>
      <c r="H36" s="466"/>
      <c r="I36" s="466"/>
      <c r="J36" s="466"/>
      <c r="K36" s="466"/>
      <c r="L36" s="466"/>
      <c r="M36" s="527"/>
      <c r="N36" s="361">
        <f t="shared" si="19"/>
        <v>0</v>
      </c>
    </row>
    <row r="37" spans="1:14" ht="14.25" x14ac:dyDescent="0.3">
      <c r="A37" s="360" t="s">
        <v>488</v>
      </c>
      <c r="B37" s="466"/>
      <c r="C37" s="466"/>
      <c r="D37" s="466"/>
      <c r="E37" s="466"/>
      <c r="F37" s="466"/>
      <c r="G37" s="466"/>
      <c r="H37" s="466"/>
      <c r="I37" s="466"/>
      <c r="J37" s="466"/>
      <c r="K37" s="466"/>
      <c r="L37" s="466"/>
      <c r="M37" s="527"/>
      <c r="N37" s="361">
        <f t="shared" si="19"/>
        <v>0</v>
      </c>
    </row>
    <row r="38" spans="1:14" ht="14.25" x14ac:dyDescent="0.3">
      <c r="A38" s="360" t="s">
        <v>489</v>
      </c>
      <c r="B38" s="466"/>
      <c r="C38" s="466"/>
      <c r="D38" s="466"/>
      <c r="E38" s="466"/>
      <c r="F38" s="466"/>
      <c r="G38" s="466"/>
      <c r="H38" s="466"/>
      <c r="I38" s="466"/>
      <c r="J38" s="466"/>
      <c r="K38" s="466"/>
      <c r="L38" s="466"/>
      <c r="M38" s="527"/>
      <c r="N38" s="361">
        <f t="shared" si="19"/>
        <v>0</v>
      </c>
    </row>
    <row r="39" spans="1:14" ht="14.25" x14ac:dyDescent="0.3">
      <c r="A39" s="360" t="s">
        <v>308</v>
      </c>
      <c r="B39" s="466">
        <v>-32.014000000000003</v>
      </c>
      <c r="C39" s="466">
        <v>-2954.9459999999999</v>
      </c>
      <c r="D39" s="466"/>
      <c r="E39" s="466">
        <v>-7029.9350000000004</v>
      </c>
      <c r="F39" s="466">
        <v>0</v>
      </c>
      <c r="G39" s="466">
        <v>-1488.4670000000001</v>
      </c>
      <c r="H39" s="466">
        <v>-100.489</v>
      </c>
      <c r="I39" s="466">
        <v>0</v>
      </c>
      <c r="J39" s="466">
        <v>0</v>
      </c>
      <c r="K39" s="466"/>
      <c r="L39" s="466">
        <v>0</v>
      </c>
      <c r="M39" s="527">
        <v>0</v>
      </c>
      <c r="N39" s="361">
        <f t="shared" si="19"/>
        <v>-11605.851000000001</v>
      </c>
    </row>
    <row r="40" spans="1:14" ht="14.25" x14ac:dyDescent="0.3">
      <c r="A40" s="360" t="s">
        <v>349</v>
      </c>
      <c r="B40" s="466"/>
      <c r="C40" s="466"/>
      <c r="D40" s="466"/>
      <c r="E40" s="466"/>
      <c r="F40" s="466"/>
      <c r="G40" s="466"/>
      <c r="H40" s="466"/>
      <c r="I40" s="466"/>
      <c r="J40" s="466"/>
      <c r="K40" s="466"/>
      <c r="L40" s="466"/>
      <c r="M40" s="527"/>
      <c r="N40" s="361">
        <f t="shared" si="19"/>
        <v>0</v>
      </c>
    </row>
    <row r="41" spans="1:14" ht="14.25" x14ac:dyDescent="0.3">
      <c r="A41" s="360" t="s">
        <v>462</v>
      </c>
      <c r="B41" s="466">
        <v>53702.290999999968</v>
      </c>
      <c r="C41" s="466">
        <v>79458.68799999998</v>
      </c>
      <c r="D41" s="466">
        <v>102569.23700000001</v>
      </c>
      <c r="E41" s="466">
        <v>71490.316000000035</v>
      </c>
      <c r="F41" s="466">
        <v>78969.132000000056</v>
      </c>
      <c r="G41" s="466">
        <v>58984.570000000022</v>
      </c>
      <c r="H41" s="466">
        <v>68358.328000000009</v>
      </c>
      <c r="I41" s="466">
        <v>64497.741000000002</v>
      </c>
      <c r="J41" s="466">
        <v>66607.344000000012</v>
      </c>
      <c r="K41" s="466">
        <v>71062.575999999986</v>
      </c>
      <c r="L41" s="466">
        <v>43348.814999999973</v>
      </c>
      <c r="M41" s="527">
        <v>48903.903000000006</v>
      </c>
      <c r="N41" s="361">
        <f t="shared" si="19"/>
        <v>807952.94100000011</v>
      </c>
    </row>
    <row r="42" spans="1:14" ht="14.25" x14ac:dyDescent="0.3">
      <c r="A42" s="360" t="s">
        <v>463</v>
      </c>
      <c r="B42" s="466">
        <v>61968.494000000006</v>
      </c>
      <c r="C42" s="466">
        <v>83054.606999999989</v>
      </c>
      <c r="D42" s="466">
        <v>80638.695999999967</v>
      </c>
      <c r="E42" s="466">
        <v>94692.040999999968</v>
      </c>
      <c r="F42" s="466">
        <v>73060.756999999954</v>
      </c>
      <c r="G42" s="466">
        <v>87142.52499999998</v>
      </c>
      <c r="H42" s="466">
        <v>66833.914999999994</v>
      </c>
      <c r="I42" s="466">
        <v>41711.565000000002</v>
      </c>
      <c r="J42" s="466">
        <v>70441.708999999988</v>
      </c>
      <c r="K42" s="466">
        <v>73505.611000000019</v>
      </c>
      <c r="L42" s="466">
        <v>49780.358000000022</v>
      </c>
      <c r="M42" s="527">
        <v>58979.002999999997</v>
      </c>
      <c r="N42" s="361">
        <f t="shared" si="19"/>
        <v>841809.28099999996</v>
      </c>
    </row>
    <row r="43" spans="1:14" ht="15" thickBot="1" x14ac:dyDescent="0.35">
      <c r="A43" s="360" t="s">
        <v>464</v>
      </c>
      <c r="B43" s="466">
        <v>753.17599999999982</v>
      </c>
      <c r="C43" s="466">
        <v>933.83000000000015</v>
      </c>
      <c r="D43" s="466">
        <v>2132.9120000000003</v>
      </c>
      <c r="E43" s="466">
        <v>1875.6980000000003</v>
      </c>
      <c r="F43" s="466">
        <v>1290.9830000000002</v>
      </c>
      <c r="G43" s="466">
        <v>1673.4569999999999</v>
      </c>
      <c r="H43" s="466">
        <v>-863.24</v>
      </c>
      <c r="I43" s="466">
        <v>1669.0359999999998</v>
      </c>
      <c r="J43" s="466">
        <v>5499.0980000000009</v>
      </c>
      <c r="K43" s="466">
        <v>5911.112000000001</v>
      </c>
      <c r="L43" s="466">
        <v>6512.71</v>
      </c>
      <c r="M43" s="527">
        <v>2727.8279999999995</v>
      </c>
      <c r="N43" s="361">
        <f t="shared" si="19"/>
        <v>30116.6</v>
      </c>
    </row>
    <row r="44" spans="1:14" ht="14.25" thickBot="1" x14ac:dyDescent="0.3">
      <c r="A44" s="358" t="s">
        <v>350</v>
      </c>
      <c r="B44" s="368">
        <f>SUM(B45:B53)</f>
        <v>25259.436000000002</v>
      </c>
      <c r="C44" s="368">
        <f t="shared" ref="C44:N44" si="20">SUM(C45:C53)</f>
        <v>14347.746999999999</v>
      </c>
      <c r="D44" s="368">
        <f t="shared" si="20"/>
        <v>14965.498000000007</v>
      </c>
      <c r="E44" s="368">
        <f t="shared" si="20"/>
        <v>12408.47</v>
      </c>
      <c r="F44" s="368">
        <f t="shared" si="20"/>
        <v>18424.440999999999</v>
      </c>
      <c r="G44" s="368">
        <f t="shared" si="20"/>
        <v>15576.197000000002</v>
      </c>
      <c r="H44" s="368">
        <f t="shared" si="20"/>
        <v>8869.2150000000001</v>
      </c>
      <c r="I44" s="368">
        <f t="shared" si="20"/>
        <v>25379.593999999997</v>
      </c>
      <c r="J44" s="368">
        <f t="shared" si="20"/>
        <v>12742.405000000001</v>
      </c>
      <c r="K44" s="368">
        <f t="shared" si="20"/>
        <v>1491.2470000000017</v>
      </c>
      <c r="L44" s="368">
        <f t="shared" si="20"/>
        <v>2501.6350000000002</v>
      </c>
      <c r="M44" s="390">
        <f t="shared" si="20"/>
        <v>9060.8289999999997</v>
      </c>
      <c r="N44" s="359">
        <f t="shared" si="20"/>
        <v>161026.71400000004</v>
      </c>
    </row>
    <row r="45" spans="1:14" ht="14.25" x14ac:dyDescent="0.3">
      <c r="A45" s="360" t="s">
        <v>310</v>
      </c>
      <c r="B45" s="466">
        <v>32.84900000000016</v>
      </c>
      <c r="C45" s="467">
        <v>12026.952999999998</v>
      </c>
      <c r="D45" s="467">
        <v>19670.231000000003</v>
      </c>
      <c r="E45" s="467">
        <v>13663.8</v>
      </c>
      <c r="F45" s="467">
        <v>13653.141</v>
      </c>
      <c r="G45" s="467">
        <v>11256.900000000001</v>
      </c>
      <c r="H45" s="467">
        <v>3991.6090000000004</v>
      </c>
      <c r="I45" s="467">
        <v>21758.287999999997</v>
      </c>
      <c r="J45" s="467">
        <v>12492.918000000001</v>
      </c>
      <c r="K45" s="467">
        <v>-2968.1229999999982</v>
      </c>
      <c r="L45" s="467">
        <v>325.20999999999992</v>
      </c>
      <c r="M45" s="500">
        <v>-1365.9390000000001</v>
      </c>
      <c r="N45" s="361">
        <f t="shared" ref="N45:N53" si="21">SUM(B45:M45)</f>
        <v>104537.83700000003</v>
      </c>
    </row>
    <row r="46" spans="1:14" ht="14.25" x14ac:dyDescent="0.3">
      <c r="A46" s="393" t="s">
        <v>351</v>
      </c>
      <c r="B46" s="501"/>
      <c r="C46" s="502"/>
      <c r="D46" s="502"/>
      <c r="E46" s="502"/>
      <c r="F46" s="502"/>
      <c r="G46" s="502"/>
      <c r="H46" s="502"/>
      <c r="I46" s="502"/>
      <c r="J46" s="502"/>
      <c r="K46" s="502"/>
      <c r="L46" s="502"/>
      <c r="M46" s="503"/>
      <c r="N46" s="361">
        <f t="shared" si="21"/>
        <v>0</v>
      </c>
    </row>
    <row r="47" spans="1:14" ht="14.25" x14ac:dyDescent="0.3">
      <c r="A47" s="393" t="s">
        <v>352</v>
      </c>
      <c r="B47" s="501"/>
      <c r="C47" s="502"/>
      <c r="D47" s="502"/>
      <c r="E47" s="502"/>
      <c r="F47" s="502"/>
      <c r="G47" s="502"/>
      <c r="H47" s="502"/>
      <c r="I47" s="502"/>
      <c r="J47" s="502"/>
      <c r="K47" s="502"/>
      <c r="L47" s="502"/>
      <c r="M47" s="503"/>
      <c r="N47" s="361">
        <f t="shared" si="21"/>
        <v>0</v>
      </c>
    </row>
    <row r="48" spans="1:14" ht="14.25" x14ac:dyDescent="0.3">
      <c r="A48" s="393" t="s">
        <v>353</v>
      </c>
      <c r="B48" s="501"/>
      <c r="C48" s="502"/>
      <c r="D48" s="502"/>
      <c r="E48" s="502"/>
      <c r="F48" s="502"/>
      <c r="G48" s="502"/>
      <c r="H48" s="502"/>
      <c r="I48" s="502"/>
      <c r="J48" s="502"/>
      <c r="K48" s="502"/>
      <c r="L48" s="502"/>
      <c r="M48" s="503"/>
      <c r="N48" s="361">
        <f t="shared" si="21"/>
        <v>0</v>
      </c>
    </row>
    <row r="49" spans="1:14" ht="14.25" x14ac:dyDescent="0.3">
      <c r="A49" s="393" t="s">
        <v>434</v>
      </c>
      <c r="B49" s="501">
        <v>0</v>
      </c>
      <c r="C49" s="502">
        <v>0</v>
      </c>
      <c r="D49" s="502">
        <v>0</v>
      </c>
      <c r="E49" s="502"/>
      <c r="F49" s="502"/>
      <c r="G49" s="502"/>
      <c r="H49" s="502"/>
      <c r="I49" s="502"/>
      <c r="J49" s="502"/>
      <c r="K49" s="502"/>
      <c r="L49" s="502"/>
      <c r="M49" s="503"/>
      <c r="N49" s="361">
        <f t="shared" si="21"/>
        <v>0</v>
      </c>
    </row>
    <row r="50" spans="1:14" ht="14.25" x14ac:dyDescent="0.3">
      <c r="A50" s="393" t="s">
        <v>435</v>
      </c>
      <c r="B50" s="501">
        <v>0</v>
      </c>
      <c r="C50" s="502">
        <v>0</v>
      </c>
      <c r="D50" s="502"/>
      <c r="E50" s="502">
        <v>0</v>
      </c>
      <c r="F50" s="502"/>
      <c r="G50" s="502"/>
      <c r="H50" s="502">
        <v>0</v>
      </c>
      <c r="I50" s="502">
        <v>0</v>
      </c>
      <c r="J50" s="502">
        <v>0</v>
      </c>
      <c r="K50" s="502"/>
      <c r="L50" s="502"/>
      <c r="M50" s="503">
        <v>0</v>
      </c>
      <c r="N50" s="361">
        <f t="shared" si="21"/>
        <v>0</v>
      </c>
    </row>
    <row r="51" spans="1:14" ht="14.25" x14ac:dyDescent="0.3">
      <c r="A51" s="393" t="s">
        <v>466</v>
      </c>
      <c r="B51" s="501">
        <v>775.76499999999987</v>
      </c>
      <c r="C51" s="502">
        <v>-40.216000000000001</v>
      </c>
      <c r="D51" s="502">
        <v>-1902.7309999999998</v>
      </c>
      <c r="E51" s="502">
        <v>348.60700000000003</v>
      </c>
      <c r="F51" s="502">
        <v>-234.72500000000002</v>
      </c>
      <c r="G51" s="502"/>
      <c r="H51" s="502"/>
      <c r="I51" s="502"/>
      <c r="J51" s="502">
        <v>754.81100000000004</v>
      </c>
      <c r="K51" s="502"/>
      <c r="L51" s="502"/>
      <c r="M51" s="503"/>
      <c r="N51" s="361">
        <f t="shared" si="21"/>
        <v>-298.48899999999969</v>
      </c>
    </row>
    <row r="52" spans="1:14" ht="14.25" x14ac:dyDescent="0.3">
      <c r="A52" s="393" t="s">
        <v>467</v>
      </c>
      <c r="B52" s="501">
        <v>101.059</v>
      </c>
      <c r="C52" s="502">
        <v>160.13999999999999</v>
      </c>
      <c r="D52" s="502">
        <v>-437.19</v>
      </c>
      <c r="E52" s="502">
        <v>-307.19899999999996</v>
      </c>
      <c r="F52" s="502">
        <v>-182.26400000000001</v>
      </c>
      <c r="G52" s="502"/>
      <c r="H52" s="502"/>
      <c r="I52" s="502"/>
      <c r="J52" s="502"/>
      <c r="K52" s="502"/>
      <c r="L52" s="502"/>
      <c r="M52" s="503"/>
      <c r="N52" s="361">
        <f t="shared" si="21"/>
        <v>-665.45399999999995</v>
      </c>
    </row>
    <row r="53" spans="1:14" ht="15" thickBot="1" x14ac:dyDescent="0.35">
      <c r="A53" s="465" t="s">
        <v>468</v>
      </c>
      <c r="B53" s="507">
        <v>24349.763000000003</v>
      </c>
      <c r="C53" s="508">
        <v>2200.8700000000031</v>
      </c>
      <c r="D53" s="508">
        <v>-2364.811999999999</v>
      </c>
      <c r="E53" s="508">
        <v>-1296.7380000000001</v>
      </c>
      <c r="F53" s="508">
        <v>5188.2889999999998</v>
      </c>
      <c r="G53" s="508">
        <v>4319.2970000000005</v>
      </c>
      <c r="H53" s="508">
        <v>4877.6059999999998</v>
      </c>
      <c r="I53" s="508">
        <v>3621.3059999999996</v>
      </c>
      <c r="J53" s="508">
        <v>-505.32400000000001</v>
      </c>
      <c r="K53" s="508">
        <v>4459.37</v>
      </c>
      <c r="L53" s="508">
        <v>2176.4250000000002</v>
      </c>
      <c r="M53" s="509">
        <v>10426.768</v>
      </c>
      <c r="N53" s="361">
        <f t="shared" si="21"/>
        <v>57452.820000000007</v>
      </c>
    </row>
    <row r="54" spans="1:14" ht="14.25" thickBot="1" x14ac:dyDescent="0.3">
      <c r="A54" s="358" t="s">
        <v>354</v>
      </c>
      <c r="B54" s="368">
        <f>B55</f>
        <v>1735.0949999999998</v>
      </c>
      <c r="C54" s="368">
        <f t="shared" ref="C54:N54" si="22">C55</f>
        <v>590.95500000000004</v>
      </c>
      <c r="D54" s="368">
        <f t="shared" si="22"/>
        <v>738.22199999999998</v>
      </c>
      <c r="E54" s="368">
        <f t="shared" si="22"/>
        <v>366.38200000000001</v>
      </c>
      <c r="F54" s="368">
        <f t="shared" si="22"/>
        <v>-1013.616</v>
      </c>
      <c r="G54" s="368">
        <f t="shared" si="22"/>
        <v>250.14299999999997</v>
      </c>
      <c r="H54" s="368">
        <f t="shared" si="22"/>
        <v>-355.92800000000005</v>
      </c>
      <c r="I54" s="368">
        <f t="shared" si="22"/>
        <v>607.351</v>
      </c>
      <c r="J54" s="368">
        <f t="shared" si="22"/>
        <v>673.17</v>
      </c>
      <c r="K54" s="368">
        <f t="shared" si="22"/>
        <v>309.78700000000003</v>
      </c>
      <c r="L54" s="368">
        <f t="shared" si="22"/>
        <v>482.24599999999998</v>
      </c>
      <c r="M54" s="390">
        <f t="shared" si="22"/>
        <v>826.86400000000003</v>
      </c>
      <c r="N54" s="359">
        <f t="shared" si="22"/>
        <v>5210.6710000000003</v>
      </c>
    </row>
    <row r="55" spans="1:14" ht="15" thickBot="1" x14ac:dyDescent="0.35">
      <c r="A55" s="465" t="s">
        <v>355</v>
      </c>
      <c r="B55" s="507">
        <v>1735.0949999999998</v>
      </c>
      <c r="C55" s="508">
        <v>590.95500000000004</v>
      </c>
      <c r="D55" s="508">
        <v>738.22199999999998</v>
      </c>
      <c r="E55" s="508">
        <v>366.38200000000001</v>
      </c>
      <c r="F55" s="508">
        <v>-1013.616</v>
      </c>
      <c r="G55" s="508">
        <v>250.14299999999997</v>
      </c>
      <c r="H55" s="508">
        <v>-355.92800000000005</v>
      </c>
      <c r="I55" s="508">
        <v>607.351</v>
      </c>
      <c r="J55" s="508">
        <v>673.17</v>
      </c>
      <c r="K55" s="508">
        <v>309.78700000000003</v>
      </c>
      <c r="L55" s="508">
        <v>482.24599999999998</v>
      </c>
      <c r="M55" s="509">
        <v>826.86400000000003</v>
      </c>
      <c r="N55" s="468">
        <f>SUM(B55:M55)</f>
        <v>5210.6710000000003</v>
      </c>
    </row>
    <row r="56" spans="1:14" ht="14.25" thickBot="1" x14ac:dyDescent="0.3">
      <c r="A56" s="358" t="s">
        <v>356</v>
      </c>
      <c r="B56" s="368">
        <f>SUM(B57:B63)</f>
        <v>509.55099999999948</v>
      </c>
      <c r="C56" s="368">
        <f t="shared" ref="C56:N56" si="23">SUM(C57:C63)</f>
        <v>5336.3940000000002</v>
      </c>
      <c r="D56" s="368">
        <f t="shared" si="23"/>
        <v>-172.67099999999994</v>
      </c>
      <c r="E56" s="368">
        <f t="shared" si="23"/>
        <v>0</v>
      </c>
      <c r="F56" s="368">
        <f t="shared" si="23"/>
        <v>0</v>
      </c>
      <c r="G56" s="368">
        <f t="shared" si="23"/>
        <v>6425.527000000001</v>
      </c>
      <c r="H56" s="368">
        <f t="shared" si="23"/>
        <v>8642.7160000000076</v>
      </c>
      <c r="I56" s="368">
        <f t="shared" si="23"/>
        <v>882.18400000000111</v>
      </c>
      <c r="J56" s="368">
        <f t="shared" si="23"/>
        <v>2864.3880000000017</v>
      </c>
      <c r="K56" s="368">
        <f t="shared" si="23"/>
        <v>-6215.8639999999996</v>
      </c>
      <c r="L56" s="368">
        <f t="shared" si="23"/>
        <v>-4914.8659999999963</v>
      </c>
      <c r="M56" s="390">
        <f t="shared" si="23"/>
        <v>1702.6480000000029</v>
      </c>
      <c r="N56" s="359">
        <f t="shared" si="23"/>
        <v>15060.007000000021</v>
      </c>
    </row>
    <row r="57" spans="1:14" ht="14.25" x14ac:dyDescent="0.3">
      <c r="A57" s="360" t="s">
        <v>377</v>
      </c>
      <c r="B57" s="528"/>
      <c r="C57" s="529"/>
      <c r="D57" s="529"/>
      <c r="E57" s="529"/>
      <c r="F57" s="529"/>
      <c r="G57" s="529"/>
      <c r="H57" s="529"/>
      <c r="I57" s="529"/>
      <c r="J57" s="529"/>
      <c r="K57" s="529"/>
      <c r="L57" s="529"/>
      <c r="M57" s="530"/>
      <c r="N57" s="361">
        <f>SUM(B57:M57)</f>
        <v>0</v>
      </c>
    </row>
    <row r="58" spans="1:14" ht="14.25" x14ac:dyDescent="0.3">
      <c r="A58" s="360" t="s">
        <v>357</v>
      </c>
      <c r="B58" s="466">
        <v>0</v>
      </c>
      <c r="C58" s="467">
        <v>0</v>
      </c>
      <c r="D58" s="467"/>
      <c r="E58" s="467"/>
      <c r="F58" s="467"/>
      <c r="G58" s="467"/>
      <c r="H58" s="467">
        <v>0</v>
      </c>
      <c r="I58" s="467"/>
      <c r="J58" s="467">
        <v>0</v>
      </c>
      <c r="K58" s="467"/>
      <c r="L58" s="467"/>
      <c r="M58" s="500">
        <v>0</v>
      </c>
      <c r="N58" s="361">
        <f t="shared" ref="N58:N63" si="24">SUM(B58:M58)</f>
        <v>0</v>
      </c>
    </row>
    <row r="59" spans="1:14" ht="14.25" x14ac:dyDescent="0.3">
      <c r="A59" s="360" t="s">
        <v>378</v>
      </c>
      <c r="B59" s="466"/>
      <c r="C59" s="467"/>
      <c r="D59" s="467"/>
      <c r="E59" s="467"/>
      <c r="F59" s="467"/>
      <c r="G59" s="467"/>
      <c r="H59" s="467"/>
      <c r="I59" s="467"/>
      <c r="J59" s="467"/>
      <c r="K59" s="467"/>
      <c r="L59" s="467"/>
      <c r="M59" s="500"/>
      <c r="N59" s="361">
        <f t="shared" si="24"/>
        <v>0</v>
      </c>
    </row>
    <row r="60" spans="1:14" ht="14.25" x14ac:dyDescent="0.3">
      <c r="A60" s="393" t="s">
        <v>358</v>
      </c>
      <c r="B60" s="501"/>
      <c r="C60" s="502"/>
      <c r="D60" s="502"/>
      <c r="E60" s="502"/>
      <c r="F60" s="502"/>
      <c r="G60" s="502"/>
      <c r="H60" s="502"/>
      <c r="I60" s="502"/>
      <c r="J60" s="502"/>
      <c r="K60" s="502"/>
      <c r="L60" s="502">
        <v>-2387.5269999999996</v>
      </c>
      <c r="M60" s="503">
        <v>-1373.933</v>
      </c>
      <c r="N60" s="361">
        <f t="shared" si="24"/>
        <v>-3761.4599999999996</v>
      </c>
    </row>
    <row r="61" spans="1:14" ht="14.25" x14ac:dyDescent="0.3">
      <c r="A61" s="393" t="s">
        <v>395</v>
      </c>
      <c r="B61" s="501">
        <v>0</v>
      </c>
      <c r="C61" s="502">
        <v>0</v>
      </c>
      <c r="D61" s="502">
        <v>-172.67099999999994</v>
      </c>
      <c r="E61" s="502">
        <v>0</v>
      </c>
      <c r="F61" s="502">
        <v>0</v>
      </c>
      <c r="G61" s="502">
        <v>0</v>
      </c>
      <c r="H61" s="502">
        <v>0</v>
      </c>
      <c r="I61" s="502">
        <v>0</v>
      </c>
      <c r="J61" s="502">
        <v>0</v>
      </c>
      <c r="K61" s="502"/>
      <c r="L61" s="502">
        <v>0</v>
      </c>
      <c r="M61" s="503">
        <v>0</v>
      </c>
      <c r="N61" s="361">
        <f t="shared" si="24"/>
        <v>-172.67099999999994</v>
      </c>
    </row>
    <row r="62" spans="1:14" ht="14.25" x14ac:dyDescent="0.3">
      <c r="A62" s="458" t="s">
        <v>483</v>
      </c>
      <c r="B62" s="504"/>
      <c r="C62" s="505"/>
      <c r="D62" s="505"/>
      <c r="E62" s="505"/>
      <c r="F62" s="505"/>
      <c r="G62" s="505"/>
      <c r="H62" s="505"/>
      <c r="I62" s="505"/>
      <c r="J62" s="505"/>
      <c r="K62" s="505"/>
      <c r="L62" s="505"/>
      <c r="M62" s="506"/>
      <c r="N62" s="361">
        <f t="shared" si="24"/>
        <v>0</v>
      </c>
    </row>
    <row r="63" spans="1:14" ht="15" thickBot="1" x14ac:dyDescent="0.35">
      <c r="A63" s="458" t="s">
        <v>469</v>
      </c>
      <c r="B63" s="504">
        <v>509.55099999999948</v>
      </c>
      <c r="C63" s="505">
        <v>5336.3940000000002</v>
      </c>
      <c r="D63" s="505">
        <v>0</v>
      </c>
      <c r="E63" s="505">
        <v>0</v>
      </c>
      <c r="F63" s="505">
        <v>0</v>
      </c>
      <c r="G63" s="505">
        <v>6425.527000000001</v>
      </c>
      <c r="H63" s="505">
        <v>8642.7160000000076</v>
      </c>
      <c r="I63" s="505">
        <v>882.18400000000111</v>
      </c>
      <c r="J63" s="505">
        <v>2864.3880000000017</v>
      </c>
      <c r="K63" s="505">
        <v>-6215.8639999999996</v>
      </c>
      <c r="L63" s="505">
        <v>-2527.3389999999972</v>
      </c>
      <c r="M63" s="506">
        <v>3076.5810000000029</v>
      </c>
      <c r="N63" s="361">
        <f t="shared" si="24"/>
        <v>18994.138000000021</v>
      </c>
    </row>
    <row r="64" spans="1:14" ht="14.25" thickBot="1" x14ac:dyDescent="0.3">
      <c r="A64" s="358" t="s">
        <v>359</v>
      </c>
      <c r="B64" s="368">
        <f t="shared" ref="B64" si="25">SUM(B65:B69)</f>
        <v>133.33499999999958</v>
      </c>
      <c r="C64" s="368">
        <f t="shared" ref="C64" si="26">SUM(C65:C69)</f>
        <v>-366.79299999999967</v>
      </c>
      <c r="D64" s="368">
        <f t="shared" ref="D64" si="27">SUM(D65:D69)</f>
        <v>521.16300000000012</v>
      </c>
      <c r="E64" s="368">
        <f t="shared" ref="E64" si="28">SUM(E65:E69)</f>
        <v>4675.5949999999993</v>
      </c>
      <c r="F64" s="368">
        <f t="shared" ref="F64" si="29">SUM(F65:F69)</f>
        <v>856.12800000000038</v>
      </c>
      <c r="G64" s="368">
        <f t="shared" ref="G64" si="30">SUM(G65:G69)</f>
        <v>-393.75900000000001</v>
      </c>
      <c r="H64" s="368">
        <f t="shared" ref="H64" si="31">SUM(H65:H69)</f>
        <v>-487.6560000000004</v>
      </c>
      <c r="I64" s="368">
        <f t="shared" ref="I64" si="32">SUM(I65:I69)</f>
        <v>-223.31100000000015</v>
      </c>
      <c r="J64" s="368">
        <f t="shared" ref="J64" si="33">SUM(J65:J69)</f>
        <v>-544.42100000000005</v>
      </c>
      <c r="K64" s="368">
        <f t="shared" ref="K64" si="34">SUM(K65:K69)</f>
        <v>-15.840000000000032</v>
      </c>
      <c r="L64" s="368">
        <f t="shared" ref="L64" si="35">SUM(L65:L69)</f>
        <v>-8852.2939999999999</v>
      </c>
      <c r="M64" s="390">
        <f t="shared" ref="M64" si="36">SUM(M65:M69)</f>
        <v>-15129.473999999995</v>
      </c>
      <c r="N64" s="359">
        <f t="shared" ref="N64" si="37">SUM(N65:N69)</f>
        <v>-19827.326999999994</v>
      </c>
    </row>
    <row r="65" spans="1:16" ht="14.25" x14ac:dyDescent="0.3">
      <c r="A65" s="360" t="s">
        <v>360</v>
      </c>
      <c r="B65" s="466">
        <v>133.33499999999958</v>
      </c>
      <c r="C65" s="467">
        <v>-366.79299999999967</v>
      </c>
      <c r="D65" s="467">
        <v>521.16300000000012</v>
      </c>
      <c r="E65" s="467">
        <v>4675.5949999999993</v>
      </c>
      <c r="F65" s="467">
        <v>1074.5600000000004</v>
      </c>
      <c r="G65" s="467">
        <v>-393.75900000000001</v>
      </c>
      <c r="H65" s="467">
        <v>-487.6560000000004</v>
      </c>
      <c r="I65" s="467">
        <v>-223.31100000000015</v>
      </c>
      <c r="J65" s="467">
        <v>-340.74599999999998</v>
      </c>
      <c r="K65" s="467">
        <v>-15.840000000000032</v>
      </c>
      <c r="L65" s="467">
        <v>-5.8249999999999886</v>
      </c>
      <c r="M65" s="500">
        <v>166.00800000000004</v>
      </c>
      <c r="N65" s="361">
        <f>SUM(B65:M65)</f>
        <v>4736.7309999999998</v>
      </c>
    </row>
    <row r="66" spans="1:16" ht="14.25" x14ac:dyDescent="0.3">
      <c r="A66" s="360" t="s">
        <v>396</v>
      </c>
      <c r="B66" s="466"/>
      <c r="C66" s="467"/>
      <c r="D66" s="467"/>
      <c r="E66" s="467"/>
      <c r="F66" s="467"/>
      <c r="G66" s="467"/>
      <c r="H66" s="467">
        <v>0</v>
      </c>
      <c r="I66" s="467"/>
      <c r="J66" s="467"/>
      <c r="K66" s="467"/>
      <c r="L66" s="467"/>
      <c r="M66" s="500"/>
      <c r="N66" s="361">
        <f t="shared" ref="N66:N69" si="38">SUM(B66:M66)</f>
        <v>0</v>
      </c>
    </row>
    <row r="67" spans="1:16" ht="14.25" x14ac:dyDescent="0.3">
      <c r="A67" s="393" t="s">
        <v>359</v>
      </c>
      <c r="B67" s="501">
        <v>0</v>
      </c>
      <c r="C67" s="502">
        <v>0</v>
      </c>
      <c r="D67" s="502">
        <v>0</v>
      </c>
      <c r="E67" s="502">
        <v>0</v>
      </c>
      <c r="F67" s="502">
        <v>-218.43199999999996</v>
      </c>
      <c r="G67" s="502">
        <v>0</v>
      </c>
      <c r="H67" s="502">
        <v>0</v>
      </c>
      <c r="I67" s="502">
        <v>0</v>
      </c>
      <c r="J67" s="502">
        <v>0</v>
      </c>
      <c r="K67" s="502"/>
      <c r="L67" s="502">
        <v>0</v>
      </c>
      <c r="M67" s="503">
        <v>-6105.3219999999965</v>
      </c>
      <c r="N67" s="361">
        <f t="shared" si="38"/>
        <v>-6323.7539999999963</v>
      </c>
    </row>
    <row r="68" spans="1:16" ht="14.25" x14ac:dyDescent="0.3">
      <c r="A68" s="393" t="s">
        <v>361</v>
      </c>
      <c r="B68" s="501"/>
      <c r="C68" s="502"/>
      <c r="D68" s="502"/>
      <c r="E68" s="502"/>
      <c r="F68" s="502"/>
      <c r="G68" s="502"/>
      <c r="H68" s="502"/>
      <c r="I68" s="502"/>
      <c r="J68" s="502"/>
      <c r="K68" s="502"/>
      <c r="L68" s="502">
        <v>-9187.0239999999994</v>
      </c>
      <c r="M68" s="503">
        <v>-8860.0209999999988</v>
      </c>
      <c r="N68" s="361">
        <f t="shared" si="38"/>
        <v>-18047.044999999998</v>
      </c>
    </row>
    <row r="69" spans="1:16" ht="15" thickBot="1" x14ac:dyDescent="0.35">
      <c r="A69" s="393" t="s">
        <v>362</v>
      </c>
      <c r="B69" s="501">
        <v>0</v>
      </c>
      <c r="C69" s="502">
        <v>0</v>
      </c>
      <c r="D69" s="502">
        <v>0</v>
      </c>
      <c r="E69" s="502"/>
      <c r="F69" s="502">
        <v>0</v>
      </c>
      <c r="G69" s="502"/>
      <c r="H69" s="502"/>
      <c r="I69" s="502">
        <v>0</v>
      </c>
      <c r="J69" s="502">
        <v>-203.67500000000001</v>
      </c>
      <c r="K69" s="502"/>
      <c r="L69" s="502">
        <v>340.55500000000006</v>
      </c>
      <c r="M69" s="503">
        <v>-330.13900000000001</v>
      </c>
      <c r="N69" s="361">
        <f t="shared" si="38"/>
        <v>-193.25899999999996</v>
      </c>
    </row>
    <row r="70" spans="1:16" ht="14.25" thickBot="1" x14ac:dyDescent="0.3">
      <c r="A70" s="358" t="s">
        <v>363</v>
      </c>
      <c r="B70" s="368">
        <f>SUM(B71:B88)</f>
        <v>29357.109000000004</v>
      </c>
      <c r="C70" s="368">
        <f t="shared" ref="C70:N70" si="39">SUM(C71:C88)</f>
        <v>15933.848999999998</v>
      </c>
      <c r="D70" s="368">
        <f t="shared" si="39"/>
        <v>17276.377</v>
      </c>
      <c r="E70" s="368">
        <f t="shared" si="39"/>
        <v>14061.871000000003</v>
      </c>
      <c r="F70" s="368">
        <f t="shared" si="39"/>
        <v>11879.351999999999</v>
      </c>
      <c r="G70" s="368">
        <f t="shared" si="39"/>
        <v>7525.9459999999999</v>
      </c>
      <c r="H70" s="368">
        <f t="shared" si="39"/>
        <v>26706.285000000003</v>
      </c>
      <c r="I70" s="368">
        <f t="shared" si="39"/>
        <v>40329.495999999999</v>
      </c>
      <c r="J70" s="368">
        <f t="shared" si="39"/>
        <v>14288.038</v>
      </c>
      <c r="K70" s="368">
        <f t="shared" si="39"/>
        <v>85843.013999999981</v>
      </c>
      <c r="L70" s="368">
        <f t="shared" si="39"/>
        <v>138070.25200000001</v>
      </c>
      <c r="M70" s="390">
        <f t="shared" si="39"/>
        <v>143906.81599999996</v>
      </c>
      <c r="N70" s="359">
        <f t="shared" si="39"/>
        <v>545178.40499999991</v>
      </c>
    </row>
    <row r="71" spans="1:16" ht="14.25" x14ac:dyDescent="0.3">
      <c r="A71" s="360" t="s">
        <v>364</v>
      </c>
      <c r="B71" s="466"/>
      <c r="C71" s="466"/>
      <c r="D71" s="467"/>
      <c r="E71" s="467"/>
      <c r="F71" s="467"/>
      <c r="G71" s="467"/>
      <c r="H71" s="467"/>
      <c r="I71" s="467"/>
      <c r="J71" s="467"/>
      <c r="K71" s="467"/>
      <c r="L71" s="467"/>
      <c r="M71" s="500"/>
      <c r="N71" s="361">
        <f>SUM(B71:M71)</f>
        <v>0</v>
      </c>
      <c r="P71" s="498"/>
    </row>
    <row r="72" spans="1:16" ht="14.25" x14ac:dyDescent="0.3">
      <c r="A72" s="360" t="s">
        <v>365</v>
      </c>
      <c r="B72" s="466"/>
      <c r="C72" s="467"/>
      <c r="D72" s="467"/>
      <c r="E72" s="467"/>
      <c r="F72" s="467"/>
      <c r="G72" s="467"/>
      <c r="H72" s="467"/>
      <c r="I72" s="467"/>
      <c r="J72" s="467"/>
      <c r="K72" s="467"/>
      <c r="L72" s="467"/>
      <c r="M72" s="500"/>
      <c r="N72" s="361">
        <f t="shared" ref="N72:N98" si="40">SUM(B72:M72)</f>
        <v>0</v>
      </c>
      <c r="P72" s="498"/>
    </row>
    <row r="73" spans="1:16" ht="14.25" x14ac:dyDescent="0.3">
      <c r="A73" s="360" t="s">
        <v>183</v>
      </c>
      <c r="B73" s="466"/>
      <c r="C73" s="467"/>
      <c r="D73" s="467"/>
      <c r="E73" s="467"/>
      <c r="F73" s="467"/>
      <c r="G73" s="467"/>
      <c r="H73" s="467"/>
      <c r="I73" s="467"/>
      <c r="J73" s="467"/>
      <c r="K73" s="467"/>
      <c r="L73" s="467"/>
      <c r="M73" s="500"/>
      <c r="N73" s="361">
        <f t="shared" si="40"/>
        <v>0</v>
      </c>
      <c r="P73" s="498"/>
    </row>
    <row r="74" spans="1:16" ht="14.25" x14ac:dyDescent="0.3">
      <c r="A74" s="393" t="s">
        <v>366</v>
      </c>
      <c r="B74" s="501">
        <v>10723.834000000003</v>
      </c>
      <c r="C74" s="502">
        <v>0</v>
      </c>
      <c r="D74" s="502">
        <v>0</v>
      </c>
      <c r="E74" s="502">
        <v>833.1770000000015</v>
      </c>
      <c r="F74" s="502">
        <v>0</v>
      </c>
      <c r="G74" s="502">
        <v>0</v>
      </c>
      <c r="H74" s="502">
        <v>18298.087</v>
      </c>
      <c r="I74" s="502">
        <v>27029.615000000002</v>
      </c>
      <c r="J74" s="502">
        <v>0</v>
      </c>
      <c r="K74" s="502">
        <v>69131.967999999993</v>
      </c>
      <c r="L74" s="502">
        <v>131714.41499999998</v>
      </c>
      <c r="M74" s="503">
        <v>136556.43399999998</v>
      </c>
      <c r="N74" s="361">
        <f t="shared" si="40"/>
        <v>394287.52999999991</v>
      </c>
      <c r="P74" s="498"/>
    </row>
    <row r="75" spans="1:16" ht="14.25" x14ac:dyDescent="0.3">
      <c r="A75" s="393" t="s">
        <v>473</v>
      </c>
      <c r="B75" s="501">
        <v>3595.7890000000002</v>
      </c>
      <c r="C75" s="502">
        <v>-3452.3589999999999</v>
      </c>
      <c r="D75" s="502">
        <v>-182.12800000000016</v>
      </c>
      <c r="E75" s="502"/>
      <c r="F75" s="502"/>
      <c r="G75" s="502"/>
      <c r="H75" s="502"/>
      <c r="I75" s="502"/>
      <c r="J75" s="502"/>
      <c r="K75" s="502"/>
      <c r="L75" s="502"/>
      <c r="M75" s="503"/>
      <c r="N75" s="361">
        <f t="shared" si="40"/>
        <v>-38.697999999999865</v>
      </c>
      <c r="P75" s="498"/>
    </row>
    <row r="76" spans="1:16" ht="14.25" x14ac:dyDescent="0.3">
      <c r="A76" s="393" t="s">
        <v>367</v>
      </c>
      <c r="B76" s="501">
        <v>0</v>
      </c>
      <c r="C76" s="502">
        <v>0</v>
      </c>
      <c r="D76" s="502"/>
      <c r="E76" s="502"/>
      <c r="F76" s="502"/>
      <c r="G76" s="502"/>
      <c r="H76" s="502">
        <v>0</v>
      </c>
      <c r="I76" s="502"/>
      <c r="J76" s="502">
        <v>0</v>
      </c>
      <c r="K76" s="502"/>
      <c r="L76" s="502"/>
      <c r="M76" s="503">
        <v>0</v>
      </c>
      <c r="N76" s="361">
        <f t="shared" si="40"/>
        <v>0</v>
      </c>
      <c r="P76" s="498"/>
    </row>
    <row r="77" spans="1:16" ht="14.25" x14ac:dyDescent="0.3">
      <c r="A77" s="393" t="s">
        <v>471</v>
      </c>
      <c r="B77" s="501">
        <v>0</v>
      </c>
      <c r="C77" s="502">
        <v>0</v>
      </c>
      <c r="D77" s="502">
        <v>0</v>
      </c>
      <c r="E77" s="502">
        <v>0</v>
      </c>
      <c r="F77" s="502">
        <v>5.6629999999986467</v>
      </c>
      <c r="G77" s="502">
        <v>0</v>
      </c>
      <c r="H77" s="502">
        <v>3451.8970000000004</v>
      </c>
      <c r="I77" s="502">
        <v>0</v>
      </c>
      <c r="J77" s="502">
        <v>0</v>
      </c>
      <c r="K77" s="502"/>
      <c r="L77" s="502">
        <v>2629.6299999999983</v>
      </c>
      <c r="M77" s="503">
        <v>0</v>
      </c>
      <c r="N77" s="361">
        <f t="shared" si="40"/>
        <v>6087.1899999999969</v>
      </c>
      <c r="P77" s="498"/>
    </row>
    <row r="78" spans="1:16" ht="14.25" x14ac:dyDescent="0.3">
      <c r="A78" s="393" t="s">
        <v>155</v>
      </c>
      <c r="B78" s="501"/>
      <c r="C78" s="502"/>
      <c r="D78" s="502"/>
      <c r="E78" s="502"/>
      <c r="F78" s="502"/>
      <c r="G78" s="502"/>
      <c r="H78" s="502"/>
      <c r="I78" s="502"/>
      <c r="J78" s="502"/>
      <c r="K78" s="502"/>
      <c r="L78" s="502"/>
      <c r="M78" s="503"/>
      <c r="N78" s="361">
        <f t="shared" si="40"/>
        <v>0</v>
      </c>
      <c r="P78" s="498"/>
    </row>
    <row r="79" spans="1:16" ht="14.25" x14ac:dyDescent="0.3">
      <c r="A79" s="393" t="s">
        <v>368</v>
      </c>
      <c r="B79" s="501">
        <v>3882.7160000000003</v>
      </c>
      <c r="C79" s="502">
        <v>0</v>
      </c>
      <c r="D79" s="502">
        <v>0</v>
      </c>
      <c r="E79" s="502">
        <v>-5.3000000000000824E-2</v>
      </c>
      <c r="F79" s="502">
        <v>-3.6000000000001364E-2</v>
      </c>
      <c r="G79" s="502">
        <v>6.0390000000000157</v>
      </c>
      <c r="H79" s="502">
        <v>0</v>
      </c>
      <c r="I79" s="502">
        <v>0</v>
      </c>
      <c r="J79" s="502">
        <v>171.53</v>
      </c>
      <c r="K79" s="502"/>
      <c r="L79" s="502">
        <v>0</v>
      </c>
      <c r="M79" s="503">
        <v>0</v>
      </c>
      <c r="N79" s="361">
        <f t="shared" si="40"/>
        <v>4060.1960000000008</v>
      </c>
      <c r="P79" s="498"/>
    </row>
    <row r="80" spans="1:16" ht="14.25" x14ac:dyDescent="0.3">
      <c r="A80" s="393" t="s">
        <v>369</v>
      </c>
      <c r="B80" s="501">
        <v>0</v>
      </c>
      <c r="C80" s="502">
        <v>1959.8819999999996</v>
      </c>
      <c r="D80" s="502">
        <v>0</v>
      </c>
      <c r="E80" s="502">
        <v>-324.48799999999932</v>
      </c>
      <c r="F80" s="502">
        <v>0</v>
      </c>
      <c r="G80" s="502">
        <v>-62.005999999999972</v>
      </c>
      <c r="H80" s="502">
        <v>0</v>
      </c>
      <c r="I80" s="502">
        <v>0</v>
      </c>
      <c r="J80" s="502">
        <v>356.75100000000009</v>
      </c>
      <c r="K80" s="502">
        <v>393.69900000000007</v>
      </c>
      <c r="L80" s="502">
        <v>0</v>
      </c>
      <c r="M80" s="503">
        <v>-142.12399999999997</v>
      </c>
      <c r="N80" s="361">
        <f t="shared" si="40"/>
        <v>2181.7140000000009</v>
      </c>
      <c r="P80" s="498"/>
    </row>
    <row r="81" spans="1:18" ht="14.25" x14ac:dyDescent="0.3">
      <c r="A81" s="393" t="s">
        <v>370</v>
      </c>
      <c r="B81" s="501">
        <v>0</v>
      </c>
      <c r="C81" s="502">
        <v>0</v>
      </c>
      <c r="D81" s="502">
        <v>36.215999999999894</v>
      </c>
      <c r="E81" s="502">
        <v>0</v>
      </c>
      <c r="F81" s="502">
        <v>130.56500000000028</v>
      </c>
      <c r="G81" s="502">
        <v>713.44299999999998</v>
      </c>
      <c r="H81" s="502">
        <v>0</v>
      </c>
      <c r="I81" s="502">
        <v>24.213000000000193</v>
      </c>
      <c r="J81" s="502">
        <v>0</v>
      </c>
      <c r="K81" s="502">
        <v>312.39300000000003</v>
      </c>
      <c r="L81" s="502">
        <v>735.48599999999942</v>
      </c>
      <c r="M81" s="503">
        <v>0</v>
      </c>
      <c r="N81" s="361">
        <f t="shared" si="40"/>
        <v>1952.3159999999998</v>
      </c>
      <c r="P81" s="498"/>
    </row>
    <row r="82" spans="1:18" ht="14.25" x14ac:dyDescent="0.3">
      <c r="A82" s="393" t="s">
        <v>371</v>
      </c>
      <c r="B82" s="501">
        <v>8283.9580000000005</v>
      </c>
      <c r="C82" s="502">
        <v>10686.873</v>
      </c>
      <c r="D82" s="502">
        <v>9954.8809999999994</v>
      </c>
      <c r="E82" s="502">
        <v>10007.597</v>
      </c>
      <c r="F82" s="502">
        <v>8205.1280000000006</v>
      </c>
      <c r="G82" s="502">
        <v>9450.5069999999996</v>
      </c>
      <c r="H82" s="502">
        <v>6009.3629999999994</v>
      </c>
      <c r="I82" s="502">
        <v>9703.8960000000006</v>
      </c>
      <c r="J82" s="502">
        <v>10042.534</v>
      </c>
      <c r="K82" s="502">
        <v>3624.7459999999996</v>
      </c>
      <c r="L82" s="502">
        <v>-108.89200000000001</v>
      </c>
      <c r="M82" s="503"/>
      <c r="N82" s="361">
        <f t="shared" si="40"/>
        <v>85860.591</v>
      </c>
      <c r="P82" s="498"/>
    </row>
    <row r="83" spans="1:18" ht="14.25" x14ac:dyDescent="0.3">
      <c r="A83" s="393" t="s">
        <v>470</v>
      </c>
      <c r="B83" s="501">
        <v>0</v>
      </c>
      <c r="C83" s="502">
        <v>0</v>
      </c>
      <c r="D83" s="502"/>
      <c r="E83" s="502"/>
      <c r="F83" s="502"/>
      <c r="G83" s="502"/>
      <c r="H83" s="502"/>
      <c r="I83" s="502"/>
      <c r="J83" s="502"/>
      <c r="K83" s="502">
        <v>-1333.9269999999999</v>
      </c>
      <c r="L83" s="502"/>
      <c r="M83" s="503"/>
      <c r="N83" s="361">
        <f t="shared" si="40"/>
        <v>-1333.9269999999999</v>
      </c>
      <c r="P83" s="498"/>
    </row>
    <row r="84" spans="1:18" ht="14.25" x14ac:dyDescent="0.3">
      <c r="A84" s="393" t="s">
        <v>484</v>
      </c>
      <c r="B84" s="501"/>
      <c r="C84" s="502"/>
      <c r="D84" s="502"/>
      <c r="E84" s="502"/>
      <c r="F84" s="502"/>
      <c r="G84" s="502"/>
      <c r="H84" s="502"/>
      <c r="I84" s="502"/>
      <c r="J84" s="502"/>
      <c r="K84" s="502"/>
      <c r="L84" s="502"/>
      <c r="M84" s="503"/>
      <c r="N84" s="361">
        <f t="shared" si="40"/>
        <v>0</v>
      </c>
      <c r="P84" s="498"/>
    </row>
    <row r="85" spans="1:18" ht="14.25" x14ac:dyDescent="0.3">
      <c r="A85" s="393" t="s">
        <v>472</v>
      </c>
      <c r="B85" s="501">
        <v>2870.8119999999999</v>
      </c>
      <c r="C85" s="502">
        <v>6739.4530000000004</v>
      </c>
      <c r="D85" s="502">
        <v>7467.4079999999994</v>
      </c>
      <c r="E85" s="502">
        <v>3545.6379999999999</v>
      </c>
      <c r="F85" s="502">
        <v>3538.0320000000002</v>
      </c>
      <c r="G85" s="502">
        <v>-2582.0370000000003</v>
      </c>
      <c r="H85" s="502">
        <v>-1053.0619999999999</v>
      </c>
      <c r="I85" s="502">
        <v>3571.7719999999999</v>
      </c>
      <c r="J85" s="502">
        <v>3717.223</v>
      </c>
      <c r="K85" s="502">
        <v>13714.135</v>
      </c>
      <c r="L85" s="502">
        <v>3099.6129999999998</v>
      </c>
      <c r="M85" s="503">
        <v>7492.5060000000003</v>
      </c>
      <c r="N85" s="361">
        <f t="shared" si="40"/>
        <v>52121.493000000002</v>
      </c>
      <c r="P85" s="498"/>
    </row>
    <row r="86" spans="1:18" ht="14.25" x14ac:dyDescent="0.3">
      <c r="A86" s="393" t="s">
        <v>474</v>
      </c>
      <c r="B86" s="501">
        <v>0</v>
      </c>
      <c r="C86" s="502">
        <v>0</v>
      </c>
      <c r="D86" s="502"/>
      <c r="E86" s="502"/>
      <c r="F86" s="502"/>
      <c r="G86" s="502"/>
      <c r="H86" s="502"/>
      <c r="I86" s="502"/>
      <c r="J86" s="502">
        <v>0</v>
      </c>
      <c r="K86" s="502"/>
      <c r="L86" s="502"/>
      <c r="M86" s="503"/>
      <c r="N86" s="361">
        <f t="shared" si="40"/>
        <v>0</v>
      </c>
      <c r="P86" s="498"/>
    </row>
    <row r="87" spans="1:18" s="8" customFormat="1" ht="14.25" x14ac:dyDescent="0.3">
      <c r="A87" s="393" t="s">
        <v>475</v>
      </c>
      <c r="B87" s="501">
        <v>0</v>
      </c>
      <c r="C87" s="502">
        <v>0</v>
      </c>
      <c r="D87" s="502">
        <v>0</v>
      </c>
      <c r="E87" s="502">
        <v>0</v>
      </c>
      <c r="F87" s="502">
        <v>0</v>
      </c>
      <c r="G87" s="502">
        <v>0</v>
      </c>
      <c r="H87" s="502">
        <v>0</v>
      </c>
      <c r="I87" s="502">
        <v>0</v>
      </c>
      <c r="J87" s="502">
        <v>0</v>
      </c>
      <c r="K87" s="502"/>
      <c r="L87" s="502">
        <v>0</v>
      </c>
      <c r="M87" s="503">
        <v>0</v>
      </c>
      <c r="N87" s="361">
        <f t="shared" si="40"/>
        <v>0</v>
      </c>
      <c r="P87" s="498"/>
      <c r="R87"/>
    </row>
    <row r="88" spans="1:18" ht="15" thickBot="1" x14ac:dyDescent="0.35">
      <c r="A88" s="393" t="s">
        <v>476</v>
      </c>
      <c r="B88" s="501">
        <v>0</v>
      </c>
      <c r="C88" s="502">
        <v>0</v>
      </c>
      <c r="D88" s="502"/>
      <c r="E88" s="502">
        <v>0</v>
      </c>
      <c r="F88" s="502"/>
      <c r="G88" s="502"/>
      <c r="H88" s="502">
        <v>0</v>
      </c>
      <c r="I88" s="502">
        <v>0</v>
      </c>
      <c r="J88" s="502">
        <v>0</v>
      </c>
      <c r="K88" s="502"/>
      <c r="L88" s="502"/>
      <c r="M88" s="503">
        <v>0</v>
      </c>
      <c r="N88" s="361">
        <f t="shared" si="40"/>
        <v>0</v>
      </c>
    </row>
    <row r="89" spans="1:18" ht="14.25" thickBot="1" x14ac:dyDescent="0.3">
      <c r="A89" s="358" t="s">
        <v>372</v>
      </c>
      <c r="B89" s="368">
        <f>SUM(B90:B96)</f>
        <v>1407.1120000000001</v>
      </c>
      <c r="C89" s="368">
        <f t="shared" ref="C89:N89" si="41">SUM(C90:C96)</f>
        <v>1315.7059999999999</v>
      </c>
      <c r="D89" s="368">
        <f t="shared" si="41"/>
        <v>144.501</v>
      </c>
      <c r="E89" s="368">
        <f t="shared" si="41"/>
        <v>724.75599999999997</v>
      </c>
      <c r="F89" s="368">
        <f t="shared" si="41"/>
        <v>739.54899999999998</v>
      </c>
      <c r="G89" s="368">
        <f t="shared" si="41"/>
        <v>789.1579999999999</v>
      </c>
      <c r="H89" s="368">
        <f t="shared" si="41"/>
        <v>61.47</v>
      </c>
      <c r="I89" s="368">
        <f t="shared" si="41"/>
        <v>0</v>
      </c>
      <c r="J89" s="368">
        <f t="shared" si="41"/>
        <v>0</v>
      </c>
      <c r="K89" s="368">
        <f t="shared" si="41"/>
        <v>946.14200000000005</v>
      </c>
      <c r="L89" s="368">
        <f t="shared" si="41"/>
        <v>680.00800000000004</v>
      </c>
      <c r="M89" s="390">
        <f t="shared" si="41"/>
        <v>262.93400000000003</v>
      </c>
      <c r="N89" s="359">
        <f t="shared" si="41"/>
        <v>7071.3360000000002</v>
      </c>
    </row>
    <row r="90" spans="1:18" ht="14.25" x14ac:dyDescent="0.3">
      <c r="A90" s="360" t="s">
        <v>184</v>
      </c>
      <c r="B90" s="466"/>
      <c r="C90" s="467"/>
      <c r="D90" s="467"/>
      <c r="E90" s="467"/>
      <c r="F90" s="467"/>
      <c r="G90" s="467"/>
      <c r="H90" s="467"/>
      <c r="I90" s="467"/>
      <c r="J90" s="467"/>
      <c r="K90" s="467"/>
      <c r="L90" s="467"/>
      <c r="M90" s="500"/>
      <c r="N90" s="361">
        <f t="shared" si="40"/>
        <v>0</v>
      </c>
    </row>
    <row r="91" spans="1:18" ht="14.25" x14ac:dyDescent="0.3">
      <c r="A91" s="360" t="s">
        <v>477</v>
      </c>
      <c r="B91" s="466"/>
      <c r="C91" s="467"/>
      <c r="D91" s="467"/>
      <c r="E91" s="467"/>
      <c r="F91" s="467"/>
      <c r="G91" s="467"/>
      <c r="H91" s="467"/>
      <c r="I91" s="467"/>
      <c r="J91" s="467"/>
      <c r="K91" s="467"/>
      <c r="L91" s="467"/>
      <c r="M91" s="500"/>
      <c r="N91" s="361">
        <f t="shared" si="40"/>
        <v>0</v>
      </c>
    </row>
    <row r="92" spans="1:18" ht="14.25" x14ac:dyDescent="0.3">
      <c r="A92" s="360" t="s">
        <v>373</v>
      </c>
      <c r="B92" s="466"/>
      <c r="C92" s="467"/>
      <c r="D92" s="467"/>
      <c r="E92" s="467"/>
      <c r="F92" s="467"/>
      <c r="G92" s="467"/>
      <c r="H92" s="467"/>
      <c r="I92" s="467"/>
      <c r="J92" s="467"/>
      <c r="K92" s="467"/>
      <c r="L92" s="467"/>
      <c r="M92" s="500"/>
      <c r="N92" s="361">
        <f t="shared" si="40"/>
        <v>0</v>
      </c>
    </row>
    <row r="93" spans="1:18" ht="14.25" x14ac:dyDescent="0.3">
      <c r="A93" s="360" t="s">
        <v>478</v>
      </c>
      <c r="B93" s="466">
        <v>831.96799999999996</v>
      </c>
      <c r="C93" s="467">
        <v>1010.3819999999999</v>
      </c>
      <c r="D93" s="467">
        <v>0</v>
      </c>
      <c r="E93" s="467">
        <v>731.226</v>
      </c>
      <c r="F93" s="467">
        <v>569.947</v>
      </c>
      <c r="G93" s="467">
        <v>350.77499999999998</v>
      </c>
      <c r="H93" s="467">
        <v>61.47</v>
      </c>
      <c r="I93" s="467">
        <v>0</v>
      </c>
      <c r="J93" s="467">
        <v>0</v>
      </c>
      <c r="K93" s="467">
        <v>-0.8</v>
      </c>
      <c r="L93" s="467">
        <v>416.72399999999999</v>
      </c>
      <c r="M93" s="500">
        <v>0</v>
      </c>
      <c r="N93" s="361">
        <f t="shared" si="40"/>
        <v>3971.692</v>
      </c>
    </row>
    <row r="94" spans="1:18" ht="14.25" x14ac:dyDescent="0.3">
      <c r="A94" s="360" t="s">
        <v>479</v>
      </c>
      <c r="B94" s="466">
        <v>575.14400000000001</v>
      </c>
      <c r="C94" s="467">
        <v>305.32400000000001</v>
      </c>
      <c r="D94" s="467">
        <v>144.501</v>
      </c>
      <c r="E94" s="467">
        <v>-6.4700000000000006</v>
      </c>
      <c r="F94" s="467">
        <v>190.215</v>
      </c>
      <c r="G94" s="467">
        <v>438.38299999999998</v>
      </c>
      <c r="H94" s="467">
        <v>0</v>
      </c>
      <c r="I94" s="467">
        <v>0</v>
      </c>
      <c r="J94" s="467">
        <v>0</v>
      </c>
      <c r="K94" s="467">
        <v>946.94200000000001</v>
      </c>
      <c r="L94" s="467">
        <v>263.28399999999999</v>
      </c>
      <c r="M94" s="500">
        <v>262.93400000000003</v>
      </c>
      <c r="N94" s="361">
        <f t="shared" si="40"/>
        <v>3120.2570000000001</v>
      </c>
    </row>
    <row r="95" spans="1:18" ht="14.25" x14ac:dyDescent="0.3">
      <c r="A95" s="393" t="s">
        <v>480</v>
      </c>
      <c r="B95" s="501">
        <v>0</v>
      </c>
      <c r="C95" s="502">
        <v>0</v>
      </c>
      <c r="D95" s="502">
        <v>0</v>
      </c>
      <c r="E95" s="502">
        <v>0</v>
      </c>
      <c r="F95" s="502">
        <v>-20.613</v>
      </c>
      <c r="G95" s="502">
        <v>0</v>
      </c>
      <c r="H95" s="502">
        <v>0</v>
      </c>
      <c r="I95" s="502"/>
      <c r="J95" s="502"/>
      <c r="K95" s="502"/>
      <c r="L95" s="502">
        <v>0</v>
      </c>
      <c r="M95" s="503">
        <v>0</v>
      </c>
      <c r="N95" s="361">
        <f t="shared" si="40"/>
        <v>-20.613</v>
      </c>
    </row>
    <row r="96" spans="1:18" ht="15" thickBot="1" x14ac:dyDescent="0.35">
      <c r="A96" s="458" t="s">
        <v>481</v>
      </c>
      <c r="B96" s="504"/>
      <c r="C96" s="505"/>
      <c r="D96" s="505"/>
      <c r="E96" s="505"/>
      <c r="F96" s="505"/>
      <c r="G96" s="505"/>
      <c r="H96" s="505"/>
      <c r="I96" s="505"/>
      <c r="J96" s="505"/>
      <c r="K96" s="505"/>
      <c r="L96" s="505"/>
      <c r="M96" s="506"/>
      <c r="N96" s="361">
        <f t="shared" si="40"/>
        <v>0</v>
      </c>
    </row>
    <row r="97" spans="1:14" ht="14.25" thickBot="1" x14ac:dyDescent="0.3">
      <c r="A97" s="358" t="s">
        <v>185</v>
      </c>
      <c r="B97" s="368">
        <f>B98</f>
        <v>0</v>
      </c>
      <c r="C97" s="368">
        <f t="shared" ref="C97:N97" si="42">C98</f>
        <v>-4246.0549999999994</v>
      </c>
      <c r="D97" s="368">
        <f t="shared" si="42"/>
        <v>0</v>
      </c>
      <c r="E97" s="368">
        <f t="shared" si="42"/>
        <v>-1.6970000000000001</v>
      </c>
      <c r="F97" s="368">
        <f t="shared" si="42"/>
        <v>-5523.5019999999995</v>
      </c>
      <c r="G97" s="368">
        <f t="shared" si="42"/>
        <v>-8.2000000000000003E-2</v>
      </c>
      <c r="H97" s="368">
        <f t="shared" si="42"/>
        <v>-0.161</v>
      </c>
      <c r="I97" s="368">
        <f t="shared" si="42"/>
        <v>0</v>
      </c>
      <c r="J97" s="368">
        <f t="shared" si="42"/>
        <v>0</v>
      </c>
      <c r="K97" s="368">
        <f t="shared" si="42"/>
        <v>0</v>
      </c>
      <c r="L97" s="368">
        <f t="shared" si="42"/>
        <v>0</v>
      </c>
      <c r="M97" s="390">
        <f t="shared" si="42"/>
        <v>0</v>
      </c>
      <c r="N97" s="359">
        <f t="shared" si="42"/>
        <v>-9771.4969999999994</v>
      </c>
    </row>
    <row r="98" spans="1:14" ht="15" thickBot="1" x14ac:dyDescent="0.35">
      <c r="A98" s="465" t="s">
        <v>185</v>
      </c>
      <c r="B98" s="507"/>
      <c r="C98" s="508">
        <v>-4246.0549999999994</v>
      </c>
      <c r="D98" s="508">
        <v>0</v>
      </c>
      <c r="E98" s="508">
        <v>-1.6970000000000001</v>
      </c>
      <c r="F98" s="508">
        <v>-5523.5019999999995</v>
      </c>
      <c r="G98" s="508">
        <v>-8.2000000000000003E-2</v>
      </c>
      <c r="H98" s="508">
        <v>-0.161</v>
      </c>
      <c r="I98" s="508">
        <v>0</v>
      </c>
      <c r="J98" s="508">
        <v>0</v>
      </c>
      <c r="K98" s="508"/>
      <c r="L98" s="508">
        <v>0</v>
      </c>
      <c r="M98" s="509">
        <v>0</v>
      </c>
      <c r="N98" s="361">
        <f t="shared" si="40"/>
        <v>-9771.4969999999994</v>
      </c>
    </row>
    <row r="99" spans="1:14" ht="14.25" thickBot="1" x14ac:dyDescent="0.3">
      <c r="A99" s="362" t="s">
        <v>15</v>
      </c>
      <c r="B99" s="370">
        <f t="shared" ref="B99:N99" si="43">+B5+B11+B26+B31+B44+B54+B56+B64+B70+B89+B97</f>
        <v>380992.73700000002</v>
      </c>
      <c r="C99" s="370">
        <f t="shared" si="43"/>
        <v>418868.14899999992</v>
      </c>
      <c r="D99" s="370">
        <f t="shared" si="43"/>
        <v>483996.69099999999</v>
      </c>
      <c r="E99" s="370">
        <f t="shared" si="43"/>
        <v>432272.44099999993</v>
      </c>
      <c r="F99" s="370">
        <f t="shared" si="43"/>
        <v>423382.14900000009</v>
      </c>
      <c r="G99" s="370">
        <f t="shared" si="43"/>
        <v>400684.41099999991</v>
      </c>
      <c r="H99" s="370">
        <f t="shared" si="43"/>
        <v>370705.14600000001</v>
      </c>
      <c r="I99" s="370">
        <f t="shared" si="43"/>
        <v>428401.86600000004</v>
      </c>
      <c r="J99" s="370">
        <f t="shared" si="43"/>
        <v>382279.97099999996</v>
      </c>
      <c r="K99" s="370">
        <f t="shared" si="43"/>
        <v>420476.70499999996</v>
      </c>
      <c r="L99" s="370">
        <f t="shared" si="43"/>
        <v>375141.728</v>
      </c>
      <c r="M99" s="499">
        <f t="shared" si="43"/>
        <v>402752.255</v>
      </c>
      <c r="N99" s="363">
        <f t="shared" si="43"/>
        <v>4919954.2490000008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59B2D-2643-4506-8FFB-3E4306C757C0}">
  <sheetPr codeName="Hoja9"/>
  <dimension ref="A1:P99"/>
  <sheetViews>
    <sheetView zoomScaleNormal="100" workbookViewId="0">
      <selection activeCell="L28" sqref="L28"/>
    </sheetView>
  </sheetViews>
  <sheetFormatPr baseColWidth="10" defaultRowHeight="13.5" x14ac:dyDescent="0.25"/>
  <cols>
    <col min="1" max="1" width="38" style="8" customWidth="1"/>
    <col min="2" max="13" width="11.42578125" style="8"/>
    <col min="14" max="14" width="12.85546875" style="8" customWidth="1"/>
    <col min="15" max="16" width="11.42578125" style="8"/>
    <col min="17" max="17" width="38.5703125" style="8" bestFit="1" customWidth="1"/>
    <col min="18" max="16384" width="11.42578125" style="8"/>
  </cols>
  <sheetData>
    <row r="1" spans="1:16" x14ac:dyDescent="0.25">
      <c r="A1" s="1" t="s">
        <v>172</v>
      </c>
    </row>
    <row r="3" spans="1:16" ht="14.25" thickBot="1" x14ac:dyDescent="0.3">
      <c r="A3" s="457" t="s">
        <v>505</v>
      </c>
    </row>
    <row r="4" spans="1:16" ht="14.25" thickBot="1" x14ac:dyDescent="0.3">
      <c r="A4" s="364" t="s">
        <v>379</v>
      </c>
      <c r="B4" s="365" t="s">
        <v>40</v>
      </c>
      <c r="C4" s="366" t="s">
        <v>41</v>
      </c>
      <c r="D4" s="366" t="s">
        <v>42</v>
      </c>
      <c r="E4" s="366" t="s">
        <v>43</v>
      </c>
      <c r="F4" s="366" t="s">
        <v>44</v>
      </c>
      <c r="G4" s="366" t="s">
        <v>45</v>
      </c>
      <c r="H4" s="366" t="s">
        <v>46</v>
      </c>
      <c r="I4" s="366" t="s">
        <v>47</v>
      </c>
      <c r="J4" s="366" t="s">
        <v>48</v>
      </c>
      <c r="K4" s="366" t="s">
        <v>49</v>
      </c>
      <c r="L4" s="366" t="s">
        <v>50</v>
      </c>
      <c r="M4" s="367" t="s">
        <v>51</v>
      </c>
      <c r="N4" s="364" t="s">
        <v>333</v>
      </c>
    </row>
    <row r="5" spans="1:16" ht="14.25" thickBot="1" x14ac:dyDescent="0.3">
      <c r="A5" s="358" t="s">
        <v>23</v>
      </c>
      <c r="B5" s="368">
        <f t="shared" ref="B5" si="0">SUM(B6:B10)</f>
        <v>26042.639999999999</v>
      </c>
      <c r="C5" s="368">
        <f t="shared" ref="C5" si="1">SUM(C6:C10)</f>
        <v>21884.620999999999</v>
      </c>
      <c r="D5" s="368">
        <f t="shared" ref="D5" si="2">SUM(D6:D10)</f>
        <v>22740.749000000003</v>
      </c>
      <c r="E5" s="368">
        <f t="shared" ref="E5" si="3">SUM(E6:E10)</f>
        <v>14413.751999999999</v>
      </c>
      <c r="F5" s="368">
        <f t="shared" ref="F5" si="4">SUM(F6:F10)</f>
        <v>1354.7370000000001</v>
      </c>
      <c r="G5" s="368">
        <f t="shared" ref="G5" si="5">SUM(G6:G10)</f>
        <v>-116.96699999999998</v>
      </c>
      <c r="H5" s="368">
        <f t="shared" ref="H5" si="6">SUM(H6:H10)</f>
        <v>1469.462</v>
      </c>
      <c r="I5" s="368">
        <f t="shared" ref="I5" si="7">SUM(I6:I10)</f>
        <v>1784.7669999999998</v>
      </c>
      <c r="J5" s="368">
        <f t="shared" ref="J5" si="8">SUM(J6:J10)</f>
        <v>4646.6830000000009</v>
      </c>
      <c r="K5" s="368">
        <f t="shared" ref="K5" si="9">SUM(K6:K10)</f>
        <v>24291.468999999997</v>
      </c>
      <c r="L5" s="368">
        <f t="shared" ref="L5" si="10">SUM(L6:L10)</f>
        <v>23688.057000000001</v>
      </c>
      <c r="M5" s="368">
        <f t="shared" ref="M5" si="11">SUM(M6:M10)</f>
        <v>24078.403999999999</v>
      </c>
      <c r="N5" s="359">
        <f t="shared" ref="N5" si="12">SUM(N6:N10)</f>
        <v>166278.37400000001</v>
      </c>
      <c r="P5" s="491"/>
    </row>
    <row r="6" spans="1:16" ht="14.25" x14ac:dyDescent="0.3">
      <c r="A6" s="360" t="s">
        <v>335</v>
      </c>
      <c r="B6" s="466"/>
      <c r="C6" s="467"/>
      <c r="D6" s="467"/>
      <c r="E6" s="467"/>
      <c r="F6" s="467"/>
      <c r="G6" s="467"/>
      <c r="H6" s="467"/>
      <c r="I6" s="467"/>
      <c r="J6" s="467"/>
      <c r="K6" s="467"/>
      <c r="L6" s="467"/>
      <c r="M6" s="500"/>
      <c r="N6" s="361">
        <f>SUM(B6:M6)</f>
        <v>0</v>
      </c>
      <c r="P6" s="490"/>
    </row>
    <row r="7" spans="1:16" ht="14.25" x14ac:dyDescent="0.3">
      <c r="A7" s="393" t="s">
        <v>375</v>
      </c>
      <c r="B7" s="466">
        <v>19640.204999999998</v>
      </c>
      <c r="C7" s="502">
        <v>15055.514999999999</v>
      </c>
      <c r="D7" s="502">
        <v>15528.086000000001</v>
      </c>
      <c r="E7" s="502">
        <v>9190.2649999999994</v>
      </c>
      <c r="F7" s="502">
        <v>0</v>
      </c>
      <c r="G7" s="502">
        <v>-4.4300000000000068</v>
      </c>
      <c r="H7" s="502">
        <v>-18.337</v>
      </c>
      <c r="I7" s="502">
        <v>-437.22800000000001</v>
      </c>
      <c r="J7" s="502">
        <v>3135.7730000000001</v>
      </c>
      <c r="K7" s="502">
        <v>17952.953999999998</v>
      </c>
      <c r="L7" s="502">
        <v>18704.305</v>
      </c>
      <c r="M7" s="503">
        <v>18897.478999999999</v>
      </c>
      <c r="N7" s="361">
        <f t="shared" ref="N7:N10" si="13">SUM(B7:M7)</f>
        <v>117644.587</v>
      </c>
      <c r="P7" s="490"/>
    </row>
    <row r="8" spans="1:16" ht="14.25" x14ac:dyDescent="0.3">
      <c r="A8" s="393" t="s">
        <v>380</v>
      </c>
      <c r="B8" s="501">
        <v>0</v>
      </c>
      <c r="C8" s="502">
        <v>0</v>
      </c>
      <c r="D8" s="502">
        <v>0</v>
      </c>
      <c r="E8" s="502">
        <v>0</v>
      </c>
      <c r="F8" s="502">
        <v>0</v>
      </c>
      <c r="G8" s="502">
        <v>0</v>
      </c>
      <c r="H8" s="502">
        <v>0</v>
      </c>
      <c r="I8" s="502">
        <v>0</v>
      </c>
      <c r="J8" s="502">
        <v>0</v>
      </c>
      <c r="K8" s="502">
        <v>0</v>
      </c>
      <c r="L8" s="502">
        <v>0</v>
      </c>
      <c r="M8" s="503">
        <v>0</v>
      </c>
      <c r="N8" s="361">
        <f t="shared" si="13"/>
        <v>0</v>
      </c>
      <c r="P8" s="490"/>
    </row>
    <row r="9" spans="1:16" ht="14.25" x14ac:dyDescent="0.3">
      <c r="A9" s="393" t="s">
        <v>336</v>
      </c>
      <c r="B9" s="501">
        <v>6402.4350000000004</v>
      </c>
      <c r="C9" s="502">
        <v>6829.1060000000007</v>
      </c>
      <c r="D9" s="502">
        <v>7212.6630000000005</v>
      </c>
      <c r="E9" s="502">
        <v>5223.4869999999992</v>
      </c>
      <c r="F9" s="502">
        <v>1354.7370000000001</v>
      </c>
      <c r="G9" s="502">
        <v>-112.53699999999998</v>
      </c>
      <c r="H9" s="502">
        <v>1487.799</v>
      </c>
      <c r="I9" s="502">
        <v>2221.9949999999999</v>
      </c>
      <c r="J9" s="502">
        <v>1510.9100000000003</v>
      </c>
      <c r="K9" s="502">
        <v>6338.5149999999994</v>
      </c>
      <c r="L9" s="502">
        <v>4983.7520000000004</v>
      </c>
      <c r="M9" s="503">
        <v>5180.9249999999993</v>
      </c>
      <c r="N9" s="361">
        <f t="shared" si="13"/>
        <v>48633.786999999997</v>
      </c>
      <c r="P9" s="490"/>
    </row>
    <row r="10" spans="1:16" ht="15" thickBot="1" x14ac:dyDescent="0.35">
      <c r="A10" s="393" t="s">
        <v>337</v>
      </c>
      <c r="B10" s="501"/>
      <c r="C10" s="502"/>
      <c r="D10" s="502"/>
      <c r="E10" s="502"/>
      <c r="F10" s="502"/>
      <c r="G10" s="502"/>
      <c r="H10" s="502"/>
      <c r="I10" s="502"/>
      <c r="J10" s="502"/>
      <c r="K10" s="502"/>
      <c r="L10" s="502"/>
      <c r="M10" s="503"/>
      <c r="N10" s="361">
        <f t="shared" si="13"/>
        <v>0</v>
      </c>
      <c r="P10" s="490"/>
    </row>
    <row r="11" spans="1:16" ht="14.25" thickBot="1" x14ac:dyDescent="0.3">
      <c r="A11" s="358" t="s">
        <v>338</v>
      </c>
      <c r="B11" s="368">
        <f>SUM(B12:B25)</f>
        <v>174113.74299999999</v>
      </c>
      <c r="C11" s="368">
        <f t="shared" ref="C11:M11" si="14">SUM(C12:C25)</f>
        <v>149239.234</v>
      </c>
      <c r="D11" s="368">
        <f t="shared" si="14"/>
        <v>152486.503</v>
      </c>
      <c r="E11" s="368">
        <f t="shared" si="14"/>
        <v>121063.25100000002</v>
      </c>
      <c r="F11" s="368">
        <f t="shared" si="14"/>
        <v>53694.173000000003</v>
      </c>
      <c r="G11" s="368">
        <f t="shared" si="14"/>
        <v>39185.784999999996</v>
      </c>
      <c r="H11" s="368">
        <f t="shared" si="14"/>
        <v>33220.899000000005</v>
      </c>
      <c r="I11" s="368">
        <f t="shared" si="14"/>
        <v>78474.92</v>
      </c>
      <c r="J11" s="368">
        <f t="shared" si="14"/>
        <v>96774.447</v>
      </c>
      <c r="K11" s="368">
        <f t="shared" si="14"/>
        <v>166682.03100000002</v>
      </c>
      <c r="L11" s="368">
        <f t="shared" si="14"/>
        <v>152843.72500000001</v>
      </c>
      <c r="M11" s="368">
        <f t="shared" si="14"/>
        <v>161176.18699999998</v>
      </c>
      <c r="N11" s="359">
        <f t="shared" ref="N11" si="15">SUM(N12:N25)</f>
        <v>1378954.898</v>
      </c>
      <c r="P11" s="491"/>
    </row>
    <row r="12" spans="1:16" ht="14.25" x14ac:dyDescent="0.3">
      <c r="A12" s="360" t="s">
        <v>389</v>
      </c>
      <c r="B12" s="466"/>
      <c r="C12" s="467"/>
      <c r="D12" s="467"/>
      <c r="E12" s="467"/>
      <c r="F12" s="467"/>
      <c r="G12" s="467"/>
      <c r="H12" s="467"/>
      <c r="I12" s="467"/>
      <c r="J12" s="467"/>
      <c r="K12" s="467"/>
      <c r="L12" s="467"/>
      <c r="M12" s="500"/>
      <c r="N12" s="361">
        <f t="shared" ref="N12:N25" si="16">SUM(B12:M12)</f>
        <v>0</v>
      </c>
      <c r="P12" s="490"/>
    </row>
    <row r="13" spans="1:16" ht="14.25" x14ac:dyDescent="0.3">
      <c r="A13" s="360" t="s">
        <v>339</v>
      </c>
      <c r="B13" s="466"/>
      <c r="C13" s="467"/>
      <c r="D13" s="467"/>
      <c r="E13" s="467"/>
      <c r="F13" s="467"/>
      <c r="G13" s="467"/>
      <c r="H13" s="467"/>
      <c r="I13" s="467"/>
      <c r="J13" s="467"/>
      <c r="K13" s="467"/>
      <c r="L13" s="467"/>
      <c r="M13" s="500"/>
      <c r="N13" s="361">
        <f t="shared" si="16"/>
        <v>0</v>
      </c>
      <c r="P13" s="490"/>
    </row>
    <row r="14" spans="1:16" ht="14.25" x14ac:dyDescent="0.3">
      <c r="A14" s="393" t="s">
        <v>340</v>
      </c>
      <c r="B14" s="501"/>
      <c r="C14" s="502"/>
      <c r="D14" s="502"/>
      <c r="E14" s="502"/>
      <c r="F14" s="502"/>
      <c r="G14" s="502"/>
      <c r="H14" s="502"/>
      <c r="I14" s="502"/>
      <c r="J14" s="502"/>
      <c r="K14" s="502"/>
      <c r="L14" s="502"/>
      <c r="M14" s="503"/>
      <c r="N14" s="361">
        <f t="shared" si="16"/>
        <v>0</v>
      </c>
      <c r="P14" s="490"/>
    </row>
    <row r="15" spans="1:16" ht="14.25" x14ac:dyDescent="0.3">
      <c r="A15" s="393" t="s">
        <v>341</v>
      </c>
      <c r="B15" s="501"/>
      <c r="C15" s="502"/>
      <c r="D15" s="502"/>
      <c r="E15" s="502"/>
      <c r="F15" s="502"/>
      <c r="G15" s="502"/>
      <c r="H15" s="502"/>
      <c r="I15" s="502"/>
      <c r="J15" s="502"/>
      <c r="K15" s="502"/>
      <c r="L15" s="502"/>
      <c r="M15" s="503"/>
      <c r="N15" s="361">
        <f t="shared" si="16"/>
        <v>0</v>
      </c>
      <c r="P15" s="490"/>
    </row>
    <row r="16" spans="1:16" ht="14.25" x14ac:dyDescent="0.3">
      <c r="A16" s="393" t="s">
        <v>342</v>
      </c>
      <c r="B16" s="501"/>
      <c r="C16" s="502"/>
      <c r="D16" s="502"/>
      <c r="E16" s="502"/>
      <c r="F16" s="502"/>
      <c r="G16" s="502"/>
      <c r="H16" s="502"/>
      <c r="I16" s="502"/>
      <c r="J16" s="502"/>
      <c r="K16" s="502"/>
      <c r="L16" s="502"/>
      <c r="M16" s="503"/>
      <c r="N16" s="361">
        <f t="shared" si="16"/>
        <v>0</v>
      </c>
      <c r="P16" s="490"/>
    </row>
    <row r="17" spans="1:16" ht="14.25" x14ac:dyDescent="0.3">
      <c r="A17" s="393" t="s">
        <v>343</v>
      </c>
      <c r="B17" s="501"/>
      <c r="C17" s="502"/>
      <c r="D17" s="502"/>
      <c r="E17" s="502"/>
      <c r="F17" s="502"/>
      <c r="G17" s="502"/>
      <c r="H17" s="502"/>
      <c r="I17" s="502"/>
      <c r="J17" s="502"/>
      <c r="K17" s="502"/>
      <c r="L17" s="502"/>
      <c r="M17" s="503"/>
      <c r="N17" s="361">
        <f t="shared" si="16"/>
        <v>0</v>
      </c>
      <c r="P17" s="490"/>
    </row>
    <row r="18" spans="1:16" ht="14.25" x14ac:dyDescent="0.3">
      <c r="A18" s="458" t="s">
        <v>457</v>
      </c>
      <c r="B18" s="504"/>
      <c r="C18" s="505"/>
      <c r="D18" s="505"/>
      <c r="E18" s="505"/>
      <c r="F18" s="505"/>
      <c r="G18" s="505"/>
      <c r="H18" s="505"/>
      <c r="I18" s="505"/>
      <c r="J18" s="505"/>
      <c r="K18" s="505"/>
      <c r="L18" s="505"/>
      <c r="M18" s="506"/>
      <c r="N18" s="361">
        <f t="shared" si="16"/>
        <v>0</v>
      </c>
      <c r="P18" s="490"/>
    </row>
    <row r="19" spans="1:16" ht="14.25" x14ac:dyDescent="0.3">
      <c r="A19" s="458" t="s">
        <v>458</v>
      </c>
      <c r="B19" s="504"/>
      <c r="C19" s="505"/>
      <c r="D19" s="505"/>
      <c r="E19" s="505"/>
      <c r="F19" s="505"/>
      <c r="G19" s="505"/>
      <c r="H19" s="505"/>
      <c r="I19" s="505"/>
      <c r="J19" s="505"/>
      <c r="K19" s="505"/>
      <c r="L19" s="505"/>
      <c r="M19" s="506"/>
      <c r="N19" s="361">
        <f t="shared" si="16"/>
        <v>0</v>
      </c>
      <c r="P19" s="490"/>
    </row>
    <row r="20" spans="1:16" ht="14.25" x14ac:dyDescent="0.3">
      <c r="A20" s="458" t="s">
        <v>459</v>
      </c>
      <c r="B20" s="504">
        <v>117429.465</v>
      </c>
      <c r="C20" s="505">
        <v>102985.023</v>
      </c>
      <c r="D20" s="505">
        <v>101989.01199999999</v>
      </c>
      <c r="E20" s="505">
        <v>62822.303000000007</v>
      </c>
      <c r="F20" s="505">
        <v>34763.321000000004</v>
      </c>
      <c r="G20" s="505">
        <v>28173.123999999996</v>
      </c>
      <c r="H20" s="505">
        <v>6122.9960000000028</v>
      </c>
      <c r="I20" s="505">
        <v>25162.649000000001</v>
      </c>
      <c r="J20" s="505">
        <v>73654.474000000002</v>
      </c>
      <c r="K20" s="505">
        <v>108235.73300000001</v>
      </c>
      <c r="L20" s="505">
        <v>104797.45600000001</v>
      </c>
      <c r="M20" s="506">
        <v>108889.57699999999</v>
      </c>
      <c r="N20" s="361">
        <f t="shared" si="16"/>
        <v>875025.13299999991</v>
      </c>
      <c r="P20" s="490"/>
    </row>
    <row r="21" spans="1:16" ht="14.25" x14ac:dyDescent="0.3">
      <c r="A21" s="458" t="s">
        <v>460</v>
      </c>
      <c r="B21" s="504">
        <v>56684.277999999998</v>
      </c>
      <c r="C21" s="505">
        <v>46254.210999999996</v>
      </c>
      <c r="D21" s="505">
        <v>50497.491000000002</v>
      </c>
      <c r="E21" s="505">
        <v>58240.948000000004</v>
      </c>
      <c r="F21" s="505">
        <v>18930.851999999999</v>
      </c>
      <c r="G21" s="505">
        <v>11012.661</v>
      </c>
      <c r="H21" s="505">
        <v>27097.902999999998</v>
      </c>
      <c r="I21" s="505">
        <v>53312.270999999993</v>
      </c>
      <c r="J21" s="505">
        <v>23119.972999999998</v>
      </c>
      <c r="K21" s="505">
        <v>58446.298000000003</v>
      </c>
      <c r="L21" s="505">
        <v>48046.269</v>
      </c>
      <c r="M21" s="506">
        <v>52286.61</v>
      </c>
      <c r="N21" s="361">
        <f t="shared" si="16"/>
        <v>503929.76500000001</v>
      </c>
      <c r="P21" s="490"/>
    </row>
    <row r="22" spans="1:16" ht="14.25" x14ac:dyDescent="0.3">
      <c r="A22" s="458" t="s">
        <v>485</v>
      </c>
      <c r="B22" s="504"/>
      <c r="C22" s="505"/>
      <c r="D22" s="505"/>
      <c r="E22" s="505"/>
      <c r="F22" s="505"/>
      <c r="G22" s="505"/>
      <c r="H22" s="505"/>
      <c r="I22" s="505"/>
      <c r="J22" s="505"/>
      <c r="K22" s="505"/>
      <c r="L22" s="505"/>
      <c r="M22" s="506"/>
      <c r="N22" s="361">
        <f t="shared" si="16"/>
        <v>0</v>
      </c>
      <c r="P22" s="490"/>
    </row>
    <row r="23" spans="1:16" ht="14.25" x14ac:dyDescent="0.3">
      <c r="A23" s="458" t="s">
        <v>486</v>
      </c>
      <c r="B23" s="504"/>
      <c r="C23" s="505"/>
      <c r="D23" s="505"/>
      <c r="E23" s="505"/>
      <c r="F23" s="505"/>
      <c r="G23" s="505"/>
      <c r="H23" s="505"/>
      <c r="I23" s="505"/>
      <c r="J23" s="505"/>
      <c r="K23" s="505"/>
      <c r="L23" s="505"/>
      <c r="M23" s="506"/>
      <c r="N23" s="361">
        <f t="shared" si="16"/>
        <v>0</v>
      </c>
      <c r="P23" s="490"/>
    </row>
    <row r="24" spans="1:16" ht="14.25" x14ac:dyDescent="0.3">
      <c r="A24" s="458" t="s">
        <v>482</v>
      </c>
      <c r="B24" s="504"/>
      <c r="C24" s="505"/>
      <c r="D24" s="505"/>
      <c r="E24" s="505"/>
      <c r="F24" s="505"/>
      <c r="G24" s="505"/>
      <c r="H24" s="505"/>
      <c r="I24" s="505"/>
      <c r="J24" s="505"/>
      <c r="K24" s="505"/>
      <c r="L24" s="505"/>
      <c r="M24" s="506"/>
      <c r="N24" s="361">
        <f t="shared" si="16"/>
        <v>0</v>
      </c>
      <c r="P24" s="490"/>
    </row>
    <row r="25" spans="1:16" ht="15" thickBot="1" x14ac:dyDescent="0.35">
      <c r="A25" s="458" t="s">
        <v>461</v>
      </c>
      <c r="B25" s="504"/>
      <c r="C25" s="505"/>
      <c r="D25" s="505"/>
      <c r="E25" s="505"/>
      <c r="F25" s="505"/>
      <c r="G25" s="505"/>
      <c r="H25" s="505"/>
      <c r="I25" s="505"/>
      <c r="J25" s="505"/>
      <c r="K25" s="505"/>
      <c r="L25" s="505"/>
      <c r="M25" s="506"/>
      <c r="N25" s="361">
        <f t="shared" si="16"/>
        <v>0</v>
      </c>
      <c r="P25" s="490"/>
    </row>
    <row r="26" spans="1:16" ht="14.25" thickBot="1" x14ac:dyDescent="0.3">
      <c r="A26" s="358" t="s">
        <v>24</v>
      </c>
      <c r="B26" s="368">
        <f t="shared" ref="B26:M26" si="17">SUM(B27:B30)</f>
        <v>38706.356</v>
      </c>
      <c r="C26" s="368">
        <f t="shared" si="17"/>
        <v>33677.709000000003</v>
      </c>
      <c r="D26" s="368">
        <f t="shared" si="17"/>
        <v>28261.694000000003</v>
      </c>
      <c r="E26" s="368">
        <f t="shared" si="17"/>
        <v>32830.046999999999</v>
      </c>
      <c r="F26" s="368">
        <f t="shared" si="17"/>
        <v>11800.025</v>
      </c>
      <c r="G26" s="368">
        <f t="shared" si="17"/>
        <v>-482.59100000000126</v>
      </c>
      <c r="H26" s="368">
        <f t="shared" si="17"/>
        <v>7217.4280000000008</v>
      </c>
      <c r="I26" s="368">
        <f t="shared" si="17"/>
        <v>16825.835999999999</v>
      </c>
      <c r="J26" s="368">
        <f t="shared" si="17"/>
        <v>23588.962</v>
      </c>
      <c r="K26" s="368">
        <f t="shared" si="17"/>
        <v>31173.103999999999</v>
      </c>
      <c r="L26" s="368">
        <f t="shared" si="17"/>
        <v>27569.525000000001</v>
      </c>
      <c r="M26" s="368">
        <f t="shared" si="17"/>
        <v>36695.67</v>
      </c>
      <c r="N26" s="359">
        <f t="shared" ref="N26" si="18">SUM(N27:N30)</f>
        <v>287863.76500000001</v>
      </c>
      <c r="P26" s="491"/>
    </row>
    <row r="27" spans="1:16" ht="14.25" x14ac:dyDescent="0.3">
      <c r="A27" s="360" t="s">
        <v>344</v>
      </c>
      <c r="B27" s="466"/>
      <c r="C27" s="467"/>
      <c r="D27" s="467"/>
      <c r="E27" s="467"/>
      <c r="F27" s="467"/>
      <c r="G27" s="467"/>
      <c r="H27" s="467"/>
      <c r="I27" s="467"/>
      <c r="J27" s="467"/>
      <c r="K27" s="467"/>
      <c r="L27" s="467"/>
      <c r="M27" s="500"/>
      <c r="N27" s="361">
        <f>SUM(B27:M27)</f>
        <v>0</v>
      </c>
      <c r="P27" s="490"/>
    </row>
    <row r="28" spans="1:16" ht="14.25" x14ac:dyDescent="0.3">
      <c r="A28" s="360" t="s">
        <v>345</v>
      </c>
      <c r="B28" s="466">
        <v>0</v>
      </c>
      <c r="C28" s="467">
        <v>0</v>
      </c>
      <c r="D28" s="467">
        <v>0</v>
      </c>
      <c r="E28" s="467">
        <v>0</v>
      </c>
      <c r="F28" s="467">
        <v>0</v>
      </c>
      <c r="G28" s="467">
        <v>0</v>
      </c>
      <c r="H28" s="467">
        <v>0</v>
      </c>
      <c r="I28" s="467">
        <v>0</v>
      </c>
      <c r="J28" s="467">
        <v>0</v>
      </c>
      <c r="K28" s="467">
        <v>0</v>
      </c>
      <c r="L28" s="467">
        <v>0</v>
      </c>
      <c r="M28" s="500">
        <v>0</v>
      </c>
      <c r="N28" s="361">
        <f t="shared" ref="N28:N30" si="19">SUM(B28:M28)</f>
        <v>0</v>
      </c>
      <c r="P28" s="490"/>
    </row>
    <row r="29" spans="1:16" ht="14.25" x14ac:dyDescent="0.3">
      <c r="A29" s="360" t="s">
        <v>24</v>
      </c>
      <c r="B29" s="466">
        <v>5511.107</v>
      </c>
      <c r="C29" s="467">
        <v>-5569.4319999999998</v>
      </c>
      <c r="D29" s="467">
        <v>2960.4260000000004</v>
      </c>
      <c r="E29" s="467">
        <v>21679.975999999999</v>
      </c>
      <c r="F29" s="467">
        <v>9434.6059999999998</v>
      </c>
      <c r="G29" s="467">
        <v>6889.9039999999995</v>
      </c>
      <c r="H29" s="467">
        <v>9667.7530000000006</v>
      </c>
      <c r="I29" s="467">
        <v>12329.055</v>
      </c>
      <c r="J29" s="467">
        <v>2154.4749999999999</v>
      </c>
      <c r="K29" s="467">
        <v>5386.4880000000003</v>
      </c>
      <c r="L29" s="467">
        <v>3213.1880000000001</v>
      </c>
      <c r="M29" s="500">
        <v>2419.3159999999998</v>
      </c>
      <c r="N29" s="361">
        <f t="shared" si="19"/>
        <v>76076.861999999994</v>
      </c>
      <c r="P29" s="490"/>
    </row>
    <row r="30" spans="1:16" ht="15" thickBot="1" x14ac:dyDescent="0.35">
      <c r="A30" s="360" t="s">
        <v>465</v>
      </c>
      <c r="B30" s="466">
        <v>33195.249000000003</v>
      </c>
      <c r="C30" s="467">
        <v>39247.141000000003</v>
      </c>
      <c r="D30" s="467">
        <v>25301.268000000004</v>
      </c>
      <c r="E30" s="467">
        <v>11150.071</v>
      </c>
      <c r="F30" s="467">
        <v>2365.4190000000003</v>
      </c>
      <c r="G30" s="467">
        <v>-7372.4950000000008</v>
      </c>
      <c r="H30" s="467">
        <v>-2450.3249999999998</v>
      </c>
      <c r="I30" s="467">
        <v>4496.7809999999999</v>
      </c>
      <c r="J30" s="467">
        <v>21434.487000000001</v>
      </c>
      <c r="K30" s="467">
        <v>25786.615999999998</v>
      </c>
      <c r="L30" s="467">
        <v>24356.337</v>
      </c>
      <c r="M30" s="500">
        <v>34276.353999999999</v>
      </c>
      <c r="N30" s="361">
        <f t="shared" si="19"/>
        <v>211786.90300000002</v>
      </c>
      <c r="P30" s="490"/>
    </row>
    <row r="31" spans="1:16" ht="14.25" thickBot="1" x14ac:dyDescent="0.3">
      <c r="A31" s="358" t="s">
        <v>346</v>
      </c>
      <c r="B31" s="368">
        <f>SUM(B32:B43)</f>
        <v>165579.565</v>
      </c>
      <c r="C31" s="368">
        <f t="shared" ref="C31:M31" si="20">SUM(C32:C43)</f>
        <v>156172.76700000002</v>
      </c>
      <c r="D31" s="368">
        <f t="shared" si="20"/>
        <v>192034.73400000003</v>
      </c>
      <c r="E31" s="368">
        <f t="shared" si="20"/>
        <v>119329.719</v>
      </c>
      <c r="F31" s="368">
        <f t="shared" si="20"/>
        <v>12492.553999999986</v>
      </c>
      <c r="G31" s="368">
        <f t="shared" si="20"/>
        <v>-1771.5580000000118</v>
      </c>
      <c r="H31" s="368">
        <f t="shared" si="20"/>
        <v>9564.8179999999684</v>
      </c>
      <c r="I31" s="368">
        <f t="shared" si="20"/>
        <v>53900.960000000014</v>
      </c>
      <c r="J31" s="368">
        <f t="shared" si="20"/>
        <v>110049.74300000002</v>
      </c>
      <c r="K31" s="368">
        <f t="shared" si="20"/>
        <v>205124.42399999997</v>
      </c>
      <c r="L31" s="368">
        <f t="shared" si="20"/>
        <v>183848.16799999998</v>
      </c>
      <c r="M31" s="368">
        <f t="shared" si="20"/>
        <v>170537.22300000006</v>
      </c>
      <c r="N31" s="359">
        <f t="shared" ref="N31" si="21">SUM(N32:N43)</f>
        <v>1376863.1170000003</v>
      </c>
      <c r="P31" s="491"/>
    </row>
    <row r="32" spans="1:16" ht="14.25" x14ac:dyDescent="0.3">
      <c r="A32" s="360" t="s">
        <v>376</v>
      </c>
      <c r="B32" s="466">
        <v>-2231.4469999999997</v>
      </c>
      <c r="C32" s="466">
        <v>1152.067</v>
      </c>
      <c r="D32" s="466">
        <v>-745.32700000000023</v>
      </c>
      <c r="E32" s="466">
        <v>-686.45399999999972</v>
      </c>
      <c r="F32" s="466">
        <v>-134.351</v>
      </c>
      <c r="G32" s="466">
        <v>135.51300000000001</v>
      </c>
      <c r="H32" s="466">
        <v>0</v>
      </c>
      <c r="I32" s="466">
        <v>0</v>
      </c>
      <c r="J32" s="466">
        <v>56.019999999999982</v>
      </c>
      <c r="K32" s="466">
        <v>1831.6149999999998</v>
      </c>
      <c r="L32" s="466">
        <v>4975.8639999999996</v>
      </c>
      <c r="M32" s="527">
        <v>0</v>
      </c>
      <c r="N32" s="361">
        <f>SUM(B32:M32)</f>
        <v>4353.5</v>
      </c>
      <c r="P32" s="490"/>
    </row>
    <row r="33" spans="1:16" ht="14.25" x14ac:dyDescent="0.3">
      <c r="A33" s="360" t="s">
        <v>309</v>
      </c>
      <c r="B33" s="466"/>
      <c r="C33" s="466"/>
      <c r="D33" s="466"/>
      <c r="E33" s="466"/>
      <c r="F33" s="466"/>
      <c r="G33" s="466"/>
      <c r="H33" s="466"/>
      <c r="I33" s="466"/>
      <c r="J33" s="466"/>
      <c r="K33" s="466"/>
      <c r="L33" s="466"/>
      <c r="M33" s="527"/>
      <c r="N33" s="361">
        <f t="shared" ref="N33:N43" si="22">SUM(B33:M33)</f>
        <v>0</v>
      </c>
      <c r="P33" s="490"/>
    </row>
    <row r="34" spans="1:16" ht="14.25" x14ac:dyDescent="0.3">
      <c r="A34" s="360" t="s">
        <v>347</v>
      </c>
      <c r="B34" s="466">
        <v>837.77100000000155</v>
      </c>
      <c r="C34" s="466">
        <v>3059.3470000000007</v>
      </c>
      <c r="D34" s="466">
        <v>3151.5459999999985</v>
      </c>
      <c r="E34" s="466">
        <v>0</v>
      </c>
      <c r="F34" s="466">
        <v>3864.7669999999989</v>
      </c>
      <c r="G34" s="466">
        <v>-570.76800000000003</v>
      </c>
      <c r="H34" s="466">
        <v>0</v>
      </c>
      <c r="I34" s="466">
        <v>0</v>
      </c>
      <c r="J34" s="466">
        <v>2666.5110000000009</v>
      </c>
      <c r="K34" s="466">
        <v>0</v>
      </c>
      <c r="L34" s="466">
        <v>193.34599999999955</v>
      </c>
      <c r="M34" s="527">
        <v>2908.8919999999998</v>
      </c>
      <c r="N34" s="361">
        <f t="shared" si="22"/>
        <v>16111.412</v>
      </c>
      <c r="P34" s="490"/>
    </row>
    <row r="35" spans="1:16" ht="14.25" x14ac:dyDescent="0.3">
      <c r="A35" s="360" t="s">
        <v>348</v>
      </c>
      <c r="B35" s="466"/>
      <c r="C35" s="466"/>
      <c r="D35" s="466"/>
      <c r="E35" s="466"/>
      <c r="F35" s="466"/>
      <c r="G35" s="466"/>
      <c r="H35" s="466"/>
      <c r="I35" s="466"/>
      <c r="J35" s="466"/>
      <c r="K35" s="466"/>
      <c r="L35" s="466"/>
      <c r="M35" s="527"/>
      <c r="N35" s="361">
        <f t="shared" si="22"/>
        <v>0</v>
      </c>
      <c r="P35" s="490"/>
    </row>
    <row r="36" spans="1:16" ht="14.25" x14ac:dyDescent="0.3">
      <c r="A36" s="360" t="s">
        <v>487</v>
      </c>
      <c r="B36" s="466">
        <v>0</v>
      </c>
      <c r="C36" s="466">
        <v>0</v>
      </c>
      <c r="D36" s="466">
        <v>0</v>
      </c>
      <c r="E36" s="466">
        <v>0</v>
      </c>
      <c r="F36" s="466">
        <v>0</v>
      </c>
      <c r="G36" s="466">
        <v>0</v>
      </c>
      <c r="H36" s="466">
        <v>0</v>
      </c>
      <c r="I36" s="466">
        <v>0</v>
      </c>
      <c r="J36" s="466">
        <v>0</v>
      </c>
      <c r="K36" s="466">
        <v>0</v>
      </c>
      <c r="L36" s="466">
        <v>0</v>
      </c>
      <c r="M36" s="527">
        <v>0</v>
      </c>
      <c r="N36" s="361">
        <f t="shared" si="22"/>
        <v>0</v>
      </c>
      <c r="P36" s="490"/>
    </row>
    <row r="37" spans="1:16" ht="14.25" x14ac:dyDescent="0.3">
      <c r="A37" s="360" t="s">
        <v>488</v>
      </c>
      <c r="B37" s="466">
        <v>0</v>
      </c>
      <c r="C37" s="466">
        <v>0</v>
      </c>
      <c r="D37" s="466">
        <v>0</v>
      </c>
      <c r="E37" s="466">
        <v>0</v>
      </c>
      <c r="F37" s="466">
        <v>0</v>
      </c>
      <c r="G37" s="466">
        <v>0</v>
      </c>
      <c r="H37" s="466">
        <v>0</v>
      </c>
      <c r="I37" s="466">
        <v>0</v>
      </c>
      <c r="J37" s="466">
        <v>0</v>
      </c>
      <c r="K37" s="466">
        <v>0</v>
      </c>
      <c r="L37" s="466">
        <v>0</v>
      </c>
      <c r="M37" s="527">
        <v>0</v>
      </c>
      <c r="N37" s="361">
        <f t="shared" si="22"/>
        <v>0</v>
      </c>
      <c r="P37" s="490"/>
    </row>
    <row r="38" spans="1:16" ht="14.25" x14ac:dyDescent="0.3">
      <c r="A38" s="360" t="s">
        <v>489</v>
      </c>
      <c r="B38" s="466"/>
      <c r="C38" s="466"/>
      <c r="D38" s="466"/>
      <c r="E38" s="466"/>
      <c r="F38" s="466"/>
      <c r="G38" s="466"/>
      <c r="H38" s="466"/>
      <c r="I38" s="466"/>
      <c r="J38" s="466"/>
      <c r="K38" s="466"/>
      <c r="L38" s="466"/>
      <c r="M38" s="527"/>
      <c r="N38" s="361">
        <f t="shared" si="22"/>
        <v>0</v>
      </c>
      <c r="P38" s="490"/>
    </row>
    <row r="39" spans="1:16" ht="14.25" x14ac:dyDescent="0.3">
      <c r="A39" s="360" t="s">
        <v>308</v>
      </c>
      <c r="B39" s="466">
        <v>-52194.114000000001</v>
      </c>
      <c r="C39" s="466">
        <v>-55952.481</v>
      </c>
      <c r="D39" s="466">
        <v>-4787</v>
      </c>
      <c r="E39" s="466">
        <v>-67973.114000000001</v>
      </c>
      <c r="F39" s="466">
        <v>-161715.56</v>
      </c>
      <c r="G39" s="466">
        <v>-151932.005</v>
      </c>
      <c r="H39" s="466">
        <v>-168270.38</v>
      </c>
      <c r="I39" s="466">
        <v>-115888.59</v>
      </c>
      <c r="J39" s="466">
        <v>-90727.061000000002</v>
      </c>
      <c r="K39" s="466">
        <v>-7928.7659999999996</v>
      </c>
      <c r="L39" s="466">
        <v>-24324.323</v>
      </c>
      <c r="M39" s="527">
        <v>-31911.476999999999</v>
      </c>
      <c r="N39" s="361">
        <f t="shared" si="22"/>
        <v>-933604.87099999981</v>
      </c>
      <c r="P39" s="490"/>
    </row>
    <row r="40" spans="1:16" ht="14.25" x14ac:dyDescent="0.3">
      <c r="A40" s="360" t="s">
        <v>349</v>
      </c>
      <c r="B40" s="466"/>
      <c r="C40" s="466"/>
      <c r="D40" s="466"/>
      <c r="E40" s="466"/>
      <c r="F40" s="466"/>
      <c r="G40" s="466"/>
      <c r="H40" s="466"/>
      <c r="I40" s="466"/>
      <c r="J40" s="466"/>
      <c r="K40" s="466"/>
      <c r="L40" s="466"/>
      <c r="M40" s="527"/>
      <c r="N40" s="361">
        <f t="shared" si="22"/>
        <v>0</v>
      </c>
      <c r="P40" s="490"/>
    </row>
    <row r="41" spans="1:16" ht="14.25" x14ac:dyDescent="0.3">
      <c r="A41" s="360" t="s">
        <v>462</v>
      </c>
      <c r="B41" s="466"/>
      <c r="C41" s="466"/>
      <c r="D41" s="466"/>
      <c r="E41" s="466"/>
      <c r="F41" s="466"/>
      <c r="G41" s="466"/>
      <c r="H41" s="466"/>
      <c r="I41" s="466"/>
      <c r="J41" s="466"/>
      <c r="K41" s="466"/>
      <c r="L41" s="466"/>
      <c r="M41" s="527"/>
      <c r="N41" s="361">
        <f t="shared" si="22"/>
        <v>0</v>
      </c>
      <c r="P41" s="490"/>
    </row>
    <row r="42" spans="1:16" ht="14.25" x14ac:dyDescent="0.3">
      <c r="A42" s="360" t="s">
        <v>463</v>
      </c>
      <c r="B42" s="466">
        <v>218069.45</v>
      </c>
      <c r="C42" s="466">
        <v>206850.603</v>
      </c>
      <c r="D42" s="466">
        <v>194010.38800000001</v>
      </c>
      <c r="E42" s="466">
        <v>187170.65299999999</v>
      </c>
      <c r="F42" s="466">
        <v>169278.16699999999</v>
      </c>
      <c r="G42" s="466">
        <v>150394.291</v>
      </c>
      <c r="H42" s="466">
        <v>177043.45899999997</v>
      </c>
      <c r="I42" s="466">
        <v>168216.08900000001</v>
      </c>
      <c r="J42" s="466">
        <v>195184.69700000001</v>
      </c>
      <c r="K42" s="466">
        <v>210539.86199999999</v>
      </c>
      <c r="L42" s="466">
        <v>202061.84899999999</v>
      </c>
      <c r="M42" s="527">
        <v>197819.26000000004</v>
      </c>
      <c r="N42" s="361">
        <f t="shared" si="22"/>
        <v>2276638.7680000002</v>
      </c>
      <c r="P42" s="490"/>
    </row>
    <row r="43" spans="1:16" ht="15" thickBot="1" x14ac:dyDescent="0.35">
      <c r="A43" s="360" t="s">
        <v>464</v>
      </c>
      <c r="B43" s="466">
        <v>1097.905</v>
      </c>
      <c r="C43" s="466">
        <v>1063.231</v>
      </c>
      <c r="D43" s="466">
        <v>405.12700000000001</v>
      </c>
      <c r="E43" s="466">
        <v>818.63400000000001</v>
      </c>
      <c r="F43" s="466">
        <v>1199.5309999999999</v>
      </c>
      <c r="G43" s="466">
        <v>201.411</v>
      </c>
      <c r="H43" s="466">
        <v>791.73900000000003</v>
      </c>
      <c r="I43" s="466">
        <v>1573.461</v>
      </c>
      <c r="J43" s="466">
        <v>2869.576</v>
      </c>
      <c r="K43" s="466">
        <v>681.71299999999997</v>
      </c>
      <c r="L43" s="466">
        <v>941.43200000000002</v>
      </c>
      <c r="M43" s="527">
        <v>1720.548</v>
      </c>
      <c r="N43" s="361">
        <f t="shared" si="22"/>
        <v>13364.308000000001</v>
      </c>
      <c r="P43" s="490"/>
    </row>
    <row r="44" spans="1:16" ht="14.25" thickBot="1" x14ac:dyDescent="0.3">
      <c r="A44" s="358" t="s">
        <v>350</v>
      </c>
      <c r="B44" s="368">
        <f>SUM(B45:B53)</f>
        <v>83590.646999999997</v>
      </c>
      <c r="C44" s="368">
        <f t="shared" ref="C44:M44" si="23">SUM(C45:C53)</f>
        <v>86858.517999999996</v>
      </c>
      <c r="D44" s="368">
        <f t="shared" si="23"/>
        <v>94433.362000000008</v>
      </c>
      <c r="E44" s="368">
        <f t="shared" si="23"/>
        <v>76697.534</v>
      </c>
      <c r="F44" s="368">
        <f t="shared" si="23"/>
        <v>52602.400000000001</v>
      </c>
      <c r="G44" s="368">
        <f t="shared" si="23"/>
        <v>3568.7359999999999</v>
      </c>
      <c r="H44" s="368">
        <f t="shared" si="23"/>
        <v>33503.697999999997</v>
      </c>
      <c r="I44" s="368">
        <f t="shared" si="23"/>
        <v>103160.84099999999</v>
      </c>
      <c r="J44" s="368">
        <f t="shared" si="23"/>
        <v>85135.738000000012</v>
      </c>
      <c r="K44" s="368">
        <f t="shared" si="23"/>
        <v>75520.264999999999</v>
      </c>
      <c r="L44" s="368">
        <f t="shared" si="23"/>
        <v>62543.858999999997</v>
      </c>
      <c r="M44" s="368">
        <f t="shared" si="23"/>
        <v>68257.225999999995</v>
      </c>
      <c r="N44" s="359">
        <f t="shared" ref="N44" si="24">SUM(N45:N53)</f>
        <v>825872.82399999991</v>
      </c>
      <c r="P44" s="491"/>
    </row>
    <row r="45" spans="1:16" ht="14.25" x14ac:dyDescent="0.3">
      <c r="A45" s="360" t="s">
        <v>310</v>
      </c>
      <c r="B45" s="466">
        <v>0</v>
      </c>
      <c r="C45" s="467">
        <v>0</v>
      </c>
      <c r="D45" s="467">
        <v>0</v>
      </c>
      <c r="E45" s="467">
        <v>67.738</v>
      </c>
      <c r="F45" s="467">
        <v>0</v>
      </c>
      <c r="G45" s="467">
        <v>0</v>
      </c>
      <c r="H45" s="467">
        <v>0</v>
      </c>
      <c r="I45" s="467">
        <v>0</v>
      </c>
      <c r="J45" s="467">
        <v>0</v>
      </c>
      <c r="K45" s="467">
        <v>0</v>
      </c>
      <c r="L45" s="467">
        <v>0</v>
      </c>
      <c r="M45" s="500">
        <v>0</v>
      </c>
      <c r="N45" s="361">
        <f t="shared" ref="N45:N53" si="25">SUM(B45:M45)</f>
        <v>67.738</v>
      </c>
      <c r="P45" s="490"/>
    </row>
    <row r="46" spans="1:16" ht="14.25" x14ac:dyDescent="0.3">
      <c r="A46" s="393" t="s">
        <v>351</v>
      </c>
      <c r="B46" s="501"/>
      <c r="C46" s="502"/>
      <c r="D46" s="502"/>
      <c r="E46" s="502"/>
      <c r="F46" s="502"/>
      <c r="G46" s="502"/>
      <c r="H46" s="502"/>
      <c r="I46" s="502"/>
      <c r="J46" s="502"/>
      <c r="K46" s="502"/>
      <c r="L46" s="502"/>
      <c r="M46" s="503"/>
      <c r="N46" s="361">
        <f t="shared" si="25"/>
        <v>0</v>
      </c>
      <c r="P46" s="490"/>
    </row>
    <row r="47" spans="1:16" ht="14.25" x14ac:dyDescent="0.3">
      <c r="A47" s="393" t="s">
        <v>352</v>
      </c>
      <c r="B47" s="501"/>
      <c r="C47" s="502"/>
      <c r="D47" s="502"/>
      <c r="E47" s="502"/>
      <c r="F47" s="502"/>
      <c r="G47" s="502"/>
      <c r="H47" s="502"/>
      <c r="I47" s="502"/>
      <c r="J47" s="502"/>
      <c r="K47" s="502"/>
      <c r="L47" s="502"/>
      <c r="M47" s="503"/>
      <c r="N47" s="361">
        <f t="shared" si="25"/>
        <v>0</v>
      </c>
      <c r="P47" s="490"/>
    </row>
    <row r="48" spans="1:16" ht="14.25" x14ac:dyDescent="0.3">
      <c r="A48" s="393" t="s">
        <v>353</v>
      </c>
      <c r="B48" s="501"/>
      <c r="C48" s="502"/>
      <c r="D48" s="502"/>
      <c r="E48" s="502"/>
      <c r="F48" s="502"/>
      <c r="G48" s="502"/>
      <c r="H48" s="502"/>
      <c r="I48" s="502"/>
      <c r="J48" s="502"/>
      <c r="K48" s="502"/>
      <c r="L48" s="502"/>
      <c r="M48" s="503"/>
      <c r="N48" s="361">
        <f t="shared" si="25"/>
        <v>0</v>
      </c>
      <c r="P48" s="490"/>
    </row>
    <row r="49" spans="1:16" ht="14.25" x14ac:dyDescent="0.3">
      <c r="A49" s="393" t="s">
        <v>434</v>
      </c>
      <c r="B49" s="501"/>
      <c r="C49" s="502"/>
      <c r="D49" s="502"/>
      <c r="E49" s="502"/>
      <c r="F49" s="502"/>
      <c r="G49" s="502"/>
      <c r="H49" s="502"/>
      <c r="I49" s="502"/>
      <c r="J49" s="502"/>
      <c r="K49" s="502"/>
      <c r="L49" s="502"/>
      <c r="M49" s="503"/>
      <c r="N49" s="361">
        <f t="shared" si="25"/>
        <v>0</v>
      </c>
      <c r="P49" s="490"/>
    </row>
    <row r="50" spans="1:16" ht="14.25" x14ac:dyDescent="0.3">
      <c r="A50" s="393" t="s">
        <v>435</v>
      </c>
      <c r="B50" s="501">
        <v>0</v>
      </c>
      <c r="C50" s="502">
        <v>21938.085999999999</v>
      </c>
      <c r="D50" s="502">
        <v>8809.8220000000001</v>
      </c>
      <c r="E50" s="502">
        <v>32555.261999999999</v>
      </c>
      <c r="F50" s="502">
        <v>8932.6829999999973</v>
      </c>
      <c r="G50" s="502">
        <v>392.47199999999998</v>
      </c>
      <c r="H50" s="502">
        <v>-5754.5810000000056</v>
      </c>
      <c r="I50" s="502">
        <v>51391.571000000011</v>
      </c>
      <c r="J50" s="502">
        <v>22632.981</v>
      </c>
      <c r="K50" s="502">
        <v>-2665.3259999999973</v>
      </c>
      <c r="L50" s="502">
        <v>13316.21</v>
      </c>
      <c r="M50" s="503">
        <v>17067.549999999996</v>
      </c>
      <c r="N50" s="361">
        <f t="shared" si="25"/>
        <v>168616.72999999998</v>
      </c>
      <c r="P50" s="490"/>
    </row>
    <row r="51" spans="1:16" ht="14.25" x14ac:dyDescent="0.3">
      <c r="A51" s="393" t="s">
        <v>466</v>
      </c>
      <c r="B51" s="501"/>
      <c r="C51" s="502"/>
      <c r="D51" s="502"/>
      <c r="E51" s="502"/>
      <c r="F51" s="502"/>
      <c r="G51" s="502"/>
      <c r="H51" s="502"/>
      <c r="I51" s="502"/>
      <c r="J51" s="502"/>
      <c r="K51" s="502"/>
      <c r="L51" s="502"/>
      <c r="M51" s="503"/>
      <c r="N51" s="361">
        <f t="shared" si="25"/>
        <v>0</v>
      </c>
      <c r="P51" s="490"/>
    </row>
    <row r="52" spans="1:16" ht="14.25" x14ac:dyDescent="0.3">
      <c r="A52" s="393" t="s">
        <v>467</v>
      </c>
      <c r="B52" s="501"/>
      <c r="C52" s="502"/>
      <c r="D52" s="502"/>
      <c r="E52" s="502"/>
      <c r="F52" s="502"/>
      <c r="G52" s="502"/>
      <c r="H52" s="502"/>
      <c r="I52" s="502"/>
      <c r="J52" s="502"/>
      <c r="K52" s="502"/>
      <c r="L52" s="502"/>
      <c r="M52" s="503"/>
      <c r="N52" s="361">
        <f t="shared" si="25"/>
        <v>0</v>
      </c>
      <c r="P52" s="490"/>
    </row>
    <row r="53" spans="1:16" ht="15" thickBot="1" x14ac:dyDescent="0.35">
      <c r="A53" s="465" t="s">
        <v>468</v>
      </c>
      <c r="B53" s="507">
        <v>83590.646999999997</v>
      </c>
      <c r="C53" s="508">
        <v>64920.432000000001</v>
      </c>
      <c r="D53" s="508">
        <v>85623.540000000008</v>
      </c>
      <c r="E53" s="508">
        <v>44074.534</v>
      </c>
      <c r="F53" s="508">
        <v>43669.717000000004</v>
      </c>
      <c r="G53" s="508">
        <v>3176.2639999999997</v>
      </c>
      <c r="H53" s="508">
        <v>39258.279000000002</v>
      </c>
      <c r="I53" s="508">
        <v>51769.269999999982</v>
      </c>
      <c r="J53" s="508">
        <v>62502.757000000005</v>
      </c>
      <c r="K53" s="508">
        <v>78185.591</v>
      </c>
      <c r="L53" s="508">
        <v>49227.648999999998</v>
      </c>
      <c r="M53" s="509">
        <v>51189.675999999999</v>
      </c>
      <c r="N53" s="361">
        <f t="shared" si="25"/>
        <v>657188.35599999991</v>
      </c>
      <c r="P53" s="490"/>
    </row>
    <row r="54" spans="1:16" ht="14.25" thickBot="1" x14ac:dyDescent="0.3">
      <c r="A54" s="358" t="s">
        <v>354</v>
      </c>
      <c r="B54" s="368">
        <f>B55</f>
        <v>0</v>
      </c>
      <c r="C54" s="368">
        <f t="shared" ref="C54:M54" si="26">C55</f>
        <v>0</v>
      </c>
      <c r="D54" s="368">
        <f t="shared" si="26"/>
        <v>0</v>
      </c>
      <c r="E54" s="368">
        <f t="shared" si="26"/>
        <v>0</v>
      </c>
      <c r="F54" s="368">
        <f t="shared" si="26"/>
        <v>0</v>
      </c>
      <c r="G54" s="368">
        <f t="shared" si="26"/>
        <v>0</v>
      </c>
      <c r="H54" s="368">
        <f t="shared" si="26"/>
        <v>0</v>
      </c>
      <c r="I54" s="368">
        <f t="shared" si="26"/>
        <v>0</v>
      </c>
      <c r="J54" s="368">
        <f t="shared" si="26"/>
        <v>0</v>
      </c>
      <c r="K54" s="368">
        <f t="shared" si="26"/>
        <v>0</v>
      </c>
      <c r="L54" s="368">
        <f t="shared" si="26"/>
        <v>0</v>
      </c>
      <c r="M54" s="368">
        <f t="shared" si="26"/>
        <v>0</v>
      </c>
      <c r="N54" s="359">
        <f t="shared" ref="N54" si="27">N55</f>
        <v>0</v>
      </c>
      <c r="P54" s="491"/>
    </row>
    <row r="55" spans="1:16" ht="15" thickBot="1" x14ac:dyDescent="0.35">
      <c r="A55" s="465" t="s">
        <v>355</v>
      </c>
      <c r="B55" s="507"/>
      <c r="C55" s="508"/>
      <c r="D55" s="508"/>
      <c r="E55" s="508"/>
      <c r="F55" s="508"/>
      <c r="G55" s="508"/>
      <c r="H55" s="508"/>
      <c r="I55" s="508"/>
      <c r="J55" s="508"/>
      <c r="K55" s="508"/>
      <c r="L55" s="508"/>
      <c r="M55" s="509"/>
      <c r="N55" s="468">
        <f>SUM(B55:M55)</f>
        <v>0</v>
      </c>
      <c r="P55" s="490"/>
    </row>
    <row r="56" spans="1:16" ht="14.25" thickBot="1" x14ac:dyDescent="0.3">
      <c r="A56" s="358" t="s">
        <v>356</v>
      </c>
      <c r="B56" s="368">
        <f>SUM(B57:B63)</f>
        <v>6257.4549999999981</v>
      </c>
      <c r="C56" s="368">
        <f t="shared" ref="C56:M56" si="28">SUM(C57:C63)</f>
        <v>8831.8189999999995</v>
      </c>
      <c r="D56" s="368">
        <f t="shared" si="28"/>
        <v>10631.117000000004</v>
      </c>
      <c r="E56" s="368">
        <f t="shared" si="28"/>
        <v>2006.8010000000004</v>
      </c>
      <c r="F56" s="368">
        <f t="shared" si="28"/>
        <v>-387.79599999999982</v>
      </c>
      <c r="G56" s="368">
        <f t="shared" si="28"/>
        <v>-5805.1309999999994</v>
      </c>
      <c r="H56" s="368">
        <f t="shared" si="28"/>
        <v>8671.6650000000009</v>
      </c>
      <c r="I56" s="368">
        <f t="shared" si="28"/>
        <v>0</v>
      </c>
      <c r="J56" s="368">
        <f t="shared" si="28"/>
        <v>7489.4670000000006</v>
      </c>
      <c r="K56" s="368">
        <f t="shared" si="28"/>
        <v>4170.8590000000004</v>
      </c>
      <c r="L56" s="368">
        <f t="shared" si="28"/>
        <v>8348.0609999999979</v>
      </c>
      <c r="M56" s="368">
        <f t="shared" si="28"/>
        <v>4239.5479999999989</v>
      </c>
      <c r="N56" s="359">
        <f t="shared" ref="N56" si="29">SUM(N57:N63)</f>
        <v>54453.864999999998</v>
      </c>
      <c r="P56" s="491"/>
    </row>
    <row r="57" spans="1:16" ht="14.25" x14ac:dyDescent="0.3">
      <c r="A57" s="360" t="s">
        <v>377</v>
      </c>
      <c r="B57" s="528"/>
      <c r="C57" s="529"/>
      <c r="D57" s="529"/>
      <c r="E57" s="529"/>
      <c r="F57" s="529"/>
      <c r="G57" s="529"/>
      <c r="H57" s="529"/>
      <c r="I57" s="529"/>
      <c r="J57" s="529"/>
      <c r="K57" s="529"/>
      <c r="L57" s="529"/>
      <c r="M57" s="530"/>
      <c r="N57" s="361">
        <f>SUM(B57:M57)</f>
        <v>0</v>
      </c>
      <c r="P57" s="490"/>
    </row>
    <row r="58" spans="1:16" ht="14.25" x14ac:dyDescent="0.3">
      <c r="A58" s="360" t="s">
        <v>357</v>
      </c>
      <c r="B58" s="466">
        <v>0</v>
      </c>
      <c r="C58" s="467">
        <v>0</v>
      </c>
      <c r="D58" s="467"/>
      <c r="E58" s="467"/>
      <c r="F58" s="467"/>
      <c r="G58" s="467"/>
      <c r="H58" s="467">
        <v>0</v>
      </c>
      <c r="I58" s="467"/>
      <c r="J58" s="467">
        <v>0</v>
      </c>
      <c r="K58" s="467"/>
      <c r="L58" s="467">
        <v>0</v>
      </c>
      <c r="M58" s="500">
        <v>0</v>
      </c>
      <c r="N58" s="361">
        <f t="shared" ref="N58:N63" si="30">SUM(B58:M58)</f>
        <v>0</v>
      </c>
      <c r="P58" s="490"/>
    </row>
    <row r="59" spans="1:16" ht="14.25" x14ac:dyDescent="0.3">
      <c r="A59" s="360" t="s">
        <v>378</v>
      </c>
      <c r="B59" s="466">
        <v>0</v>
      </c>
      <c r="C59" s="467"/>
      <c r="D59" s="467">
        <v>0</v>
      </c>
      <c r="E59" s="467"/>
      <c r="F59" s="467"/>
      <c r="G59" s="467"/>
      <c r="H59" s="467"/>
      <c r="I59" s="467"/>
      <c r="J59" s="467"/>
      <c r="K59" s="467"/>
      <c r="L59" s="467"/>
      <c r="M59" s="500"/>
      <c r="N59" s="361">
        <f t="shared" si="30"/>
        <v>0</v>
      </c>
      <c r="P59" s="490"/>
    </row>
    <row r="60" spans="1:16" ht="14.25" x14ac:dyDescent="0.3">
      <c r="A60" s="393" t="s">
        <v>358</v>
      </c>
      <c r="B60" s="501">
        <v>-2154.0450000000001</v>
      </c>
      <c r="C60" s="502">
        <v>0</v>
      </c>
      <c r="D60" s="502">
        <v>-1716.557</v>
      </c>
      <c r="E60" s="502">
        <v>-2120.4229999999998</v>
      </c>
      <c r="F60" s="502">
        <v>0</v>
      </c>
      <c r="G60" s="502">
        <v>-4817.9319999999998</v>
      </c>
      <c r="H60" s="502">
        <v>0</v>
      </c>
      <c r="I60" s="502">
        <v>0</v>
      </c>
      <c r="J60" s="502">
        <v>-3713.6689999999999</v>
      </c>
      <c r="K60" s="502">
        <v>0</v>
      </c>
      <c r="L60" s="502">
        <v>-134.62299999999999</v>
      </c>
      <c r="M60" s="503">
        <v>-936.24699999999996</v>
      </c>
      <c r="N60" s="361">
        <f t="shared" si="30"/>
        <v>-15593.495999999997</v>
      </c>
      <c r="P60" s="490"/>
    </row>
    <row r="61" spans="1:16" ht="14.25" x14ac:dyDescent="0.3">
      <c r="A61" s="393" t="s">
        <v>395</v>
      </c>
      <c r="B61" s="501">
        <v>0</v>
      </c>
      <c r="C61" s="502">
        <v>0</v>
      </c>
      <c r="D61" s="502">
        <v>0</v>
      </c>
      <c r="E61" s="502">
        <v>0</v>
      </c>
      <c r="F61" s="502">
        <v>0</v>
      </c>
      <c r="G61" s="502">
        <v>0</v>
      </c>
      <c r="H61" s="502">
        <v>0</v>
      </c>
      <c r="I61" s="502">
        <v>0</v>
      </c>
      <c r="J61" s="502">
        <v>0</v>
      </c>
      <c r="K61" s="502">
        <v>0</v>
      </c>
      <c r="L61" s="502">
        <v>0</v>
      </c>
      <c r="M61" s="503">
        <v>0</v>
      </c>
      <c r="N61" s="361">
        <f t="shared" si="30"/>
        <v>0</v>
      </c>
      <c r="P61" s="490"/>
    </row>
    <row r="62" spans="1:16" ht="14.25" x14ac:dyDescent="0.3">
      <c r="A62" s="458" t="s">
        <v>483</v>
      </c>
      <c r="B62" s="504">
        <v>0</v>
      </c>
      <c r="C62" s="505">
        <v>3547.8070000000007</v>
      </c>
      <c r="D62" s="505">
        <v>-4055.5250000000001</v>
      </c>
      <c r="E62" s="505">
        <v>0</v>
      </c>
      <c r="F62" s="505">
        <v>0</v>
      </c>
      <c r="G62" s="505">
        <v>0</v>
      </c>
      <c r="H62" s="505">
        <v>0</v>
      </c>
      <c r="I62" s="505">
        <v>0</v>
      </c>
      <c r="J62" s="505">
        <v>8644.1640000000007</v>
      </c>
      <c r="K62" s="505">
        <v>0</v>
      </c>
      <c r="L62" s="505">
        <v>0</v>
      </c>
      <c r="M62" s="506">
        <v>-505.50900000000001</v>
      </c>
      <c r="N62" s="361">
        <f t="shared" si="30"/>
        <v>7630.9370000000017</v>
      </c>
      <c r="P62" s="490"/>
    </row>
    <row r="63" spans="1:16" ht="15" thickBot="1" x14ac:dyDescent="0.35">
      <c r="A63" s="458" t="s">
        <v>469</v>
      </c>
      <c r="B63" s="504">
        <v>8411.4999999999982</v>
      </c>
      <c r="C63" s="505">
        <v>5284.0119999999988</v>
      </c>
      <c r="D63" s="505">
        <v>16403.199000000004</v>
      </c>
      <c r="E63" s="505">
        <v>4127.2240000000002</v>
      </c>
      <c r="F63" s="505">
        <v>-387.79599999999982</v>
      </c>
      <c r="G63" s="505">
        <v>-987.19900000000007</v>
      </c>
      <c r="H63" s="505">
        <v>8671.6650000000009</v>
      </c>
      <c r="I63" s="505">
        <v>0</v>
      </c>
      <c r="J63" s="505">
        <v>2558.9719999999998</v>
      </c>
      <c r="K63" s="505">
        <v>4170.8590000000004</v>
      </c>
      <c r="L63" s="505">
        <v>8482.6839999999975</v>
      </c>
      <c r="M63" s="506">
        <v>5681.3039999999992</v>
      </c>
      <c r="N63" s="361">
        <f t="shared" si="30"/>
        <v>62416.423999999992</v>
      </c>
      <c r="P63" s="490"/>
    </row>
    <row r="64" spans="1:16" ht="14.25" thickBot="1" x14ac:dyDescent="0.3">
      <c r="A64" s="358" t="s">
        <v>359</v>
      </c>
      <c r="B64" s="368">
        <f t="shared" ref="B64" si="31">SUM(B65:B69)</f>
        <v>-1133.5919999999994</v>
      </c>
      <c r="C64" s="368">
        <f t="shared" ref="C64" si="32">SUM(C65:C69)</f>
        <v>1644.0190000000007</v>
      </c>
      <c r="D64" s="368">
        <f t="shared" ref="D64" si="33">SUM(D65:D69)</f>
        <v>499.72300000000178</v>
      </c>
      <c r="E64" s="368">
        <f t="shared" ref="E64" si="34">SUM(E65:E69)</f>
        <v>2971.9090000000001</v>
      </c>
      <c r="F64" s="368">
        <f t="shared" ref="F64" si="35">SUM(F65:F69)</f>
        <v>-5316.2199999999993</v>
      </c>
      <c r="G64" s="368">
        <f t="shared" ref="G64" si="36">SUM(G65:G69)</f>
        <v>-6159.893</v>
      </c>
      <c r="H64" s="368">
        <f t="shared" ref="H64" si="37">SUM(H65:H69)</f>
        <v>3778.2720000000008</v>
      </c>
      <c r="I64" s="368">
        <f t="shared" ref="I64" si="38">SUM(I65:I69)</f>
        <v>-990.65299999999934</v>
      </c>
      <c r="J64" s="368">
        <f t="shared" ref="J64" si="39">SUM(J65:J69)</f>
        <v>-2161.1149999999998</v>
      </c>
      <c r="K64" s="368">
        <f t="shared" ref="K64" si="40">SUM(K65:K69)</f>
        <v>19412.819</v>
      </c>
      <c r="L64" s="368">
        <f t="shared" ref="L64" si="41">SUM(L65:L69)</f>
        <v>8990.9169999999976</v>
      </c>
      <c r="M64" s="368">
        <f t="shared" ref="M64" si="42">SUM(M65:M69)</f>
        <v>144.24850000000151</v>
      </c>
      <c r="N64" s="359">
        <f t="shared" ref="N64" si="43">SUM(N65:N69)</f>
        <v>21680.434500000003</v>
      </c>
      <c r="P64" s="491"/>
    </row>
    <row r="65" spans="1:16" ht="14.25" x14ac:dyDescent="0.3">
      <c r="A65" s="360" t="s">
        <v>360</v>
      </c>
      <c r="B65" s="466">
        <v>0</v>
      </c>
      <c r="C65" s="467">
        <v>0</v>
      </c>
      <c r="D65" s="467">
        <v>0</v>
      </c>
      <c r="E65" s="467">
        <v>56.710999999999999</v>
      </c>
      <c r="F65" s="467">
        <v>-1747.1310000000001</v>
      </c>
      <c r="G65" s="467">
        <v>-898.26400000000001</v>
      </c>
      <c r="H65" s="467">
        <v>-1649.155</v>
      </c>
      <c r="I65" s="467">
        <v>-668.79300000000001</v>
      </c>
      <c r="J65" s="467">
        <v>0</v>
      </c>
      <c r="K65" s="467">
        <v>0</v>
      </c>
      <c r="L65" s="467">
        <v>0</v>
      </c>
      <c r="M65" s="500">
        <v>0</v>
      </c>
      <c r="N65" s="361">
        <f>SUM(B65:M65)</f>
        <v>-4906.6319999999996</v>
      </c>
      <c r="P65" s="490"/>
    </row>
    <row r="66" spans="1:16" ht="14.25" x14ac:dyDescent="0.3">
      <c r="A66" s="360" t="s">
        <v>396</v>
      </c>
      <c r="B66" s="466">
        <v>0</v>
      </c>
      <c r="C66" s="467">
        <v>0</v>
      </c>
      <c r="D66" s="467">
        <v>0</v>
      </c>
      <c r="E66" s="467">
        <v>0</v>
      </c>
      <c r="F66" s="467">
        <v>0</v>
      </c>
      <c r="G66" s="467">
        <v>0</v>
      </c>
      <c r="H66" s="467">
        <v>0</v>
      </c>
      <c r="I66" s="467">
        <v>1697.136</v>
      </c>
      <c r="J66" s="467">
        <v>-1686.7070000000001</v>
      </c>
      <c r="K66" s="467">
        <v>0</v>
      </c>
      <c r="L66" s="467">
        <v>0</v>
      </c>
      <c r="M66" s="500">
        <v>0</v>
      </c>
      <c r="N66" s="361">
        <f t="shared" ref="N66:N69" si="44">SUM(B66:M66)</f>
        <v>10.42899999999986</v>
      </c>
      <c r="P66" s="490"/>
    </row>
    <row r="67" spans="1:16" ht="14.25" x14ac:dyDescent="0.3">
      <c r="A67" s="393" t="s">
        <v>359</v>
      </c>
      <c r="B67" s="501">
        <v>0</v>
      </c>
      <c r="C67" s="502">
        <v>0</v>
      </c>
      <c r="D67" s="502">
        <v>0</v>
      </c>
      <c r="E67" s="502">
        <v>0</v>
      </c>
      <c r="F67" s="502">
        <v>0</v>
      </c>
      <c r="G67" s="502">
        <v>-1089.7259999999999</v>
      </c>
      <c r="H67" s="502">
        <v>0</v>
      </c>
      <c r="I67" s="502">
        <v>0</v>
      </c>
      <c r="J67" s="502">
        <v>0</v>
      </c>
      <c r="K67" s="502"/>
      <c r="L67" s="502">
        <v>0</v>
      </c>
      <c r="M67" s="503">
        <v>-4092.0044999999991</v>
      </c>
      <c r="N67" s="361">
        <f t="shared" si="44"/>
        <v>-5181.7304999999988</v>
      </c>
      <c r="P67" s="490"/>
    </row>
    <row r="68" spans="1:16" ht="14.25" x14ac:dyDescent="0.3">
      <c r="A68" s="393" t="s">
        <v>361</v>
      </c>
      <c r="B68" s="501">
        <v>-1127.1219999999994</v>
      </c>
      <c r="C68" s="502">
        <v>1644.0190000000007</v>
      </c>
      <c r="D68" s="502">
        <v>499.72300000000178</v>
      </c>
      <c r="E68" s="502">
        <v>2915.1980000000003</v>
      </c>
      <c r="F68" s="502">
        <v>-4161.9959999999992</v>
      </c>
      <c r="G68" s="502">
        <v>-4171.9030000000002</v>
      </c>
      <c r="H68" s="502">
        <v>5427.4270000000006</v>
      </c>
      <c r="I68" s="502">
        <v>-2018.9959999999992</v>
      </c>
      <c r="J68" s="502">
        <v>3338.0459999999998</v>
      </c>
      <c r="K68" s="502">
        <v>19412.819</v>
      </c>
      <c r="L68" s="502">
        <v>8990.9169999999976</v>
      </c>
      <c r="M68" s="503">
        <v>4236.2530000000006</v>
      </c>
      <c r="N68" s="361">
        <f t="shared" si="44"/>
        <v>34984.385000000002</v>
      </c>
      <c r="P68" s="490"/>
    </row>
    <row r="69" spans="1:16" ht="15" thickBot="1" x14ac:dyDescent="0.35">
      <c r="A69" s="393" t="s">
        <v>362</v>
      </c>
      <c r="B69" s="501">
        <v>-6.4700000000000273</v>
      </c>
      <c r="C69" s="502">
        <v>0</v>
      </c>
      <c r="D69" s="502">
        <v>0</v>
      </c>
      <c r="E69" s="502">
        <v>0</v>
      </c>
      <c r="F69" s="502">
        <v>592.90700000000004</v>
      </c>
      <c r="G69" s="502">
        <v>0</v>
      </c>
      <c r="H69" s="502">
        <v>0</v>
      </c>
      <c r="I69" s="502">
        <v>0</v>
      </c>
      <c r="J69" s="502">
        <v>-3812.4539999999997</v>
      </c>
      <c r="K69" s="502">
        <v>0</v>
      </c>
      <c r="L69" s="502">
        <v>0</v>
      </c>
      <c r="M69" s="503">
        <v>0</v>
      </c>
      <c r="N69" s="361">
        <f t="shared" si="44"/>
        <v>-3226.0169999999998</v>
      </c>
      <c r="P69" s="490"/>
    </row>
    <row r="70" spans="1:16" ht="14.25" thickBot="1" x14ac:dyDescent="0.3">
      <c r="A70" s="358" t="s">
        <v>363</v>
      </c>
      <c r="B70" s="368">
        <f>SUM(B71:B88)</f>
        <v>23997.421999999999</v>
      </c>
      <c r="C70" s="368">
        <f t="shared" ref="C70:M70" si="45">SUM(C71:C88)</f>
        <v>17887.713000000003</v>
      </c>
      <c r="D70" s="368">
        <f t="shared" si="45"/>
        <v>18862.154999999999</v>
      </c>
      <c r="E70" s="368">
        <f t="shared" si="45"/>
        <v>27672.750999999993</v>
      </c>
      <c r="F70" s="368">
        <f t="shared" si="45"/>
        <v>40721.808999999994</v>
      </c>
      <c r="G70" s="368">
        <f t="shared" si="45"/>
        <v>867.97799999999972</v>
      </c>
      <c r="H70" s="368">
        <f t="shared" si="45"/>
        <v>33394.653000000006</v>
      </c>
      <c r="I70" s="368">
        <f t="shared" si="45"/>
        <v>45302.191999999995</v>
      </c>
      <c r="J70" s="368">
        <f t="shared" si="45"/>
        <v>35418.965999999993</v>
      </c>
      <c r="K70" s="368">
        <f t="shared" si="45"/>
        <v>12442.725</v>
      </c>
      <c r="L70" s="368">
        <f t="shared" si="45"/>
        <v>15120.832999999999</v>
      </c>
      <c r="M70" s="368">
        <f t="shared" si="45"/>
        <v>6807.8039999999992</v>
      </c>
      <c r="N70" s="359">
        <f t="shared" ref="N70" si="46">SUM(N71:N88)</f>
        <v>278497.00099999999</v>
      </c>
      <c r="P70" s="491"/>
    </row>
    <row r="71" spans="1:16" ht="14.25" x14ac:dyDescent="0.3">
      <c r="A71" s="360" t="s">
        <v>364</v>
      </c>
      <c r="B71" s="466"/>
      <c r="C71" s="467"/>
      <c r="D71" s="467"/>
      <c r="E71" s="467"/>
      <c r="F71" s="467"/>
      <c r="G71" s="467"/>
      <c r="H71" s="467"/>
      <c r="I71" s="467"/>
      <c r="J71" s="467"/>
      <c r="K71" s="467"/>
      <c r="L71" s="467"/>
      <c r="M71" s="500"/>
      <c r="N71" s="361">
        <f>SUM(B71:M71)</f>
        <v>0</v>
      </c>
      <c r="P71" s="490"/>
    </row>
    <row r="72" spans="1:16" ht="14.25" x14ac:dyDescent="0.3">
      <c r="A72" s="393" t="s">
        <v>365</v>
      </c>
      <c r="B72" s="501"/>
      <c r="C72" s="502"/>
      <c r="D72" s="502"/>
      <c r="E72" s="502"/>
      <c r="F72" s="502"/>
      <c r="G72" s="502"/>
      <c r="H72" s="502"/>
      <c r="I72" s="502"/>
      <c r="J72" s="502"/>
      <c r="K72" s="502"/>
      <c r="L72" s="502"/>
      <c r="M72" s="503"/>
      <c r="N72" s="361">
        <f t="shared" ref="N72:N98" si="47">SUM(B72:M72)</f>
        <v>0</v>
      </c>
      <c r="P72" s="490"/>
    </row>
    <row r="73" spans="1:16" ht="14.25" x14ac:dyDescent="0.3">
      <c r="A73" s="393" t="s">
        <v>183</v>
      </c>
      <c r="B73" s="501"/>
      <c r="C73" s="502"/>
      <c r="D73" s="502"/>
      <c r="E73" s="502"/>
      <c r="F73" s="502"/>
      <c r="G73" s="502"/>
      <c r="H73" s="502"/>
      <c r="I73" s="502"/>
      <c r="J73" s="502"/>
      <c r="K73" s="502"/>
      <c r="L73" s="502"/>
      <c r="M73" s="503"/>
      <c r="N73" s="361">
        <f t="shared" si="47"/>
        <v>0</v>
      </c>
      <c r="P73" s="490"/>
    </row>
    <row r="74" spans="1:16" ht="14.25" x14ac:dyDescent="0.3">
      <c r="A74" s="393" t="s">
        <v>366</v>
      </c>
      <c r="B74" s="501">
        <v>5072.757999999998</v>
      </c>
      <c r="C74" s="502">
        <v>-2786.386</v>
      </c>
      <c r="D74" s="502">
        <v>0</v>
      </c>
      <c r="E74" s="502">
        <v>11557.635999999999</v>
      </c>
      <c r="F74" s="502">
        <v>33762.694999999992</v>
      </c>
      <c r="G74" s="502">
        <v>59.622</v>
      </c>
      <c r="H74" s="502">
        <v>21686.258000000005</v>
      </c>
      <c r="I74" s="502">
        <v>33665.570999999996</v>
      </c>
      <c r="J74" s="502">
        <v>20947.148000000001</v>
      </c>
      <c r="K74" s="502">
        <v>0</v>
      </c>
      <c r="L74" s="502">
        <v>0</v>
      </c>
      <c r="M74" s="503">
        <v>0</v>
      </c>
      <c r="N74" s="361">
        <f t="shared" si="47"/>
        <v>123965.302</v>
      </c>
      <c r="P74" s="490"/>
    </row>
    <row r="75" spans="1:16" ht="14.25" x14ac:dyDescent="0.3">
      <c r="A75" s="393" t="s">
        <v>473</v>
      </c>
      <c r="B75" s="501">
        <v>0</v>
      </c>
      <c r="C75" s="502">
        <v>0</v>
      </c>
      <c r="D75" s="502">
        <v>0</v>
      </c>
      <c r="E75" s="502">
        <v>0</v>
      </c>
      <c r="F75" s="502">
        <v>0</v>
      </c>
      <c r="G75" s="502">
        <v>0</v>
      </c>
      <c r="H75" s="502">
        <v>0</v>
      </c>
      <c r="I75" s="502">
        <v>0</v>
      </c>
      <c r="J75" s="502">
        <v>7585.4889999999996</v>
      </c>
      <c r="K75" s="502">
        <v>-4937.5120000000006</v>
      </c>
      <c r="L75" s="502">
        <v>7487.4480000000003</v>
      </c>
      <c r="M75" s="503">
        <v>0</v>
      </c>
      <c r="N75" s="361">
        <f t="shared" si="47"/>
        <v>10135.424999999999</v>
      </c>
      <c r="P75" s="490"/>
    </row>
    <row r="76" spans="1:16" ht="14.25" x14ac:dyDescent="0.3">
      <c r="A76" s="393" t="s">
        <v>367</v>
      </c>
      <c r="B76" s="501"/>
      <c r="C76" s="502"/>
      <c r="D76" s="502"/>
      <c r="E76" s="502"/>
      <c r="F76" s="502"/>
      <c r="G76" s="502"/>
      <c r="H76" s="502"/>
      <c r="I76" s="502"/>
      <c r="J76" s="502"/>
      <c r="K76" s="502"/>
      <c r="L76" s="502"/>
      <c r="M76" s="503"/>
      <c r="N76" s="361">
        <f t="shared" si="47"/>
        <v>0</v>
      </c>
      <c r="P76" s="490"/>
    </row>
    <row r="77" spans="1:16" ht="14.25" x14ac:dyDescent="0.3">
      <c r="A77" s="393" t="s">
        <v>471</v>
      </c>
      <c r="B77" s="501">
        <v>3647.2420000000002</v>
      </c>
      <c r="C77" s="502">
        <v>0</v>
      </c>
      <c r="D77" s="502">
        <v>0</v>
      </c>
      <c r="E77" s="502">
        <v>0</v>
      </c>
      <c r="F77" s="502">
        <v>-468.87299999999999</v>
      </c>
      <c r="G77" s="502">
        <v>-3186.625</v>
      </c>
      <c r="H77" s="502">
        <v>0</v>
      </c>
      <c r="I77" s="502">
        <v>0</v>
      </c>
      <c r="J77" s="502">
        <v>0</v>
      </c>
      <c r="K77" s="502">
        <v>0</v>
      </c>
      <c r="L77" s="502">
        <v>0</v>
      </c>
      <c r="M77" s="503">
        <v>0</v>
      </c>
      <c r="N77" s="361">
        <f t="shared" si="47"/>
        <v>-8.2559999999998581</v>
      </c>
      <c r="P77" s="490"/>
    </row>
    <row r="78" spans="1:16" ht="14.25" x14ac:dyDescent="0.3">
      <c r="A78" s="393" t="s">
        <v>155</v>
      </c>
      <c r="B78" s="501">
        <v>13759.106000000002</v>
      </c>
      <c r="C78" s="502">
        <v>13407.668000000003</v>
      </c>
      <c r="D78" s="502">
        <v>14518.924999999999</v>
      </c>
      <c r="E78" s="502">
        <v>10966.414999999999</v>
      </c>
      <c r="F78" s="502">
        <v>4819.3240000000005</v>
      </c>
      <c r="G78" s="502">
        <v>99.626999999999995</v>
      </c>
      <c r="H78" s="502">
        <v>7612.9249999999993</v>
      </c>
      <c r="I78" s="502">
        <v>10459.894</v>
      </c>
      <c r="J78" s="502">
        <v>7011.7970000000014</v>
      </c>
      <c r="K78" s="502">
        <v>11649.343000000001</v>
      </c>
      <c r="L78" s="502">
        <v>7736.0550000000012</v>
      </c>
      <c r="M78" s="503">
        <v>6671.7559999999994</v>
      </c>
      <c r="N78" s="361">
        <f t="shared" si="47"/>
        <v>108712.83500000001</v>
      </c>
      <c r="P78" s="490"/>
    </row>
    <row r="79" spans="1:16" ht="14.25" x14ac:dyDescent="0.3">
      <c r="A79" s="393" t="s">
        <v>368</v>
      </c>
      <c r="B79" s="501">
        <v>0</v>
      </c>
      <c r="C79" s="502">
        <v>-2.5840000000000001</v>
      </c>
      <c r="D79" s="502">
        <v>-1.2999999999999999E-2</v>
      </c>
      <c r="E79" s="502">
        <v>-4.0000000000000001E-3</v>
      </c>
      <c r="F79" s="502">
        <v>0</v>
      </c>
      <c r="G79" s="502">
        <v>0</v>
      </c>
      <c r="H79" s="502">
        <v>-0.51500000000000001</v>
      </c>
      <c r="I79" s="502">
        <v>0</v>
      </c>
      <c r="J79" s="502">
        <v>-8.0150000000000006</v>
      </c>
      <c r="K79" s="502">
        <v>0</v>
      </c>
      <c r="L79" s="502">
        <v>0</v>
      </c>
      <c r="M79" s="503">
        <v>0</v>
      </c>
      <c r="N79" s="361">
        <f t="shared" si="47"/>
        <v>-11.131</v>
      </c>
      <c r="P79" s="490"/>
    </row>
    <row r="80" spans="1:16" ht="14.25" x14ac:dyDescent="0.3">
      <c r="A80" s="393" t="s">
        <v>369</v>
      </c>
      <c r="B80" s="501">
        <v>0</v>
      </c>
      <c r="C80" s="502">
        <v>0</v>
      </c>
      <c r="D80" s="502">
        <v>2898.4410000000007</v>
      </c>
      <c r="E80" s="502">
        <v>3954.5789999999988</v>
      </c>
      <c r="F80" s="502">
        <v>2620.6509999999998</v>
      </c>
      <c r="G80" s="502">
        <v>4973.4939999999997</v>
      </c>
      <c r="H80" s="502">
        <v>3076.558</v>
      </c>
      <c r="I80" s="502">
        <v>0</v>
      </c>
      <c r="J80" s="502">
        <v>0</v>
      </c>
      <c r="K80" s="502">
        <v>0</v>
      </c>
      <c r="L80" s="502">
        <v>0</v>
      </c>
      <c r="M80" s="503">
        <v>0</v>
      </c>
      <c r="N80" s="361">
        <f t="shared" si="47"/>
        <v>17523.722999999998</v>
      </c>
      <c r="P80" s="490"/>
    </row>
    <row r="81" spans="1:16" ht="14.25" x14ac:dyDescent="0.3">
      <c r="A81" s="393" t="s">
        <v>370</v>
      </c>
      <c r="B81" s="501">
        <v>746.79700000000003</v>
      </c>
      <c r="C81" s="502">
        <v>0</v>
      </c>
      <c r="D81" s="502">
        <v>566.33599999999979</v>
      </c>
      <c r="E81" s="502">
        <v>0</v>
      </c>
      <c r="F81" s="502">
        <v>0</v>
      </c>
      <c r="G81" s="502">
        <v>0</v>
      </c>
      <c r="H81" s="502">
        <v>0</v>
      </c>
      <c r="I81" s="502">
        <v>-0.26300000000000001</v>
      </c>
      <c r="J81" s="502">
        <v>0</v>
      </c>
      <c r="K81" s="502">
        <v>71.104000000000013</v>
      </c>
      <c r="L81" s="502">
        <v>0</v>
      </c>
      <c r="M81" s="503">
        <v>0</v>
      </c>
      <c r="N81" s="361">
        <f t="shared" si="47"/>
        <v>1383.9739999999999</v>
      </c>
      <c r="P81" s="490"/>
    </row>
    <row r="82" spans="1:16" ht="14.25" x14ac:dyDescent="0.3">
      <c r="A82" s="393" t="s">
        <v>371</v>
      </c>
      <c r="B82" s="501">
        <v>0</v>
      </c>
      <c r="C82" s="502">
        <v>0</v>
      </c>
      <c r="D82" s="502">
        <v>0</v>
      </c>
      <c r="E82" s="502">
        <v>-37.574000000000012</v>
      </c>
      <c r="F82" s="502">
        <v>0</v>
      </c>
      <c r="G82" s="502">
        <v>-109.43400000000003</v>
      </c>
      <c r="H82" s="502">
        <v>-93.074999999999989</v>
      </c>
      <c r="I82" s="502">
        <v>0</v>
      </c>
      <c r="J82" s="502">
        <v>0</v>
      </c>
      <c r="K82" s="502">
        <v>0</v>
      </c>
      <c r="L82" s="502">
        <v>0</v>
      </c>
      <c r="M82" s="503">
        <v>0</v>
      </c>
      <c r="N82" s="361">
        <f t="shared" si="47"/>
        <v>-240.08300000000003</v>
      </c>
      <c r="P82" s="490"/>
    </row>
    <row r="83" spans="1:16" ht="14.25" x14ac:dyDescent="0.3">
      <c r="A83" s="393" t="s">
        <v>470</v>
      </c>
      <c r="B83" s="501">
        <v>0</v>
      </c>
      <c r="C83" s="502">
        <v>2.5840000000000001</v>
      </c>
      <c r="D83" s="502">
        <v>1.2999999999999999E-2</v>
      </c>
      <c r="E83" s="502">
        <v>-4000.26</v>
      </c>
      <c r="F83" s="502">
        <v>-11.988</v>
      </c>
      <c r="G83" s="502">
        <v>-965.31499999999983</v>
      </c>
      <c r="H83" s="502">
        <v>1112.502</v>
      </c>
      <c r="I83" s="502">
        <v>178.827</v>
      </c>
      <c r="J83" s="502">
        <v>3686.2400000000002</v>
      </c>
      <c r="K83" s="502">
        <v>0</v>
      </c>
      <c r="L83" s="502">
        <v>0</v>
      </c>
      <c r="M83" s="503">
        <v>0</v>
      </c>
      <c r="N83" s="361">
        <f t="shared" si="47"/>
        <v>2.6030000000005202</v>
      </c>
      <c r="P83" s="490"/>
    </row>
    <row r="84" spans="1:16" ht="14.25" x14ac:dyDescent="0.3">
      <c r="A84" s="393" t="s">
        <v>484</v>
      </c>
      <c r="B84" s="501">
        <v>1244.2719999999999</v>
      </c>
      <c r="C84" s="502">
        <v>-143.755</v>
      </c>
      <c r="D84" s="502">
        <v>878.45300000000009</v>
      </c>
      <c r="E84" s="502">
        <v>-74.683999999999997</v>
      </c>
      <c r="F84" s="502">
        <v>0</v>
      </c>
      <c r="G84" s="502">
        <v>0</v>
      </c>
      <c r="H84" s="502">
        <v>0</v>
      </c>
      <c r="I84" s="502">
        <v>998.16300000000001</v>
      </c>
      <c r="J84" s="502">
        <v>-52.533000000000001</v>
      </c>
      <c r="K84" s="502">
        <v>652.92700000000002</v>
      </c>
      <c r="L84" s="502">
        <v>377.09399999999994</v>
      </c>
      <c r="M84" s="503">
        <v>136.048</v>
      </c>
      <c r="N84" s="361">
        <f t="shared" si="47"/>
        <v>4015.9849999999997</v>
      </c>
      <c r="P84" s="490"/>
    </row>
    <row r="85" spans="1:16" ht="14.25" x14ac:dyDescent="0.3">
      <c r="A85" s="393" t="s">
        <v>472</v>
      </c>
      <c r="B85" s="501">
        <v>-472.7529999999997</v>
      </c>
      <c r="C85" s="502">
        <v>7410.1860000000006</v>
      </c>
      <c r="D85" s="502">
        <v>0</v>
      </c>
      <c r="E85" s="502">
        <v>5306.643</v>
      </c>
      <c r="F85" s="502">
        <v>0</v>
      </c>
      <c r="G85" s="502">
        <v>-3.391</v>
      </c>
      <c r="H85" s="502">
        <v>0</v>
      </c>
      <c r="I85" s="502">
        <v>0</v>
      </c>
      <c r="J85" s="502">
        <v>-3751.1600000000003</v>
      </c>
      <c r="K85" s="502">
        <v>5006.8630000000003</v>
      </c>
      <c r="L85" s="502">
        <v>-479.76400000000012</v>
      </c>
      <c r="M85" s="503">
        <v>0</v>
      </c>
      <c r="N85" s="361">
        <f t="shared" si="47"/>
        <v>13016.624000000003</v>
      </c>
      <c r="P85" s="490"/>
    </row>
    <row r="86" spans="1:16" ht="14.25" x14ac:dyDescent="0.3">
      <c r="A86" s="458" t="s">
        <v>474</v>
      </c>
      <c r="B86" s="504">
        <v>0</v>
      </c>
      <c r="C86" s="505">
        <v>0</v>
      </c>
      <c r="D86" s="505">
        <v>0</v>
      </c>
      <c r="E86" s="505">
        <v>0</v>
      </c>
      <c r="F86" s="505">
        <v>0</v>
      </c>
      <c r="G86" s="505">
        <v>0</v>
      </c>
      <c r="H86" s="505">
        <v>0</v>
      </c>
      <c r="I86" s="505">
        <v>0</v>
      </c>
      <c r="J86" s="505">
        <v>0</v>
      </c>
      <c r="K86" s="505">
        <v>0</v>
      </c>
      <c r="L86" s="505">
        <v>0</v>
      </c>
      <c r="M86" s="506">
        <v>0</v>
      </c>
      <c r="N86" s="361">
        <f t="shared" si="47"/>
        <v>0</v>
      </c>
      <c r="P86" s="490"/>
    </row>
    <row r="87" spans="1:16" ht="14.25" x14ac:dyDescent="0.3">
      <c r="A87" s="458" t="s">
        <v>475</v>
      </c>
      <c r="B87" s="504">
        <v>0</v>
      </c>
      <c r="C87" s="505">
        <v>0</v>
      </c>
      <c r="D87" s="505">
        <v>0</v>
      </c>
      <c r="E87" s="505">
        <v>0</v>
      </c>
      <c r="F87" s="505">
        <v>0</v>
      </c>
      <c r="G87" s="505">
        <v>0</v>
      </c>
      <c r="H87" s="505">
        <v>0</v>
      </c>
      <c r="I87" s="505">
        <v>0</v>
      </c>
      <c r="J87" s="505">
        <v>0</v>
      </c>
      <c r="K87" s="505">
        <v>0</v>
      </c>
      <c r="L87" s="505">
        <v>0</v>
      </c>
      <c r="M87" s="506">
        <v>0</v>
      </c>
      <c r="N87" s="361">
        <f t="shared" si="47"/>
        <v>0</v>
      </c>
      <c r="P87" s="490"/>
    </row>
    <row r="88" spans="1:16" ht="15" thickBot="1" x14ac:dyDescent="0.35">
      <c r="A88" s="458" t="s">
        <v>476</v>
      </c>
      <c r="B88" s="504"/>
      <c r="C88" s="505"/>
      <c r="D88" s="505"/>
      <c r="E88" s="505"/>
      <c r="F88" s="505"/>
      <c r="G88" s="505"/>
      <c r="H88" s="505"/>
      <c r="I88" s="505"/>
      <c r="J88" s="505"/>
      <c r="K88" s="505"/>
      <c r="L88" s="505"/>
      <c r="M88" s="506"/>
      <c r="N88" s="361">
        <f t="shared" si="47"/>
        <v>0</v>
      </c>
      <c r="P88" s="490"/>
    </row>
    <row r="89" spans="1:16" ht="14.25" thickBot="1" x14ac:dyDescent="0.3">
      <c r="A89" s="358" t="s">
        <v>372</v>
      </c>
      <c r="B89" s="368">
        <f>SUM(B90:B96)</f>
        <v>0</v>
      </c>
      <c r="C89" s="368">
        <f t="shared" ref="C89:M89" si="48">SUM(C90:C96)</f>
        <v>0</v>
      </c>
      <c r="D89" s="368">
        <f t="shared" si="48"/>
        <v>0</v>
      </c>
      <c r="E89" s="368">
        <f t="shared" si="48"/>
        <v>0</v>
      </c>
      <c r="F89" s="368">
        <f t="shared" si="48"/>
        <v>0</v>
      </c>
      <c r="G89" s="368">
        <f t="shared" si="48"/>
        <v>0</v>
      </c>
      <c r="H89" s="368">
        <f t="shared" si="48"/>
        <v>0</v>
      </c>
      <c r="I89" s="368">
        <f t="shared" si="48"/>
        <v>0</v>
      </c>
      <c r="J89" s="368">
        <f t="shared" si="48"/>
        <v>0</v>
      </c>
      <c r="K89" s="368">
        <f t="shared" si="48"/>
        <v>0</v>
      </c>
      <c r="L89" s="368">
        <f t="shared" si="48"/>
        <v>0</v>
      </c>
      <c r="M89" s="368">
        <f t="shared" si="48"/>
        <v>0</v>
      </c>
      <c r="N89" s="359">
        <f t="shared" ref="N89" si="49">SUM(N90:N96)</f>
        <v>0</v>
      </c>
      <c r="P89" s="491"/>
    </row>
    <row r="90" spans="1:16" ht="14.25" x14ac:dyDescent="0.3">
      <c r="A90" s="360" t="s">
        <v>184</v>
      </c>
      <c r="B90" s="466"/>
      <c r="C90" s="467"/>
      <c r="D90" s="467"/>
      <c r="E90" s="467"/>
      <c r="F90" s="467"/>
      <c r="G90" s="467"/>
      <c r="H90" s="467"/>
      <c r="I90" s="467"/>
      <c r="J90" s="467"/>
      <c r="K90" s="467"/>
      <c r="L90" s="467"/>
      <c r="M90" s="500"/>
      <c r="N90" s="361">
        <f t="shared" si="47"/>
        <v>0</v>
      </c>
      <c r="P90" s="490"/>
    </row>
    <row r="91" spans="1:16" ht="14.25" x14ac:dyDescent="0.3">
      <c r="A91" s="360" t="s">
        <v>477</v>
      </c>
      <c r="B91" s="466"/>
      <c r="C91" s="467"/>
      <c r="D91" s="467"/>
      <c r="E91" s="467"/>
      <c r="F91" s="467"/>
      <c r="G91" s="467"/>
      <c r="H91" s="467"/>
      <c r="I91" s="467"/>
      <c r="J91" s="467"/>
      <c r="K91" s="467"/>
      <c r="L91" s="467"/>
      <c r="M91" s="500"/>
      <c r="N91" s="361">
        <f t="shared" si="47"/>
        <v>0</v>
      </c>
      <c r="P91" s="490"/>
    </row>
    <row r="92" spans="1:16" ht="14.25" x14ac:dyDescent="0.3">
      <c r="A92" s="360" t="s">
        <v>373</v>
      </c>
      <c r="B92" s="466"/>
      <c r="C92" s="467"/>
      <c r="D92" s="467"/>
      <c r="E92" s="467"/>
      <c r="F92" s="467"/>
      <c r="G92" s="467"/>
      <c r="H92" s="467"/>
      <c r="I92" s="467"/>
      <c r="J92" s="467"/>
      <c r="K92" s="467"/>
      <c r="L92" s="467"/>
      <c r="M92" s="500"/>
      <c r="N92" s="361">
        <f t="shared" si="47"/>
        <v>0</v>
      </c>
      <c r="P92" s="490"/>
    </row>
    <row r="93" spans="1:16" ht="14.25" x14ac:dyDescent="0.3">
      <c r="A93" s="360" t="s">
        <v>478</v>
      </c>
      <c r="B93" s="466"/>
      <c r="C93" s="467"/>
      <c r="D93" s="467"/>
      <c r="E93" s="467"/>
      <c r="F93" s="467"/>
      <c r="G93" s="467"/>
      <c r="H93" s="467"/>
      <c r="I93" s="467"/>
      <c r="J93" s="467"/>
      <c r="K93" s="467"/>
      <c r="L93" s="467"/>
      <c r="M93" s="500"/>
      <c r="N93" s="361">
        <f t="shared" si="47"/>
        <v>0</v>
      </c>
      <c r="P93" s="490"/>
    </row>
    <row r="94" spans="1:16" ht="14.25" x14ac:dyDescent="0.3">
      <c r="A94" s="360" t="s">
        <v>479</v>
      </c>
      <c r="B94" s="466"/>
      <c r="C94" s="467"/>
      <c r="D94" s="467"/>
      <c r="E94" s="467"/>
      <c r="F94" s="467"/>
      <c r="G94" s="467"/>
      <c r="H94" s="467"/>
      <c r="I94" s="467"/>
      <c r="J94" s="467"/>
      <c r="K94" s="467"/>
      <c r="L94" s="467"/>
      <c r="M94" s="500"/>
      <c r="N94" s="361">
        <f t="shared" si="47"/>
        <v>0</v>
      </c>
      <c r="P94" s="490"/>
    </row>
    <row r="95" spans="1:16" ht="14.25" x14ac:dyDescent="0.3">
      <c r="A95" s="393" t="s">
        <v>480</v>
      </c>
      <c r="B95" s="501"/>
      <c r="C95" s="502"/>
      <c r="D95" s="502"/>
      <c r="E95" s="502"/>
      <c r="F95" s="502"/>
      <c r="G95" s="502"/>
      <c r="H95" s="502"/>
      <c r="I95" s="502"/>
      <c r="J95" s="502"/>
      <c r="K95" s="502"/>
      <c r="L95" s="502"/>
      <c r="M95" s="503"/>
      <c r="N95" s="361">
        <f t="shared" si="47"/>
        <v>0</v>
      </c>
      <c r="P95" s="490"/>
    </row>
    <row r="96" spans="1:16" ht="15" thickBot="1" x14ac:dyDescent="0.35">
      <c r="A96" s="458" t="s">
        <v>481</v>
      </c>
      <c r="B96" s="504"/>
      <c r="C96" s="505"/>
      <c r="D96" s="505"/>
      <c r="E96" s="505"/>
      <c r="F96" s="505"/>
      <c r="G96" s="505"/>
      <c r="H96" s="505"/>
      <c r="I96" s="505"/>
      <c r="J96" s="505"/>
      <c r="K96" s="505"/>
      <c r="L96" s="505"/>
      <c r="M96" s="506"/>
      <c r="N96" s="361">
        <f t="shared" si="47"/>
        <v>0</v>
      </c>
      <c r="P96" s="490"/>
    </row>
    <row r="97" spans="1:16" ht="14.25" thickBot="1" x14ac:dyDescent="0.3">
      <c r="A97" s="358" t="s">
        <v>185</v>
      </c>
      <c r="B97" s="368">
        <f>B98</f>
        <v>0</v>
      </c>
      <c r="C97" s="368">
        <f t="shared" ref="C97:M97" si="50">C98</f>
        <v>0</v>
      </c>
      <c r="D97" s="368">
        <f t="shared" si="50"/>
        <v>0</v>
      </c>
      <c r="E97" s="368">
        <f t="shared" si="50"/>
        <v>0</v>
      </c>
      <c r="F97" s="368">
        <f t="shared" si="50"/>
        <v>0</v>
      </c>
      <c r="G97" s="368">
        <f t="shared" si="50"/>
        <v>0</v>
      </c>
      <c r="H97" s="368">
        <f t="shared" si="50"/>
        <v>0</v>
      </c>
      <c r="I97" s="368">
        <f t="shared" si="50"/>
        <v>0</v>
      </c>
      <c r="J97" s="368">
        <f t="shared" si="50"/>
        <v>0</v>
      </c>
      <c r="K97" s="368">
        <f t="shared" si="50"/>
        <v>0</v>
      </c>
      <c r="L97" s="368">
        <f t="shared" si="50"/>
        <v>0</v>
      </c>
      <c r="M97" s="368">
        <f t="shared" si="50"/>
        <v>0</v>
      </c>
      <c r="N97" s="359">
        <f t="shared" ref="N97" si="51">N98</f>
        <v>0</v>
      </c>
      <c r="P97" s="491"/>
    </row>
    <row r="98" spans="1:16" ht="15" thickBot="1" x14ac:dyDescent="0.35">
      <c r="A98" s="465" t="s">
        <v>185</v>
      </c>
      <c r="B98" s="507"/>
      <c r="C98" s="508"/>
      <c r="D98" s="508"/>
      <c r="E98" s="508"/>
      <c r="F98" s="508"/>
      <c r="G98" s="508"/>
      <c r="H98" s="508"/>
      <c r="I98" s="508"/>
      <c r="J98" s="508"/>
      <c r="K98" s="508"/>
      <c r="L98" s="508"/>
      <c r="M98" s="509"/>
      <c r="N98" s="361">
        <f t="shared" si="47"/>
        <v>0</v>
      </c>
      <c r="P98" s="490"/>
    </row>
    <row r="99" spans="1:16" ht="14.25" thickBot="1" x14ac:dyDescent="0.3">
      <c r="A99" s="362" t="s">
        <v>15</v>
      </c>
      <c r="B99" s="370">
        <f>+B5+B11+B26+B31+B44+B54+B56+B64+B70+B89+B97</f>
        <v>517154.23600000003</v>
      </c>
      <c r="C99" s="370">
        <f t="shared" ref="C99:N99" si="52">+C5+C11+C26+C31+C44+C54+C56+C64+C70+C89+C97</f>
        <v>476196.4</v>
      </c>
      <c r="D99" s="370">
        <f t="shared" si="52"/>
        <v>519950.03700000013</v>
      </c>
      <c r="E99" s="370">
        <f t="shared" si="52"/>
        <v>396985.76399999997</v>
      </c>
      <c r="F99" s="370">
        <f t="shared" si="52"/>
        <v>166961.68199999997</v>
      </c>
      <c r="G99" s="370">
        <f t="shared" si="52"/>
        <v>29286.358999999982</v>
      </c>
      <c r="H99" s="370">
        <f t="shared" si="52"/>
        <v>130820.89499999997</v>
      </c>
      <c r="I99" s="370">
        <f t="shared" si="52"/>
        <v>298458.86300000001</v>
      </c>
      <c r="J99" s="370">
        <f t="shared" si="52"/>
        <v>360942.89100000006</v>
      </c>
      <c r="K99" s="370">
        <f t="shared" si="52"/>
        <v>538817.69599999988</v>
      </c>
      <c r="L99" s="370">
        <f t="shared" si="52"/>
        <v>482953.14499999996</v>
      </c>
      <c r="M99" s="499">
        <f t="shared" si="52"/>
        <v>471936.31050000008</v>
      </c>
      <c r="N99" s="363">
        <f t="shared" si="52"/>
        <v>4390464.2785</v>
      </c>
      <c r="P99" s="492"/>
    </row>
  </sheetData>
  <pageMargins left="0.7" right="0.7" top="0.75" bottom="0.75" header="0.3" footer="0.3"/>
  <pageSetup orientation="portrait" r:id="rId1"/>
  <ignoredErrors>
    <ignoredError sqref="B70 B64 B56 B54 B44 B31 B26 B11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47AEA5DCC5174199218855231C12B0" ma:contentTypeVersion="8" ma:contentTypeDescription="Crear nuevo documento." ma:contentTypeScope="" ma:versionID="3eb1bfe3af2d5e6953f08812194a5585">
  <xsd:schema xmlns:xsd="http://www.w3.org/2001/XMLSchema" xmlns:xs="http://www.w3.org/2001/XMLSchema" xmlns:p="http://schemas.microsoft.com/office/2006/metadata/properties" xmlns:ns3="ed14157a-6e42-4720-894b-7960cc3c286b" targetNamespace="http://schemas.microsoft.com/office/2006/metadata/properties" ma:root="true" ma:fieldsID="13e4bb80bae01d863e19b58d1c5aba13" ns3:_="">
    <xsd:import namespace="ed14157a-6e42-4720-894b-7960cc3c286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4157a-6e42-4720-894b-7960cc3c2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E94DE1-216B-43C5-BC53-E3081118A3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D4115B-30AD-4E70-8694-C2B8E71F2355}">
  <ds:schemaRefs>
    <ds:schemaRef ds:uri="ed14157a-6e42-4720-894b-7960cc3c286b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110F82A-21ED-4D65-B896-62C37C0906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14157a-6e42-4720-894b-7960cc3c28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60</vt:i4>
      </vt:variant>
      <vt:variant>
        <vt:lpstr>Rangos con nombre</vt:lpstr>
      </vt:variant>
      <vt:variant>
        <vt:i4>44</vt:i4>
      </vt:variant>
    </vt:vector>
  </HeadingPairs>
  <TitlesOfParts>
    <vt:vector size="104" baseType="lpstr">
      <vt:lpstr>indice</vt:lpstr>
      <vt:lpstr>Resumen 1</vt:lpstr>
      <vt:lpstr>Resumen 2</vt:lpstr>
      <vt:lpstr>3</vt:lpstr>
      <vt:lpstr>4</vt:lpstr>
      <vt:lpstr>5</vt:lpstr>
      <vt:lpstr>6 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 </vt:lpstr>
      <vt:lpstr>22</vt:lpstr>
      <vt:lpstr>23</vt:lpstr>
      <vt:lpstr>24</vt:lpstr>
      <vt:lpstr>25</vt:lpstr>
      <vt:lpstr>26</vt:lpstr>
      <vt:lpstr>27</vt:lpstr>
      <vt:lpstr>28</vt:lpstr>
      <vt:lpstr>29</vt:lpstr>
      <vt:lpstr>30 </vt:lpstr>
      <vt:lpstr>31</vt:lpstr>
      <vt:lpstr>32</vt:lpstr>
      <vt:lpstr>33</vt:lpstr>
      <vt:lpstr>34</vt:lpstr>
      <vt:lpstr>34_1</vt:lpstr>
      <vt:lpstr>34_2</vt:lpstr>
      <vt:lpstr>35</vt:lpstr>
      <vt:lpstr>35_1</vt:lpstr>
      <vt:lpstr>35_2</vt:lpstr>
      <vt:lpstr>36</vt:lpstr>
      <vt:lpstr>37</vt:lpstr>
      <vt:lpstr>38</vt:lpstr>
      <vt:lpstr>39</vt:lpstr>
      <vt:lpstr>40</vt:lpstr>
      <vt:lpstr>41</vt:lpstr>
      <vt:lpstr>42_1</vt:lpstr>
      <vt:lpstr>42_2</vt:lpstr>
      <vt:lpstr>42_3</vt:lpstr>
      <vt:lpstr>43</vt:lpstr>
      <vt:lpstr>44</vt:lpstr>
      <vt:lpstr>45</vt:lpstr>
      <vt:lpstr>46 </vt:lpstr>
      <vt:lpstr>47_1</vt:lpstr>
      <vt:lpstr>47_2</vt:lpstr>
      <vt:lpstr>47_3</vt:lpstr>
      <vt:lpstr>47_4</vt:lpstr>
      <vt:lpstr>47_5</vt:lpstr>
      <vt:lpstr>47_6</vt:lpstr>
      <vt:lpstr>48</vt:lpstr>
      <vt:lpstr>'11'!Área_de_impresión</vt:lpstr>
      <vt:lpstr>'12'!Área_de_impresión</vt:lpstr>
      <vt:lpstr>'13'!Área_de_impresión</vt:lpstr>
      <vt:lpstr>'14'!Área_de_impresión</vt:lpstr>
      <vt:lpstr>'15'!Área_de_impresión</vt:lpstr>
      <vt:lpstr>'16'!Área_de_impresión</vt:lpstr>
      <vt:lpstr>'17'!Área_de_impresión</vt:lpstr>
      <vt:lpstr>'18'!Área_de_impresión</vt:lpstr>
      <vt:lpstr>'19'!Área_de_impresión</vt:lpstr>
      <vt:lpstr>'20'!Área_de_impresión</vt:lpstr>
      <vt:lpstr>'21 '!Área_de_impresión</vt:lpstr>
      <vt:lpstr>'22'!Área_de_impresión</vt:lpstr>
      <vt:lpstr>'23'!Área_de_impresión</vt:lpstr>
      <vt:lpstr>'24'!Área_de_impresión</vt:lpstr>
      <vt:lpstr>'25'!Área_de_impresión</vt:lpstr>
      <vt:lpstr>'26'!Área_de_impresión</vt:lpstr>
      <vt:lpstr>'27'!Área_de_impresión</vt:lpstr>
      <vt:lpstr>'28'!Área_de_impresión</vt:lpstr>
      <vt:lpstr>'29'!Área_de_impresión</vt:lpstr>
      <vt:lpstr>'30 '!Área_de_impresión</vt:lpstr>
      <vt:lpstr>'31'!Área_de_impresión</vt:lpstr>
      <vt:lpstr>'32'!Área_de_impresión</vt:lpstr>
      <vt:lpstr>'33'!Área_de_impresión</vt:lpstr>
      <vt:lpstr>'34'!Área_de_impresión</vt:lpstr>
      <vt:lpstr>'34_1'!Área_de_impresión</vt:lpstr>
      <vt:lpstr>'34_2'!Área_de_impresión</vt:lpstr>
      <vt:lpstr>'35'!Área_de_impresión</vt:lpstr>
      <vt:lpstr>'36'!Área_de_impresión</vt:lpstr>
      <vt:lpstr>'37'!Área_de_impresión</vt:lpstr>
      <vt:lpstr>'38'!Área_de_impresión</vt:lpstr>
      <vt:lpstr>'39'!Área_de_impresión</vt:lpstr>
      <vt:lpstr>'40'!Área_de_impresión</vt:lpstr>
      <vt:lpstr>'41'!Área_de_impresión</vt:lpstr>
      <vt:lpstr>'42_1'!Área_de_impresión</vt:lpstr>
      <vt:lpstr>'43'!Área_de_impresión</vt:lpstr>
      <vt:lpstr>'44'!Área_de_impresión</vt:lpstr>
      <vt:lpstr>'45'!Área_de_impresión</vt:lpstr>
      <vt:lpstr>'47_1'!Área_de_impresión</vt:lpstr>
      <vt:lpstr>'47_2'!Área_de_impresión</vt:lpstr>
      <vt:lpstr>'47_3'!Área_de_impresión</vt:lpstr>
      <vt:lpstr>'47_4'!Área_de_impresión</vt:lpstr>
      <vt:lpstr>'48'!Área_de_impresión</vt:lpstr>
      <vt:lpstr>'Resumen 1'!Área_de_impresión</vt:lpstr>
      <vt:lpstr>'Resumen 2'!Área_de_impresión</vt:lpstr>
    </vt:vector>
  </TitlesOfParts>
  <Company>SEC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Rondanelli Rozas</dc:creator>
  <cp:lastModifiedBy>Ernesto Cancino Castañeda</cp:lastModifiedBy>
  <cp:lastPrinted>2020-03-10T12:34:47Z</cp:lastPrinted>
  <dcterms:created xsi:type="dcterms:W3CDTF">1999-09-24T01:39:57Z</dcterms:created>
  <dcterms:modified xsi:type="dcterms:W3CDTF">2023-04-03T13:38:46Z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0x010100D747AEA5DCC5174199218855231C12B0</vt:lpwstr>
  </property>
</Properties>
</file>