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ECC\Estadística Anual\2023\"/>
    </mc:Choice>
  </mc:AlternateContent>
  <xr:revisionPtr revIDLastSave="0" documentId="13_ncr:1_{6CACA420-368D-47F9-B954-E229C05C21BD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3" i="137" l="1"/>
  <c r="M105" i="121"/>
  <c r="L105" i="121"/>
  <c r="L104" i="121" s="1"/>
  <c r="K105" i="121"/>
  <c r="J105" i="121"/>
  <c r="I105" i="121"/>
  <c r="I104" i="121" s="1"/>
  <c r="H105" i="121"/>
  <c r="H104" i="121" s="1"/>
  <c r="G105" i="121"/>
  <c r="F105" i="121"/>
  <c r="E105" i="121"/>
  <c r="D105" i="121"/>
  <c r="N105" i="121" s="1"/>
  <c r="N104" i="121" s="1"/>
  <c r="C105" i="121"/>
  <c r="B105" i="121"/>
  <c r="M103" i="121"/>
  <c r="L103" i="121"/>
  <c r="K103" i="121"/>
  <c r="J103" i="121"/>
  <c r="I103" i="121"/>
  <c r="H103" i="121"/>
  <c r="G103" i="121"/>
  <c r="F103" i="121"/>
  <c r="N103" i="121" s="1"/>
  <c r="E103" i="121"/>
  <c r="D103" i="121"/>
  <c r="C103" i="121"/>
  <c r="B103" i="121"/>
  <c r="M102" i="121"/>
  <c r="L102" i="121"/>
  <c r="K102" i="121"/>
  <c r="J102" i="121"/>
  <c r="I102" i="121"/>
  <c r="H102" i="121"/>
  <c r="G102" i="121"/>
  <c r="F102" i="121"/>
  <c r="E102" i="121"/>
  <c r="D102" i="121"/>
  <c r="C102" i="121"/>
  <c r="B102" i="121"/>
  <c r="N102" i="121" s="1"/>
  <c r="M101" i="121"/>
  <c r="L101" i="121"/>
  <c r="K101" i="121"/>
  <c r="J101" i="121"/>
  <c r="I101" i="121"/>
  <c r="H101" i="121"/>
  <c r="G101" i="121"/>
  <c r="F101" i="121"/>
  <c r="E101" i="121"/>
  <c r="D101" i="121"/>
  <c r="C101" i="121"/>
  <c r="B101" i="121"/>
  <c r="M100" i="121"/>
  <c r="L100" i="121"/>
  <c r="K100" i="121"/>
  <c r="J100" i="121"/>
  <c r="I100" i="121"/>
  <c r="H100" i="121"/>
  <c r="G100" i="121"/>
  <c r="F100" i="121"/>
  <c r="E100" i="121"/>
  <c r="D100" i="121"/>
  <c r="C100" i="121"/>
  <c r="B100" i="121"/>
  <c r="N100" i="121" s="1"/>
  <c r="M99" i="121"/>
  <c r="L99" i="121"/>
  <c r="K99" i="121"/>
  <c r="J99" i="121"/>
  <c r="I99" i="121"/>
  <c r="H99" i="121"/>
  <c r="G99" i="121"/>
  <c r="F99" i="121"/>
  <c r="N99" i="121" s="1"/>
  <c r="E99" i="121"/>
  <c r="D99" i="121"/>
  <c r="C99" i="121"/>
  <c r="B99" i="121"/>
  <c r="M98" i="121"/>
  <c r="L98" i="121"/>
  <c r="K98" i="121"/>
  <c r="J98" i="121"/>
  <c r="I98" i="121"/>
  <c r="H98" i="121"/>
  <c r="G98" i="121"/>
  <c r="F98" i="121"/>
  <c r="E98" i="121"/>
  <c r="D98" i="121"/>
  <c r="C98" i="121"/>
  <c r="B98" i="121"/>
  <c r="N98" i="121" s="1"/>
  <c r="M97" i="121"/>
  <c r="L97" i="121"/>
  <c r="K97" i="121"/>
  <c r="J97" i="121"/>
  <c r="I97" i="121"/>
  <c r="H97" i="121"/>
  <c r="G97" i="121"/>
  <c r="F97" i="121"/>
  <c r="F95" i="121" s="1"/>
  <c r="E97" i="121"/>
  <c r="D97" i="121"/>
  <c r="N97" i="121" s="1"/>
  <c r="C97" i="121"/>
  <c r="B97" i="121"/>
  <c r="M96" i="121"/>
  <c r="L96" i="121"/>
  <c r="K96" i="121"/>
  <c r="J96" i="121"/>
  <c r="I96" i="121"/>
  <c r="H96" i="121"/>
  <c r="G96" i="121"/>
  <c r="F96" i="121"/>
  <c r="E96" i="121"/>
  <c r="D96" i="121"/>
  <c r="C96" i="121"/>
  <c r="B96" i="121"/>
  <c r="N96" i="121" s="1"/>
  <c r="M94" i="121"/>
  <c r="L94" i="121"/>
  <c r="K94" i="121"/>
  <c r="J94" i="121"/>
  <c r="I94" i="121"/>
  <c r="H94" i="121"/>
  <c r="G94" i="121"/>
  <c r="F94" i="121"/>
  <c r="N94" i="121" s="1"/>
  <c r="E94" i="121"/>
  <c r="D94" i="121"/>
  <c r="C94" i="121"/>
  <c r="B94" i="121"/>
  <c r="M93" i="121"/>
  <c r="L93" i="121"/>
  <c r="K93" i="121"/>
  <c r="J93" i="121"/>
  <c r="I93" i="121"/>
  <c r="H93" i="121"/>
  <c r="G93" i="121"/>
  <c r="F93" i="121"/>
  <c r="E93" i="121"/>
  <c r="D93" i="121"/>
  <c r="C93" i="121"/>
  <c r="B93" i="121"/>
  <c r="N93" i="121" s="1"/>
  <c r="M92" i="121"/>
  <c r="L92" i="121"/>
  <c r="K92" i="121"/>
  <c r="J92" i="121"/>
  <c r="I92" i="121"/>
  <c r="H92" i="121"/>
  <c r="G92" i="121"/>
  <c r="F92" i="121"/>
  <c r="E92" i="121"/>
  <c r="D92" i="121"/>
  <c r="C92" i="121"/>
  <c r="B92" i="121"/>
  <c r="M91" i="121"/>
  <c r="L91" i="121"/>
  <c r="K91" i="121"/>
  <c r="J91" i="121"/>
  <c r="I91" i="121"/>
  <c r="H91" i="121"/>
  <c r="G91" i="121"/>
  <c r="F91" i="121"/>
  <c r="E91" i="121"/>
  <c r="D91" i="121"/>
  <c r="C91" i="121"/>
  <c r="B91" i="121"/>
  <c r="N91" i="121" s="1"/>
  <c r="M90" i="121"/>
  <c r="L90" i="121"/>
  <c r="K90" i="121"/>
  <c r="J90" i="121"/>
  <c r="I90" i="121"/>
  <c r="H90" i="121"/>
  <c r="G90" i="121"/>
  <c r="F90" i="121"/>
  <c r="N90" i="121" s="1"/>
  <c r="E90" i="121"/>
  <c r="D90" i="121"/>
  <c r="C90" i="121"/>
  <c r="B90" i="121"/>
  <c r="M89" i="121"/>
  <c r="L89" i="121"/>
  <c r="K89" i="121"/>
  <c r="J89" i="121"/>
  <c r="I89" i="121"/>
  <c r="H89" i="121"/>
  <c r="G89" i="121"/>
  <c r="F89" i="121"/>
  <c r="E89" i="121"/>
  <c r="D89" i="121"/>
  <c r="C89" i="121"/>
  <c r="B89" i="121"/>
  <c r="N89" i="121" s="1"/>
  <c r="M88" i="121"/>
  <c r="L88" i="121"/>
  <c r="K88" i="121"/>
  <c r="J88" i="121"/>
  <c r="I88" i="121"/>
  <c r="H88" i="121"/>
  <c r="G88" i="121"/>
  <c r="F88" i="121"/>
  <c r="N88" i="121" s="1"/>
  <c r="E88" i="121"/>
  <c r="D88" i="121"/>
  <c r="C88" i="121"/>
  <c r="B88" i="121"/>
  <c r="M87" i="121"/>
  <c r="L87" i="121"/>
  <c r="K87" i="121"/>
  <c r="J87" i="121"/>
  <c r="I87" i="121"/>
  <c r="H87" i="121"/>
  <c r="G87" i="121"/>
  <c r="F87" i="121"/>
  <c r="E87" i="121"/>
  <c r="D87" i="121"/>
  <c r="C87" i="121"/>
  <c r="B87" i="121"/>
  <c r="N87" i="121" s="1"/>
  <c r="M86" i="121"/>
  <c r="L86" i="121"/>
  <c r="K86" i="121"/>
  <c r="J86" i="121"/>
  <c r="I86" i="121"/>
  <c r="H86" i="121"/>
  <c r="G86" i="121"/>
  <c r="F86" i="121"/>
  <c r="N86" i="121" s="1"/>
  <c r="E86" i="121"/>
  <c r="D86" i="121"/>
  <c r="C86" i="121"/>
  <c r="B86" i="121"/>
  <c r="M85" i="121"/>
  <c r="L85" i="121"/>
  <c r="K85" i="121"/>
  <c r="J85" i="121"/>
  <c r="I85" i="121"/>
  <c r="H85" i="121"/>
  <c r="G85" i="121"/>
  <c r="F85" i="121"/>
  <c r="E85" i="121"/>
  <c r="D85" i="121"/>
  <c r="C85" i="121"/>
  <c r="B85" i="121"/>
  <c r="N85" i="121" s="1"/>
  <c r="M84" i="121"/>
  <c r="L84" i="121"/>
  <c r="K84" i="121"/>
  <c r="J84" i="121"/>
  <c r="I84" i="121"/>
  <c r="H84" i="121"/>
  <c r="G84" i="121"/>
  <c r="F84" i="121"/>
  <c r="E84" i="121"/>
  <c r="D84" i="121"/>
  <c r="C84" i="121"/>
  <c r="B84" i="121"/>
  <c r="M83" i="121"/>
  <c r="L83" i="121"/>
  <c r="K83" i="121"/>
  <c r="J83" i="121"/>
  <c r="I83" i="121"/>
  <c r="H83" i="121"/>
  <c r="G83" i="121"/>
  <c r="F83" i="121"/>
  <c r="E83" i="121"/>
  <c r="D83" i="121"/>
  <c r="C83" i="121"/>
  <c r="B83" i="121"/>
  <c r="N83" i="121" s="1"/>
  <c r="M82" i="121"/>
  <c r="L82" i="121"/>
  <c r="K82" i="121"/>
  <c r="J82" i="121"/>
  <c r="I82" i="121"/>
  <c r="H82" i="121"/>
  <c r="G82" i="121"/>
  <c r="F82" i="121"/>
  <c r="N82" i="121" s="1"/>
  <c r="E82" i="121"/>
  <c r="D82" i="121"/>
  <c r="C82" i="121"/>
  <c r="B82" i="121"/>
  <c r="M81" i="121"/>
  <c r="L81" i="121"/>
  <c r="K81" i="121"/>
  <c r="J81" i="121"/>
  <c r="I81" i="121"/>
  <c r="H81" i="121"/>
  <c r="G81" i="121"/>
  <c r="F81" i="121"/>
  <c r="E81" i="121"/>
  <c r="D81" i="121"/>
  <c r="C81" i="121"/>
  <c r="B81" i="121"/>
  <c r="N81" i="121" s="1"/>
  <c r="M80" i="121"/>
  <c r="L80" i="121"/>
  <c r="K80" i="121"/>
  <c r="J80" i="121"/>
  <c r="I80" i="121"/>
  <c r="H80" i="121"/>
  <c r="G80" i="121"/>
  <c r="F80" i="121"/>
  <c r="N80" i="121" s="1"/>
  <c r="E80" i="121"/>
  <c r="D80" i="121"/>
  <c r="C80" i="121"/>
  <c r="B80" i="121"/>
  <c r="M79" i="121"/>
  <c r="L79" i="121"/>
  <c r="K79" i="121"/>
  <c r="J79" i="121"/>
  <c r="I79" i="121"/>
  <c r="H79" i="121"/>
  <c r="G79" i="121"/>
  <c r="F79" i="121"/>
  <c r="E79" i="121"/>
  <c r="D79" i="121"/>
  <c r="C79" i="121"/>
  <c r="B79" i="121"/>
  <c r="N79" i="121" s="1"/>
  <c r="M78" i="121"/>
  <c r="L78" i="121"/>
  <c r="K78" i="121"/>
  <c r="J78" i="121"/>
  <c r="I78" i="121"/>
  <c r="H78" i="121"/>
  <c r="G78" i="121"/>
  <c r="F78" i="121"/>
  <c r="N78" i="121" s="1"/>
  <c r="E78" i="121"/>
  <c r="D78" i="121"/>
  <c r="C78" i="121"/>
  <c r="B78" i="121"/>
  <c r="M77" i="121"/>
  <c r="L77" i="121"/>
  <c r="K77" i="121"/>
  <c r="J77" i="121"/>
  <c r="I77" i="121"/>
  <c r="H77" i="121"/>
  <c r="G77" i="121"/>
  <c r="F77" i="121"/>
  <c r="E77" i="121"/>
  <c r="D77" i="121"/>
  <c r="C77" i="121"/>
  <c r="B77" i="121"/>
  <c r="N77" i="121" s="1"/>
  <c r="M75" i="121"/>
  <c r="L75" i="121"/>
  <c r="K75" i="121"/>
  <c r="J75" i="121"/>
  <c r="I75" i="121"/>
  <c r="H75" i="121"/>
  <c r="G75" i="121"/>
  <c r="F75" i="121"/>
  <c r="E75" i="121"/>
  <c r="D75" i="121"/>
  <c r="C75" i="121"/>
  <c r="B75" i="121"/>
  <c r="M74" i="121"/>
  <c r="L74" i="121"/>
  <c r="K74" i="121"/>
  <c r="J74" i="121"/>
  <c r="I74" i="121"/>
  <c r="H74" i="121"/>
  <c r="G74" i="121"/>
  <c r="F74" i="121"/>
  <c r="E74" i="121"/>
  <c r="D74" i="121"/>
  <c r="C74" i="121"/>
  <c r="B74" i="121"/>
  <c r="N74" i="121" s="1"/>
  <c r="M73" i="121"/>
  <c r="L73" i="121"/>
  <c r="K73" i="121"/>
  <c r="J73" i="121"/>
  <c r="I73" i="121"/>
  <c r="H73" i="121"/>
  <c r="G73" i="121"/>
  <c r="F73" i="121"/>
  <c r="N73" i="121" s="1"/>
  <c r="E73" i="121"/>
  <c r="D73" i="121"/>
  <c r="C73" i="121"/>
  <c r="B73" i="121"/>
  <c r="M72" i="121"/>
  <c r="L72" i="121"/>
  <c r="K72" i="121"/>
  <c r="J72" i="121"/>
  <c r="J70" i="121" s="1"/>
  <c r="I72" i="121"/>
  <c r="H72" i="121"/>
  <c r="G72" i="121"/>
  <c r="F72" i="121"/>
  <c r="E72" i="121"/>
  <c r="D72" i="121"/>
  <c r="C72" i="121"/>
  <c r="B72" i="121"/>
  <c r="B70" i="121" s="1"/>
  <c r="M71" i="121"/>
  <c r="L71" i="121"/>
  <c r="K71" i="121"/>
  <c r="J71" i="121"/>
  <c r="I71" i="121"/>
  <c r="H71" i="121"/>
  <c r="G71" i="121"/>
  <c r="F71" i="121"/>
  <c r="N71" i="121" s="1"/>
  <c r="E71" i="121"/>
  <c r="D71" i="121"/>
  <c r="C71" i="121"/>
  <c r="B71" i="121"/>
  <c r="M69" i="121"/>
  <c r="L69" i="121"/>
  <c r="K69" i="121"/>
  <c r="J69" i="121"/>
  <c r="I69" i="121"/>
  <c r="H69" i="121"/>
  <c r="G69" i="121"/>
  <c r="F69" i="121"/>
  <c r="E69" i="121"/>
  <c r="D69" i="121"/>
  <c r="N69" i="121" s="1"/>
  <c r="C69" i="121"/>
  <c r="B69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N68" i="121" s="1"/>
  <c r="M67" i="121"/>
  <c r="L67" i="121"/>
  <c r="K67" i="121"/>
  <c r="J67" i="121"/>
  <c r="I67" i="121"/>
  <c r="H67" i="121"/>
  <c r="G67" i="121"/>
  <c r="F67" i="121"/>
  <c r="E67" i="121"/>
  <c r="D67" i="121"/>
  <c r="N67" i="121" s="1"/>
  <c r="C67" i="121"/>
  <c r="B67" i="121"/>
  <c r="M66" i="121"/>
  <c r="L66" i="121"/>
  <c r="K66" i="121"/>
  <c r="J66" i="121"/>
  <c r="I66" i="121"/>
  <c r="H66" i="121"/>
  <c r="G66" i="121"/>
  <c r="F66" i="121"/>
  <c r="E66" i="121"/>
  <c r="D66" i="121"/>
  <c r="C66" i="121"/>
  <c r="B66" i="121"/>
  <c r="N66" i="121" s="1"/>
  <c r="M65" i="121"/>
  <c r="L65" i="121"/>
  <c r="K65" i="121"/>
  <c r="J65" i="121"/>
  <c r="I65" i="121"/>
  <c r="H65" i="121"/>
  <c r="G65" i="121"/>
  <c r="F65" i="121"/>
  <c r="E65" i="121"/>
  <c r="D65" i="121"/>
  <c r="N65" i="121" s="1"/>
  <c r="C65" i="121"/>
  <c r="B65" i="121"/>
  <c r="M64" i="121"/>
  <c r="L64" i="121"/>
  <c r="K64" i="121"/>
  <c r="J64" i="121"/>
  <c r="J62" i="121" s="1"/>
  <c r="I64" i="121"/>
  <c r="H64" i="121"/>
  <c r="G64" i="121"/>
  <c r="F64" i="121"/>
  <c r="E64" i="121"/>
  <c r="D64" i="121"/>
  <c r="C64" i="121"/>
  <c r="B64" i="121"/>
  <c r="N64" i="121" s="1"/>
  <c r="M63" i="121"/>
  <c r="L63" i="121"/>
  <c r="L62" i="121" s="1"/>
  <c r="K63" i="121"/>
  <c r="J63" i="121"/>
  <c r="I63" i="121"/>
  <c r="H63" i="121"/>
  <c r="H62" i="121" s="1"/>
  <c r="G63" i="121"/>
  <c r="F63" i="121"/>
  <c r="F62" i="121" s="1"/>
  <c r="E63" i="121"/>
  <c r="D63" i="121"/>
  <c r="N63" i="121" s="1"/>
  <c r="C63" i="121"/>
  <c r="B63" i="121"/>
  <c r="M61" i="121"/>
  <c r="L61" i="121"/>
  <c r="K61" i="121"/>
  <c r="J61" i="121"/>
  <c r="I61" i="121"/>
  <c r="H61" i="121"/>
  <c r="G61" i="121"/>
  <c r="F61" i="121"/>
  <c r="F59" i="121" s="1"/>
  <c r="E61" i="121"/>
  <c r="D61" i="121"/>
  <c r="N61" i="121" s="1"/>
  <c r="C61" i="121"/>
  <c r="B61" i="121"/>
  <c r="M60" i="121"/>
  <c r="L60" i="121"/>
  <c r="L59" i="121" s="1"/>
  <c r="K60" i="121"/>
  <c r="J60" i="121"/>
  <c r="J59" i="121" s="1"/>
  <c r="I60" i="121"/>
  <c r="H60" i="121"/>
  <c r="H59" i="121" s="1"/>
  <c r="G60" i="121"/>
  <c r="F60" i="121"/>
  <c r="E60" i="121"/>
  <c r="D60" i="121"/>
  <c r="D59" i="121" s="1"/>
  <c r="C60" i="121"/>
  <c r="B60" i="121"/>
  <c r="B59" i="121" s="1"/>
  <c r="M58" i="121"/>
  <c r="L58" i="121"/>
  <c r="K58" i="121"/>
  <c r="J58" i="121"/>
  <c r="I58" i="121"/>
  <c r="H58" i="121"/>
  <c r="G58" i="121"/>
  <c r="F58" i="121"/>
  <c r="N58" i="121" s="1"/>
  <c r="E58" i="121"/>
  <c r="D58" i="121"/>
  <c r="C58" i="121"/>
  <c r="B58" i="12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N57" i="121" s="1"/>
  <c r="M56" i="121"/>
  <c r="L56" i="121"/>
  <c r="K56" i="121"/>
  <c r="J56" i="121"/>
  <c r="I56" i="121"/>
  <c r="H56" i="121"/>
  <c r="G56" i="121"/>
  <c r="F56" i="121"/>
  <c r="E56" i="121"/>
  <c r="D56" i="121"/>
  <c r="C56" i="121"/>
  <c r="B56" i="12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N55" i="121" s="1"/>
  <c r="M54" i="121"/>
  <c r="L54" i="121"/>
  <c r="K54" i="121"/>
  <c r="J54" i="121"/>
  <c r="I54" i="121"/>
  <c r="H54" i="121"/>
  <c r="G54" i="121"/>
  <c r="F54" i="121"/>
  <c r="N54" i="121" s="1"/>
  <c r="E54" i="121"/>
  <c r="D54" i="121"/>
  <c r="C54" i="121"/>
  <c r="B54" i="12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N53" i="121" s="1"/>
  <c r="M52" i="121"/>
  <c r="L52" i="121"/>
  <c r="K52" i="121"/>
  <c r="J52" i="121"/>
  <c r="I52" i="121"/>
  <c r="H52" i="121"/>
  <c r="G52" i="121"/>
  <c r="F52" i="121"/>
  <c r="N52" i="121" s="1"/>
  <c r="E52" i="121"/>
  <c r="D52" i="121"/>
  <c r="C52" i="121"/>
  <c r="B52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N51" i="121" s="1"/>
  <c r="M50" i="121"/>
  <c r="L50" i="121"/>
  <c r="K50" i="121"/>
  <c r="J50" i="121"/>
  <c r="I50" i="121"/>
  <c r="H50" i="121"/>
  <c r="G50" i="121"/>
  <c r="F50" i="121"/>
  <c r="F48" i="121" s="1"/>
  <c r="E50" i="121"/>
  <c r="D50" i="121"/>
  <c r="C50" i="121"/>
  <c r="B50" i="121"/>
  <c r="M49" i="121"/>
  <c r="L49" i="121"/>
  <c r="K49" i="121"/>
  <c r="J49" i="121"/>
  <c r="J48" i="121" s="1"/>
  <c r="I49" i="121"/>
  <c r="H49" i="121"/>
  <c r="G49" i="121"/>
  <c r="F49" i="121"/>
  <c r="E49" i="121"/>
  <c r="D49" i="121"/>
  <c r="C49" i="121"/>
  <c r="C48" i="121" s="1"/>
  <c r="B49" i="121"/>
  <c r="B48" i="121" s="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M46" i="121"/>
  <c r="L46" i="121"/>
  <c r="K46" i="121"/>
  <c r="J46" i="121"/>
  <c r="I46" i="121"/>
  <c r="H46" i="121"/>
  <c r="G46" i="121"/>
  <c r="F46" i="121"/>
  <c r="E46" i="121"/>
  <c r="D46" i="121"/>
  <c r="C46" i="121"/>
  <c r="B46" i="121"/>
  <c r="N46" i="121" s="1"/>
  <c r="M45" i="121"/>
  <c r="L45" i="121"/>
  <c r="K45" i="121"/>
  <c r="J45" i="121"/>
  <c r="I45" i="121"/>
  <c r="H45" i="121"/>
  <c r="G45" i="121"/>
  <c r="F45" i="121"/>
  <c r="N45" i="121" s="1"/>
  <c r="E45" i="121"/>
  <c r="D45" i="121"/>
  <c r="C45" i="121"/>
  <c r="B45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N44" i="121" s="1"/>
  <c r="M43" i="121"/>
  <c r="L43" i="121"/>
  <c r="K43" i="121"/>
  <c r="J43" i="121"/>
  <c r="I43" i="121"/>
  <c r="H43" i="121"/>
  <c r="G43" i="121"/>
  <c r="F43" i="121"/>
  <c r="E43" i="121"/>
  <c r="D43" i="121"/>
  <c r="N43" i="121" s="1"/>
  <c r="C43" i="121"/>
  <c r="B43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N42" i="121" s="1"/>
  <c r="M41" i="121"/>
  <c r="L41" i="121"/>
  <c r="K41" i="121"/>
  <c r="J41" i="121"/>
  <c r="I41" i="121"/>
  <c r="H41" i="121"/>
  <c r="G41" i="121"/>
  <c r="F41" i="121"/>
  <c r="N41" i="121" s="1"/>
  <c r="E41" i="121"/>
  <c r="D41" i="121"/>
  <c r="C41" i="121"/>
  <c r="B41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N40" i="121" s="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N38" i="121" s="1"/>
  <c r="M37" i="121"/>
  <c r="L37" i="121"/>
  <c r="K37" i="121"/>
  <c r="J37" i="121"/>
  <c r="I37" i="121"/>
  <c r="H37" i="121"/>
  <c r="G37" i="121"/>
  <c r="F37" i="121"/>
  <c r="N37" i="121" s="1"/>
  <c r="E37" i="121"/>
  <c r="D37" i="121"/>
  <c r="C37" i="121"/>
  <c r="B37" i="121"/>
  <c r="M36" i="121"/>
  <c r="L36" i="121"/>
  <c r="K36" i="121"/>
  <c r="J36" i="121"/>
  <c r="J34" i="121" s="1"/>
  <c r="I36" i="121"/>
  <c r="H36" i="121"/>
  <c r="G36" i="121"/>
  <c r="F36" i="121"/>
  <c r="E36" i="121"/>
  <c r="D36" i="121"/>
  <c r="C36" i="121"/>
  <c r="B36" i="121"/>
  <c r="N36" i="121" s="1"/>
  <c r="M35" i="121"/>
  <c r="L35" i="121"/>
  <c r="L34" i="121" s="1"/>
  <c r="K35" i="121"/>
  <c r="J35" i="121"/>
  <c r="I35" i="121"/>
  <c r="H35" i="121"/>
  <c r="H34" i="121" s="1"/>
  <c r="G35" i="121"/>
  <c r="F35" i="121"/>
  <c r="E35" i="121"/>
  <c r="D35" i="121"/>
  <c r="C35" i="121"/>
  <c r="B35" i="121"/>
  <c r="M33" i="121"/>
  <c r="L33" i="121"/>
  <c r="K33" i="121"/>
  <c r="J33" i="121"/>
  <c r="I33" i="121"/>
  <c r="H33" i="121"/>
  <c r="G33" i="121"/>
  <c r="F33" i="121"/>
  <c r="E33" i="121"/>
  <c r="D33" i="121"/>
  <c r="N33" i="121" s="1"/>
  <c r="C33" i="121"/>
  <c r="B33" i="121"/>
  <c r="M32" i="121"/>
  <c r="L32" i="121"/>
  <c r="K32" i="121"/>
  <c r="J32" i="121"/>
  <c r="I32" i="121"/>
  <c r="H32" i="121"/>
  <c r="G32" i="121"/>
  <c r="F32" i="121"/>
  <c r="E32" i="121"/>
  <c r="D32" i="121"/>
  <c r="N32" i="121" s="1"/>
  <c r="C32" i="121"/>
  <c r="B32" i="121"/>
  <c r="M31" i="121"/>
  <c r="L31" i="121"/>
  <c r="K31" i="121"/>
  <c r="J31" i="121"/>
  <c r="I31" i="121"/>
  <c r="H31" i="121"/>
  <c r="G31" i="121"/>
  <c r="F31" i="121"/>
  <c r="E31" i="121"/>
  <c r="D31" i="121"/>
  <c r="C31" i="121"/>
  <c r="B31" i="12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M28" i="121"/>
  <c r="L28" i="121"/>
  <c r="K28" i="121"/>
  <c r="J28" i="121"/>
  <c r="I28" i="121"/>
  <c r="H28" i="121"/>
  <c r="G28" i="121"/>
  <c r="F28" i="121"/>
  <c r="E28" i="121"/>
  <c r="D28" i="121"/>
  <c r="N28" i="121" s="1"/>
  <c r="C28" i="121"/>
  <c r="B28" i="121"/>
  <c r="M27" i="121"/>
  <c r="L27" i="121"/>
  <c r="K27" i="121"/>
  <c r="J27" i="121"/>
  <c r="I27" i="121"/>
  <c r="H27" i="121"/>
  <c r="G27" i="121"/>
  <c r="F27" i="121"/>
  <c r="E27" i="121"/>
  <c r="D27" i="121"/>
  <c r="C27" i="121"/>
  <c r="B27" i="121"/>
  <c r="N27" i="121" s="1"/>
  <c r="M26" i="121"/>
  <c r="L26" i="121"/>
  <c r="K26" i="121"/>
  <c r="J26" i="121"/>
  <c r="I26" i="121"/>
  <c r="H26" i="121"/>
  <c r="G26" i="121"/>
  <c r="F26" i="121"/>
  <c r="E26" i="121"/>
  <c r="D26" i="121"/>
  <c r="N26" i="121" s="1"/>
  <c r="C26" i="121"/>
  <c r="B26" i="12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M24" i="121"/>
  <c r="L24" i="121"/>
  <c r="K24" i="121"/>
  <c r="J24" i="121"/>
  <c r="I24" i="121"/>
  <c r="H24" i="121"/>
  <c r="G24" i="121"/>
  <c r="F24" i="121"/>
  <c r="E24" i="121"/>
  <c r="D24" i="121"/>
  <c r="N24" i="121" s="1"/>
  <c r="C24" i="121"/>
  <c r="B24" i="12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M22" i="121"/>
  <c r="L22" i="121"/>
  <c r="K22" i="121"/>
  <c r="J22" i="121"/>
  <c r="I22" i="121"/>
  <c r="H22" i="121"/>
  <c r="G22" i="121"/>
  <c r="F22" i="121"/>
  <c r="E22" i="121"/>
  <c r="D22" i="121"/>
  <c r="N22" i="121" s="1"/>
  <c r="C22" i="121"/>
  <c r="B22" i="12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M20" i="121"/>
  <c r="L20" i="121"/>
  <c r="K20" i="121"/>
  <c r="J20" i="121"/>
  <c r="I20" i="121"/>
  <c r="H20" i="121"/>
  <c r="G20" i="121"/>
  <c r="F20" i="121"/>
  <c r="E20" i="121"/>
  <c r="D20" i="121"/>
  <c r="N20" i="121" s="1"/>
  <c r="C20" i="121"/>
  <c r="B20" i="121"/>
  <c r="M19" i="121"/>
  <c r="L19" i="121"/>
  <c r="K19" i="121"/>
  <c r="J19" i="121"/>
  <c r="I19" i="121"/>
  <c r="H19" i="121"/>
  <c r="G19" i="121"/>
  <c r="F19" i="121"/>
  <c r="E19" i="121"/>
  <c r="D19" i="121"/>
  <c r="C19" i="121"/>
  <c r="B19" i="121"/>
  <c r="N19" i="121" s="1"/>
  <c r="M18" i="121"/>
  <c r="L18" i="121"/>
  <c r="K18" i="121"/>
  <c r="J18" i="121"/>
  <c r="I18" i="121"/>
  <c r="H18" i="121"/>
  <c r="G18" i="121"/>
  <c r="F18" i="121"/>
  <c r="E18" i="121"/>
  <c r="D18" i="121"/>
  <c r="N18" i="121" s="1"/>
  <c r="C18" i="121"/>
  <c r="B18" i="12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N17" i="121" s="1"/>
  <c r="M16" i="121"/>
  <c r="L16" i="121"/>
  <c r="K16" i="121"/>
  <c r="J16" i="121"/>
  <c r="I16" i="121"/>
  <c r="H16" i="121"/>
  <c r="G16" i="121"/>
  <c r="F16" i="121"/>
  <c r="E16" i="121"/>
  <c r="D16" i="121"/>
  <c r="N16" i="121" s="1"/>
  <c r="C16" i="121"/>
  <c r="B16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M14" i="121"/>
  <c r="L14" i="121"/>
  <c r="K14" i="121"/>
  <c r="J14" i="121"/>
  <c r="I14" i="121"/>
  <c r="H14" i="121"/>
  <c r="G14" i="121"/>
  <c r="F14" i="121"/>
  <c r="E14" i="121"/>
  <c r="D14" i="121"/>
  <c r="N14" i="121" s="1"/>
  <c r="C14" i="121"/>
  <c r="B14" i="121"/>
  <c r="M13" i="121"/>
  <c r="L13" i="121"/>
  <c r="K13" i="121"/>
  <c r="J13" i="121"/>
  <c r="J11" i="121" s="1"/>
  <c r="I13" i="121"/>
  <c r="H13" i="121"/>
  <c r="G13" i="121"/>
  <c r="F13" i="121"/>
  <c r="E13" i="121"/>
  <c r="D13" i="121"/>
  <c r="C13" i="121"/>
  <c r="B13" i="121"/>
  <c r="N13" i="121" s="1"/>
  <c r="M12" i="121"/>
  <c r="L12" i="121"/>
  <c r="L11" i="121" s="1"/>
  <c r="K12" i="121"/>
  <c r="J12" i="121"/>
  <c r="I12" i="121"/>
  <c r="H12" i="121"/>
  <c r="H11" i="121" s="1"/>
  <c r="G12" i="121"/>
  <c r="F12" i="121"/>
  <c r="F11" i="121" s="1"/>
  <c r="E12" i="121"/>
  <c r="D12" i="121"/>
  <c r="C12" i="121"/>
  <c r="B12" i="121"/>
  <c r="M10" i="121"/>
  <c r="L10" i="121"/>
  <c r="K10" i="121"/>
  <c r="J10" i="121"/>
  <c r="I10" i="121"/>
  <c r="H10" i="121"/>
  <c r="G10" i="121"/>
  <c r="F10" i="121"/>
  <c r="E10" i="121"/>
  <c r="D10" i="121"/>
  <c r="N10" i="121" s="1"/>
  <c r="C10" i="121"/>
  <c r="B10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M8" i="121"/>
  <c r="L8" i="121"/>
  <c r="K8" i="121"/>
  <c r="J8" i="121"/>
  <c r="I8" i="121"/>
  <c r="H8" i="121"/>
  <c r="G8" i="121"/>
  <c r="F8" i="121"/>
  <c r="E8" i="121"/>
  <c r="D8" i="121"/>
  <c r="N8" i="121" s="1"/>
  <c r="C8" i="121"/>
  <c r="B8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K104" i="121"/>
  <c r="J104" i="121"/>
  <c r="G104" i="121"/>
  <c r="F104" i="121"/>
  <c r="C104" i="121"/>
  <c r="B104" i="121"/>
  <c r="N101" i="121"/>
  <c r="N92" i="121"/>
  <c r="N84" i="121"/>
  <c r="N75" i="121"/>
  <c r="N56" i="121"/>
  <c r="N47" i="121"/>
  <c r="N39" i="121"/>
  <c r="N31" i="121"/>
  <c r="N25" i="121"/>
  <c r="N23" i="121"/>
  <c r="N21" i="121"/>
  <c r="N15" i="121"/>
  <c r="N9" i="121"/>
  <c r="N7" i="121"/>
  <c r="M104" i="121"/>
  <c r="E104" i="121"/>
  <c r="L95" i="121"/>
  <c r="D95" i="121"/>
  <c r="I95" i="121"/>
  <c r="H95" i="121"/>
  <c r="M95" i="121"/>
  <c r="E95" i="121"/>
  <c r="K95" i="121"/>
  <c r="J95" i="121"/>
  <c r="C95" i="121"/>
  <c r="G95" i="121"/>
  <c r="M70" i="121"/>
  <c r="L70" i="121"/>
  <c r="K70" i="121"/>
  <c r="I70" i="121"/>
  <c r="H70" i="121"/>
  <c r="G70" i="121"/>
  <c r="E70" i="121"/>
  <c r="D70" i="121"/>
  <c r="C70" i="121"/>
  <c r="M62" i="121"/>
  <c r="E62" i="121"/>
  <c r="I62" i="121"/>
  <c r="K62" i="121"/>
  <c r="G62" i="121"/>
  <c r="C62" i="121"/>
  <c r="D62" i="121"/>
  <c r="M59" i="121"/>
  <c r="K59" i="121"/>
  <c r="I59" i="121"/>
  <c r="G59" i="121"/>
  <c r="E59" i="121"/>
  <c r="C59" i="121"/>
  <c r="K48" i="121"/>
  <c r="L48" i="121"/>
  <c r="H48" i="121"/>
  <c r="D48" i="121"/>
  <c r="M48" i="121"/>
  <c r="I48" i="121"/>
  <c r="G48" i="121"/>
  <c r="G34" i="121"/>
  <c r="M34" i="121"/>
  <c r="I34" i="121"/>
  <c r="F34" i="121"/>
  <c r="E34" i="121"/>
  <c r="D34" i="121"/>
  <c r="K34" i="121"/>
  <c r="C34" i="121"/>
  <c r="I11" i="121"/>
  <c r="M11" i="121"/>
  <c r="K11" i="121"/>
  <c r="E11" i="121"/>
  <c r="C11" i="121"/>
  <c r="D11" i="121"/>
  <c r="G11" i="121"/>
  <c r="N103" i="136"/>
  <c r="N103" i="135"/>
  <c r="D104" i="121" l="1"/>
  <c r="N70" i="121"/>
  <c r="F70" i="121"/>
  <c r="N72" i="121"/>
  <c r="N60" i="121"/>
  <c r="N59" i="121" s="1"/>
  <c r="N49" i="121"/>
  <c r="N50" i="121"/>
  <c r="B34" i="121"/>
  <c r="N95" i="121"/>
  <c r="B95" i="121"/>
  <c r="B62" i="121"/>
  <c r="E48" i="121"/>
  <c r="B11" i="121"/>
  <c r="E106" i="122" l="1"/>
  <c r="E98" i="122" s="1"/>
  <c r="D106" i="122"/>
  <c r="D98" i="122" s="1"/>
  <c r="C106" i="122"/>
  <c r="M95" i="136"/>
  <c r="L95" i="136"/>
  <c r="K95" i="136"/>
  <c r="J95" i="136"/>
  <c r="I95" i="136"/>
  <c r="H95" i="136"/>
  <c r="G95" i="136"/>
  <c r="F95" i="136"/>
  <c r="E95" i="136"/>
  <c r="D95" i="136"/>
  <c r="C95" i="136"/>
  <c r="M95" i="137"/>
  <c r="L95" i="137"/>
  <c r="K95" i="137"/>
  <c r="J95" i="137"/>
  <c r="I95" i="137"/>
  <c r="H95" i="137"/>
  <c r="G95" i="137"/>
  <c r="F95" i="137"/>
  <c r="E95" i="137"/>
  <c r="D95" i="137"/>
  <c r="C95" i="137"/>
  <c r="M95" i="135"/>
  <c r="L95" i="135"/>
  <c r="K95" i="135"/>
  <c r="J95" i="135"/>
  <c r="I95" i="135"/>
  <c r="H95" i="135"/>
  <c r="G95" i="135"/>
  <c r="F95" i="135"/>
  <c r="E95" i="135"/>
  <c r="D95" i="135"/>
  <c r="C95" i="135"/>
  <c r="B95" i="136"/>
  <c r="B95" i="137"/>
  <c r="B95" i="135"/>
  <c r="F106" i="122" l="1"/>
  <c r="N61" i="136"/>
  <c r="D64" i="122" s="1"/>
  <c r="N61" i="137"/>
  <c r="E64" i="122" s="1"/>
  <c r="N61" i="135"/>
  <c r="C64" i="122" s="1"/>
  <c r="M59" i="136"/>
  <c r="L59" i="136"/>
  <c r="K59" i="136"/>
  <c r="J59" i="136"/>
  <c r="I59" i="136"/>
  <c r="H59" i="136"/>
  <c r="G59" i="136"/>
  <c r="F59" i="136"/>
  <c r="E59" i="136"/>
  <c r="D59" i="136"/>
  <c r="C59" i="136"/>
  <c r="M59" i="137"/>
  <c r="L59" i="137"/>
  <c r="K59" i="137"/>
  <c r="J59" i="137"/>
  <c r="I59" i="137"/>
  <c r="H59" i="137"/>
  <c r="G59" i="137"/>
  <c r="F59" i="137"/>
  <c r="E59" i="137"/>
  <c r="D59" i="137"/>
  <c r="C59" i="137"/>
  <c r="M59" i="135"/>
  <c r="L59" i="135"/>
  <c r="K59" i="135"/>
  <c r="J59" i="135"/>
  <c r="I59" i="135"/>
  <c r="H59" i="135"/>
  <c r="G59" i="135"/>
  <c r="F59" i="135"/>
  <c r="E59" i="135"/>
  <c r="D59" i="135"/>
  <c r="C59" i="135"/>
  <c r="B59" i="136"/>
  <c r="B59" i="137"/>
  <c r="B59" i="135"/>
  <c r="M48" i="136"/>
  <c r="L48" i="136"/>
  <c r="K48" i="136"/>
  <c r="J48" i="136"/>
  <c r="I48" i="136"/>
  <c r="H48" i="136"/>
  <c r="G48" i="136"/>
  <c r="F48" i="136"/>
  <c r="E48" i="136"/>
  <c r="D48" i="136"/>
  <c r="C48" i="136"/>
  <c r="M48" i="137"/>
  <c r="L48" i="137"/>
  <c r="K48" i="137"/>
  <c r="J48" i="137"/>
  <c r="I48" i="137"/>
  <c r="H48" i="137"/>
  <c r="G48" i="137"/>
  <c r="F48" i="137"/>
  <c r="E48" i="137"/>
  <c r="D48" i="137"/>
  <c r="C48" i="137"/>
  <c r="M48" i="135"/>
  <c r="L48" i="135"/>
  <c r="K48" i="135"/>
  <c r="J48" i="135"/>
  <c r="I48" i="135"/>
  <c r="H48" i="135"/>
  <c r="G48" i="135"/>
  <c r="F48" i="135"/>
  <c r="E48" i="135"/>
  <c r="D48" i="135"/>
  <c r="C48" i="135"/>
  <c r="B48" i="136"/>
  <c r="B48" i="137"/>
  <c r="B48" i="135"/>
  <c r="N58" i="136"/>
  <c r="D61" i="122" s="1"/>
  <c r="N58" i="137"/>
  <c r="E61" i="122" s="1"/>
  <c r="N58" i="135"/>
  <c r="C61" i="122" s="1"/>
  <c r="M34" i="136"/>
  <c r="L34" i="136"/>
  <c r="K34" i="136"/>
  <c r="J34" i="136"/>
  <c r="I34" i="136"/>
  <c r="H34" i="136"/>
  <c r="G34" i="136"/>
  <c r="F34" i="136"/>
  <c r="E34" i="136"/>
  <c r="D34" i="136"/>
  <c r="C34" i="136"/>
  <c r="M34" i="137"/>
  <c r="L34" i="137"/>
  <c r="K34" i="137"/>
  <c r="J34" i="137"/>
  <c r="I34" i="137"/>
  <c r="H34" i="137"/>
  <c r="G34" i="137"/>
  <c r="F34" i="137"/>
  <c r="E34" i="137"/>
  <c r="D34" i="137"/>
  <c r="C34" i="137"/>
  <c r="M34" i="135"/>
  <c r="L34" i="135"/>
  <c r="K34" i="135"/>
  <c r="J34" i="135"/>
  <c r="I34" i="135"/>
  <c r="H34" i="135"/>
  <c r="G34" i="135"/>
  <c r="F34" i="135"/>
  <c r="E34" i="135"/>
  <c r="D34" i="135"/>
  <c r="C34" i="135"/>
  <c r="B34" i="136"/>
  <c r="B34" i="137"/>
  <c r="B34" i="135"/>
  <c r="N47" i="136"/>
  <c r="D50" i="122" s="1"/>
  <c r="N47" i="137"/>
  <c r="E50" i="122" s="1"/>
  <c r="N47" i="135"/>
  <c r="C50" i="122" s="1"/>
  <c r="N28" i="136"/>
  <c r="D31" i="122" s="1"/>
  <c r="N27" i="136"/>
  <c r="D30" i="122" s="1"/>
  <c r="N26" i="136"/>
  <c r="D29" i="122" s="1"/>
  <c r="N28" i="137"/>
  <c r="E31" i="122" s="1"/>
  <c r="N27" i="137"/>
  <c r="E30" i="122" s="1"/>
  <c r="N26" i="137"/>
  <c r="E29" i="122" s="1"/>
  <c r="N28" i="135"/>
  <c r="C31" i="122" s="1"/>
  <c r="N27" i="135"/>
  <c r="C30" i="122" s="1"/>
  <c r="N26" i="135"/>
  <c r="C29" i="122" s="1"/>
  <c r="F64" i="122" l="1"/>
  <c r="F61" i="122"/>
  <c r="F50" i="122"/>
  <c r="F30" i="122"/>
  <c r="F31" i="122"/>
  <c r="F29" i="122"/>
  <c r="J6" i="54" l="1"/>
  <c r="D29" i="58"/>
  <c r="D28" i="58"/>
  <c r="D27" i="58"/>
  <c r="D26" i="58"/>
  <c r="M6" i="121" l="1"/>
  <c r="L6" i="121"/>
  <c r="K6" i="121"/>
  <c r="J6" i="121"/>
  <c r="I6" i="121"/>
  <c r="H6" i="121"/>
  <c r="G6" i="121"/>
  <c r="F6" i="121"/>
  <c r="E6" i="121"/>
  <c r="D6" i="121"/>
  <c r="C6" i="121"/>
  <c r="B6" i="121"/>
  <c r="M104" i="137"/>
  <c r="L104" i="137"/>
  <c r="K104" i="137"/>
  <c r="J104" i="137"/>
  <c r="I104" i="137"/>
  <c r="H104" i="137"/>
  <c r="G104" i="137"/>
  <c r="F104" i="137"/>
  <c r="E104" i="137"/>
  <c r="D104" i="137"/>
  <c r="C104" i="137"/>
  <c r="M76" i="137"/>
  <c r="L76" i="137"/>
  <c r="K76" i="137"/>
  <c r="J76" i="137"/>
  <c r="I76" i="137"/>
  <c r="H76" i="137"/>
  <c r="G76" i="137"/>
  <c r="F76" i="137"/>
  <c r="E76" i="137"/>
  <c r="D76" i="137"/>
  <c r="C76" i="137"/>
  <c r="M70" i="137"/>
  <c r="L70" i="137"/>
  <c r="K70" i="137"/>
  <c r="J70" i="137"/>
  <c r="I70" i="137"/>
  <c r="H70" i="137"/>
  <c r="G70" i="137"/>
  <c r="F70" i="137"/>
  <c r="E70" i="137"/>
  <c r="D70" i="137"/>
  <c r="C70" i="137"/>
  <c r="M62" i="137"/>
  <c r="L62" i="137"/>
  <c r="K62" i="137"/>
  <c r="J62" i="137"/>
  <c r="I62" i="137"/>
  <c r="H62" i="137"/>
  <c r="G62" i="137"/>
  <c r="F62" i="137"/>
  <c r="E62" i="137"/>
  <c r="D62" i="137"/>
  <c r="C62" i="137"/>
  <c r="M29" i="137"/>
  <c r="L29" i="137"/>
  <c r="K29" i="137"/>
  <c r="J29" i="137"/>
  <c r="I29" i="137"/>
  <c r="H29" i="137"/>
  <c r="G29" i="137"/>
  <c r="F29" i="137"/>
  <c r="E29" i="137"/>
  <c r="D29" i="137"/>
  <c r="C29" i="137"/>
  <c r="M11" i="137"/>
  <c r="L11" i="137"/>
  <c r="K11" i="137"/>
  <c r="J11" i="137"/>
  <c r="I11" i="137"/>
  <c r="H11" i="137"/>
  <c r="G11" i="137"/>
  <c r="F11" i="137"/>
  <c r="E11" i="137"/>
  <c r="D11" i="137"/>
  <c r="C11" i="137"/>
  <c r="M5" i="137"/>
  <c r="L5" i="137"/>
  <c r="K5" i="137"/>
  <c r="J5" i="137"/>
  <c r="I5" i="137"/>
  <c r="H5" i="137"/>
  <c r="G5" i="137"/>
  <c r="F5" i="137"/>
  <c r="E5" i="137"/>
  <c r="D5" i="137"/>
  <c r="C5" i="137"/>
  <c r="M104" i="136"/>
  <c r="L104" i="136"/>
  <c r="K104" i="136"/>
  <c r="J104" i="136"/>
  <c r="I104" i="136"/>
  <c r="H104" i="136"/>
  <c r="G104" i="136"/>
  <c r="F104" i="136"/>
  <c r="E104" i="136"/>
  <c r="D104" i="136"/>
  <c r="C104" i="136"/>
  <c r="M76" i="136"/>
  <c r="L76" i="136"/>
  <c r="K76" i="136"/>
  <c r="J76" i="136"/>
  <c r="I76" i="136"/>
  <c r="H76" i="136"/>
  <c r="G76" i="136"/>
  <c r="F76" i="136"/>
  <c r="E76" i="136"/>
  <c r="D76" i="136"/>
  <c r="C76" i="136"/>
  <c r="M70" i="136"/>
  <c r="L70" i="136"/>
  <c r="K70" i="136"/>
  <c r="J70" i="136"/>
  <c r="I70" i="136"/>
  <c r="H70" i="136"/>
  <c r="G70" i="136"/>
  <c r="F70" i="136"/>
  <c r="E70" i="136"/>
  <c r="D70" i="136"/>
  <c r="C70" i="136"/>
  <c r="M62" i="136"/>
  <c r="L62" i="136"/>
  <c r="K62" i="136"/>
  <c r="J62" i="136"/>
  <c r="I62" i="136"/>
  <c r="H62" i="136"/>
  <c r="G62" i="136"/>
  <c r="F62" i="136"/>
  <c r="E62" i="136"/>
  <c r="D62" i="136"/>
  <c r="C62" i="136"/>
  <c r="M29" i="136"/>
  <c r="L29" i="136"/>
  <c r="K29" i="136"/>
  <c r="J29" i="136"/>
  <c r="I29" i="136"/>
  <c r="H29" i="136"/>
  <c r="G29" i="136"/>
  <c r="F29" i="136"/>
  <c r="E29" i="136"/>
  <c r="D29" i="136"/>
  <c r="C29" i="136"/>
  <c r="M11" i="136"/>
  <c r="L11" i="136"/>
  <c r="K11" i="136"/>
  <c r="J11" i="136"/>
  <c r="I11" i="136"/>
  <c r="H11" i="136"/>
  <c r="G11" i="136"/>
  <c r="F11" i="136"/>
  <c r="E11" i="136"/>
  <c r="D11" i="136"/>
  <c r="C11" i="136"/>
  <c r="M5" i="136"/>
  <c r="L5" i="136"/>
  <c r="K5" i="136"/>
  <c r="J5" i="136"/>
  <c r="I5" i="136"/>
  <c r="H5" i="136"/>
  <c r="G5" i="136"/>
  <c r="F5" i="136"/>
  <c r="E5" i="136"/>
  <c r="D5" i="136"/>
  <c r="C5" i="136"/>
  <c r="N105" i="137"/>
  <c r="N104" i="137" s="1"/>
  <c r="N102" i="137"/>
  <c r="E105" i="122" s="1"/>
  <c r="N101" i="137"/>
  <c r="E104" i="122" s="1"/>
  <c r="N100" i="137"/>
  <c r="E103" i="122" s="1"/>
  <c r="N99" i="137"/>
  <c r="N98" i="137"/>
  <c r="E101" i="122" s="1"/>
  <c r="N97" i="137"/>
  <c r="E100" i="122" s="1"/>
  <c r="N94" i="137"/>
  <c r="E97" i="122" s="1"/>
  <c r="N93" i="137"/>
  <c r="E96" i="122" s="1"/>
  <c r="N92" i="137"/>
  <c r="E95" i="122" s="1"/>
  <c r="N91" i="137"/>
  <c r="E94" i="122" s="1"/>
  <c r="N90" i="137"/>
  <c r="E93" i="122" s="1"/>
  <c r="N89" i="137"/>
  <c r="E92" i="122" s="1"/>
  <c r="N88" i="137"/>
  <c r="E91" i="122" s="1"/>
  <c r="N87" i="137"/>
  <c r="E90" i="122" s="1"/>
  <c r="N86" i="137"/>
  <c r="E89" i="122" s="1"/>
  <c r="N85" i="137"/>
  <c r="E88" i="122" s="1"/>
  <c r="N84" i="137"/>
  <c r="E87" i="122" s="1"/>
  <c r="N83" i="137"/>
  <c r="E86" i="122" s="1"/>
  <c r="N82" i="137"/>
  <c r="E85" i="122" s="1"/>
  <c r="N81" i="137"/>
  <c r="E84" i="122" s="1"/>
  <c r="N80" i="137"/>
  <c r="E83" i="122" s="1"/>
  <c r="N79" i="137"/>
  <c r="E82" i="122" s="1"/>
  <c r="N78" i="137"/>
  <c r="E81" i="122" s="1"/>
  <c r="N75" i="137"/>
  <c r="E78" i="122" s="1"/>
  <c r="N74" i="137"/>
  <c r="E77" i="122" s="1"/>
  <c r="N73" i="137"/>
  <c r="E76" i="122" s="1"/>
  <c r="N72" i="137"/>
  <c r="E75" i="122" s="1"/>
  <c r="N69" i="137"/>
  <c r="E72" i="122" s="1"/>
  <c r="N68" i="137"/>
  <c r="E71" i="122" s="1"/>
  <c r="N67" i="137"/>
  <c r="E70" i="122" s="1"/>
  <c r="N66" i="137"/>
  <c r="E69" i="122" s="1"/>
  <c r="N65" i="137"/>
  <c r="N64" i="137"/>
  <c r="N57" i="137"/>
  <c r="E60" i="122" s="1"/>
  <c r="N56" i="137"/>
  <c r="E59" i="122" s="1"/>
  <c r="N55" i="137"/>
  <c r="E58" i="122" s="1"/>
  <c r="N54" i="137"/>
  <c r="E57" i="122" s="1"/>
  <c r="N53" i="137"/>
  <c r="E56" i="122" s="1"/>
  <c r="N52" i="137"/>
  <c r="E55" i="122" s="1"/>
  <c r="N51" i="137"/>
  <c r="E54" i="122" s="1"/>
  <c r="N50" i="137"/>
  <c r="E53" i="122" s="1"/>
  <c r="N46" i="137"/>
  <c r="E49" i="122" s="1"/>
  <c r="N45" i="137"/>
  <c r="E48" i="122" s="1"/>
  <c r="N44" i="137"/>
  <c r="E47" i="122" s="1"/>
  <c r="N43" i="137"/>
  <c r="E46" i="122" s="1"/>
  <c r="N42" i="137"/>
  <c r="E45" i="122" s="1"/>
  <c r="N41" i="137"/>
  <c r="E44" i="122" s="1"/>
  <c r="N40" i="137"/>
  <c r="E43" i="122" s="1"/>
  <c r="N39" i="137"/>
  <c r="E42" i="122" s="1"/>
  <c r="N38" i="137"/>
  <c r="E41" i="122" s="1"/>
  <c r="N37" i="137"/>
  <c r="E40" i="122" s="1"/>
  <c r="N36" i="137"/>
  <c r="N33" i="137"/>
  <c r="E36" i="122" s="1"/>
  <c r="N32" i="137"/>
  <c r="E35" i="122" s="1"/>
  <c r="N31" i="137"/>
  <c r="E34" i="122" s="1"/>
  <c r="N25" i="137"/>
  <c r="E28" i="122" s="1"/>
  <c r="N24" i="137"/>
  <c r="E27" i="122" s="1"/>
  <c r="N23" i="137"/>
  <c r="N22" i="137"/>
  <c r="E25" i="122" s="1"/>
  <c r="N21" i="137"/>
  <c r="E24" i="122" s="1"/>
  <c r="N20" i="137"/>
  <c r="E23" i="122" s="1"/>
  <c r="N19" i="137"/>
  <c r="E22" i="122" s="1"/>
  <c r="N18" i="137"/>
  <c r="E21" i="122" s="1"/>
  <c r="N17" i="137"/>
  <c r="E20" i="122" s="1"/>
  <c r="N16" i="137"/>
  <c r="E19" i="122" s="1"/>
  <c r="N15" i="137"/>
  <c r="N14" i="137"/>
  <c r="E17" i="122" s="1"/>
  <c r="N13" i="137"/>
  <c r="E16" i="122" s="1"/>
  <c r="N12" i="137"/>
  <c r="N10" i="137"/>
  <c r="E13" i="122" s="1"/>
  <c r="N9" i="137"/>
  <c r="E12" i="122" s="1"/>
  <c r="N8" i="137"/>
  <c r="E11" i="122" s="1"/>
  <c r="N7" i="137"/>
  <c r="E10" i="122" s="1"/>
  <c r="N6" i="137"/>
  <c r="N102" i="136"/>
  <c r="D105" i="122" s="1"/>
  <c r="N101" i="136"/>
  <c r="D104" i="122" s="1"/>
  <c r="N100" i="136"/>
  <c r="D103" i="122" s="1"/>
  <c r="N99" i="136"/>
  <c r="N98" i="136"/>
  <c r="D101" i="122" s="1"/>
  <c r="N97" i="136"/>
  <c r="D100" i="122" s="1"/>
  <c r="N94" i="136"/>
  <c r="D97" i="122" s="1"/>
  <c r="N93" i="136"/>
  <c r="D96" i="122" s="1"/>
  <c r="N92" i="136"/>
  <c r="D95" i="122" s="1"/>
  <c r="N91" i="136"/>
  <c r="D94" i="122" s="1"/>
  <c r="N90" i="136"/>
  <c r="D93" i="122" s="1"/>
  <c r="N89" i="136"/>
  <c r="D92" i="122" s="1"/>
  <c r="N88" i="136"/>
  <c r="D91" i="122" s="1"/>
  <c r="N87" i="136"/>
  <c r="D90" i="122" s="1"/>
  <c r="N86" i="136"/>
  <c r="D89" i="122" s="1"/>
  <c r="N85" i="136"/>
  <c r="D88" i="122" s="1"/>
  <c r="N84" i="136"/>
  <c r="D87" i="122" s="1"/>
  <c r="N83" i="136"/>
  <c r="D86" i="122" s="1"/>
  <c r="N82" i="136"/>
  <c r="D85" i="122" s="1"/>
  <c r="N81" i="136"/>
  <c r="D84" i="122" s="1"/>
  <c r="N80" i="136"/>
  <c r="D83" i="122" s="1"/>
  <c r="N79" i="136"/>
  <c r="D82" i="122" s="1"/>
  <c r="N78" i="136"/>
  <c r="D81" i="122" s="1"/>
  <c r="N75" i="136"/>
  <c r="D78" i="122" s="1"/>
  <c r="N74" i="136"/>
  <c r="D77" i="122" s="1"/>
  <c r="N73" i="136"/>
  <c r="D76" i="122" s="1"/>
  <c r="N72" i="136"/>
  <c r="D75" i="122" s="1"/>
  <c r="N69" i="136"/>
  <c r="D72" i="122" s="1"/>
  <c r="N68" i="136"/>
  <c r="D71" i="122" s="1"/>
  <c r="N67" i="136"/>
  <c r="D70" i="122" s="1"/>
  <c r="N66" i="136"/>
  <c r="D69" i="122" s="1"/>
  <c r="N65" i="136"/>
  <c r="D68" i="122" s="1"/>
  <c r="N64" i="136"/>
  <c r="N63" i="136"/>
  <c r="D66" i="122" s="1"/>
  <c r="N57" i="136"/>
  <c r="D60" i="122" s="1"/>
  <c r="N56" i="136"/>
  <c r="D59" i="122" s="1"/>
  <c r="N55" i="136"/>
  <c r="D58" i="122" s="1"/>
  <c r="N54" i="136"/>
  <c r="D57" i="122" s="1"/>
  <c r="N53" i="136"/>
  <c r="D56" i="122" s="1"/>
  <c r="N52" i="136"/>
  <c r="D55" i="122" s="1"/>
  <c r="N51" i="136"/>
  <c r="D54" i="122" s="1"/>
  <c r="N50" i="136"/>
  <c r="D53" i="122" s="1"/>
  <c r="N46" i="136"/>
  <c r="D49" i="122" s="1"/>
  <c r="N45" i="136"/>
  <c r="D48" i="122" s="1"/>
  <c r="N44" i="136"/>
  <c r="D47" i="122" s="1"/>
  <c r="N43" i="136"/>
  <c r="D46" i="122" s="1"/>
  <c r="N42" i="136"/>
  <c r="N41" i="136"/>
  <c r="D44" i="122" s="1"/>
  <c r="N40" i="136"/>
  <c r="D43" i="122" s="1"/>
  <c r="N39" i="136"/>
  <c r="D42" i="122" s="1"/>
  <c r="N38" i="136"/>
  <c r="D41" i="122" s="1"/>
  <c r="N37" i="136"/>
  <c r="D40" i="122" s="1"/>
  <c r="N36" i="136"/>
  <c r="D39" i="122" s="1"/>
  <c r="N33" i="136"/>
  <c r="D36" i="122" s="1"/>
  <c r="N32" i="136"/>
  <c r="D35" i="122" s="1"/>
  <c r="N31" i="136"/>
  <c r="D34" i="122" s="1"/>
  <c r="N25" i="136"/>
  <c r="D28" i="122" s="1"/>
  <c r="N24" i="136"/>
  <c r="D27" i="122" s="1"/>
  <c r="N23" i="136"/>
  <c r="D26" i="122" s="1"/>
  <c r="N22" i="136"/>
  <c r="D25" i="122" s="1"/>
  <c r="N21" i="136"/>
  <c r="D24" i="122" s="1"/>
  <c r="N20" i="136"/>
  <c r="D23" i="122" s="1"/>
  <c r="N19" i="136"/>
  <c r="D22" i="122" s="1"/>
  <c r="N18" i="136"/>
  <c r="D21" i="122" s="1"/>
  <c r="N17" i="136"/>
  <c r="D20" i="122" s="1"/>
  <c r="N16" i="136"/>
  <c r="D19" i="122" s="1"/>
  <c r="N15" i="136"/>
  <c r="N14" i="136"/>
  <c r="D17" i="122" s="1"/>
  <c r="N13" i="136"/>
  <c r="D16" i="122" s="1"/>
  <c r="N12" i="136"/>
  <c r="N10" i="136"/>
  <c r="D13" i="122" s="1"/>
  <c r="N9" i="136"/>
  <c r="D12" i="122" s="1"/>
  <c r="N8" i="136"/>
  <c r="D11" i="122" s="1"/>
  <c r="N7" i="136"/>
  <c r="D10" i="122" s="1"/>
  <c r="N6" i="136"/>
  <c r="D9" i="122" s="1"/>
  <c r="N102" i="135"/>
  <c r="C105" i="122" s="1"/>
  <c r="C98" i="122" s="1"/>
  <c r="N101" i="135"/>
  <c r="C104" i="122" s="1"/>
  <c r="N100" i="135"/>
  <c r="C103" i="122" s="1"/>
  <c r="N99" i="135"/>
  <c r="N98" i="135"/>
  <c r="C101" i="122" s="1"/>
  <c r="N97" i="135"/>
  <c r="C100" i="122" s="1"/>
  <c r="N94" i="135"/>
  <c r="C97" i="122" s="1"/>
  <c r="N93" i="135"/>
  <c r="C96" i="122" s="1"/>
  <c r="N92" i="135"/>
  <c r="C95" i="122" s="1"/>
  <c r="N91" i="135"/>
  <c r="C94" i="122" s="1"/>
  <c r="N90" i="135"/>
  <c r="C93" i="122" s="1"/>
  <c r="N89" i="135"/>
  <c r="C92" i="122" s="1"/>
  <c r="N88" i="135"/>
  <c r="C91" i="122" s="1"/>
  <c r="N87" i="135"/>
  <c r="C90" i="122" s="1"/>
  <c r="N86" i="135"/>
  <c r="C89" i="122" s="1"/>
  <c r="N85" i="135"/>
  <c r="C88" i="122" s="1"/>
  <c r="N84" i="135"/>
  <c r="C87" i="122" s="1"/>
  <c r="N83" i="135"/>
  <c r="C86" i="122" s="1"/>
  <c r="N82" i="135"/>
  <c r="C85" i="122" s="1"/>
  <c r="N81" i="135"/>
  <c r="C84" i="122" s="1"/>
  <c r="N80" i="135"/>
  <c r="C83" i="122" s="1"/>
  <c r="N79" i="135"/>
  <c r="C82" i="122" s="1"/>
  <c r="N78" i="135"/>
  <c r="C81" i="122" s="1"/>
  <c r="N75" i="135"/>
  <c r="C78" i="122" s="1"/>
  <c r="N74" i="135"/>
  <c r="C77" i="122" s="1"/>
  <c r="N73" i="135"/>
  <c r="C76" i="122" s="1"/>
  <c r="N72" i="135"/>
  <c r="C75" i="122" s="1"/>
  <c r="N69" i="135"/>
  <c r="C72" i="122" s="1"/>
  <c r="N68" i="135"/>
  <c r="C71" i="122" s="1"/>
  <c r="N67" i="135"/>
  <c r="C70" i="122" s="1"/>
  <c r="N66" i="135"/>
  <c r="C69" i="122" s="1"/>
  <c r="N65" i="135"/>
  <c r="C68" i="122" s="1"/>
  <c r="N64" i="135"/>
  <c r="C67" i="122" s="1"/>
  <c r="N57" i="135"/>
  <c r="C60" i="122" s="1"/>
  <c r="N56" i="135"/>
  <c r="C59" i="122" s="1"/>
  <c r="N55" i="135"/>
  <c r="C58" i="122" s="1"/>
  <c r="N54" i="135"/>
  <c r="C57" i="122" s="1"/>
  <c r="N53" i="135"/>
  <c r="N52" i="135"/>
  <c r="C55" i="122" s="1"/>
  <c r="N51" i="135"/>
  <c r="C54" i="122" s="1"/>
  <c r="N50" i="135"/>
  <c r="C53" i="122" s="1"/>
  <c r="N46" i="135"/>
  <c r="C49" i="122" s="1"/>
  <c r="N45" i="135"/>
  <c r="C48" i="122" s="1"/>
  <c r="N44" i="135"/>
  <c r="C47" i="122" s="1"/>
  <c r="N43" i="135"/>
  <c r="C46" i="122" s="1"/>
  <c r="N42" i="135"/>
  <c r="C45" i="122" s="1"/>
  <c r="N41" i="135"/>
  <c r="C44" i="122" s="1"/>
  <c r="N40" i="135"/>
  <c r="C43" i="122" s="1"/>
  <c r="N39" i="135"/>
  <c r="C42" i="122" s="1"/>
  <c r="N38" i="135"/>
  <c r="C41" i="122" s="1"/>
  <c r="N37" i="135"/>
  <c r="C40" i="122" s="1"/>
  <c r="N36" i="135"/>
  <c r="C39" i="122" s="1"/>
  <c r="N33" i="135"/>
  <c r="C36" i="122" s="1"/>
  <c r="N32" i="135"/>
  <c r="N31" i="135"/>
  <c r="C34" i="122" s="1"/>
  <c r="N25" i="135"/>
  <c r="C28" i="122" s="1"/>
  <c r="N24" i="135"/>
  <c r="C27" i="122" s="1"/>
  <c r="N23" i="135"/>
  <c r="C26" i="122" s="1"/>
  <c r="N22" i="135"/>
  <c r="C25" i="122" s="1"/>
  <c r="N21" i="135"/>
  <c r="C24" i="122" s="1"/>
  <c r="N20" i="135"/>
  <c r="C23" i="122" s="1"/>
  <c r="N19" i="135"/>
  <c r="C22" i="122" s="1"/>
  <c r="N18" i="135"/>
  <c r="C21" i="122" s="1"/>
  <c r="N17" i="135"/>
  <c r="C20" i="122" s="1"/>
  <c r="N16" i="135"/>
  <c r="C19" i="122" s="1"/>
  <c r="N15" i="135"/>
  <c r="C18" i="122" s="1"/>
  <c r="N14" i="135"/>
  <c r="C17" i="122" s="1"/>
  <c r="N13" i="135"/>
  <c r="C16" i="122" s="1"/>
  <c r="N10" i="135"/>
  <c r="C13" i="122" s="1"/>
  <c r="N9" i="135"/>
  <c r="C12" i="122" s="1"/>
  <c r="N8" i="135"/>
  <c r="C11" i="122" s="1"/>
  <c r="N7" i="135"/>
  <c r="C10" i="122" s="1"/>
  <c r="M104" i="135"/>
  <c r="L104" i="135"/>
  <c r="K104" i="135"/>
  <c r="J104" i="135"/>
  <c r="I104" i="135"/>
  <c r="H104" i="135"/>
  <c r="G104" i="135"/>
  <c r="F104" i="135"/>
  <c r="E104" i="135"/>
  <c r="D104" i="135"/>
  <c r="C104" i="135"/>
  <c r="M76" i="135"/>
  <c r="L76" i="135"/>
  <c r="K76" i="135"/>
  <c r="J76" i="135"/>
  <c r="I76" i="135"/>
  <c r="H76" i="135"/>
  <c r="G76" i="135"/>
  <c r="F76" i="135"/>
  <c r="E76" i="135"/>
  <c r="D76" i="135"/>
  <c r="C76" i="135"/>
  <c r="M70" i="135"/>
  <c r="L70" i="135"/>
  <c r="K70" i="135"/>
  <c r="J70" i="135"/>
  <c r="I70" i="135"/>
  <c r="H70" i="135"/>
  <c r="G70" i="135"/>
  <c r="F70" i="135"/>
  <c r="E70" i="135"/>
  <c r="D70" i="135"/>
  <c r="C70" i="135"/>
  <c r="M62" i="135"/>
  <c r="L62" i="135"/>
  <c r="K62" i="135"/>
  <c r="J62" i="135"/>
  <c r="I62" i="135"/>
  <c r="H62" i="135"/>
  <c r="G62" i="135"/>
  <c r="F62" i="135"/>
  <c r="E62" i="135"/>
  <c r="D62" i="135"/>
  <c r="C62" i="135"/>
  <c r="M29" i="135"/>
  <c r="L29" i="135"/>
  <c r="K29" i="135"/>
  <c r="J29" i="135"/>
  <c r="I29" i="135"/>
  <c r="H29" i="135"/>
  <c r="G29" i="135"/>
  <c r="F29" i="135"/>
  <c r="E29" i="135"/>
  <c r="D29" i="135"/>
  <c r="C29" i="135"/>
  <c r="M11" i="135"/>
  <c r="L11" i="135"/>
  <c r="K11" i="135"/>
  <c r="J11" i="135"/>
  <c r="I11" i="135"/>
  <c r="H11" i="135"/>
  <c r="G11" i="135"/>
  <c r="F11" i="135"/>
  <c r="E11" i="135"/>
  <c r="D11" i="135"/>
  <c r="C11" i="135"/>
  <c r="M5" i="135"/>
  <c r="L5" i="135"/>
  <c r="K5" i="135"/>
  <c r="J5" i="135"/>
  <c r="I5" i="135"/>
  <c r="H5" i="135"/>
  <c r="G5" i="135"/>
  <c r="F5" i="135"/>
  <c r="E5" i="135"/>
  <c r="D5" i="135"/>
  <c r="C5" i="135"/>
  <c r="E26" i="122"/>
  <c r="B76" i="136"/>
  <c r="N77" i="136" s="1"/>
  <c r="D80" i="122" s="1"/>
  <c r="B76" i="137"/>
  <c r="N77" i="137" s="1"/>
  <c r="E80" i="122" s="1"/>
  <c r="B76" i="135"/>
  <c r="B62" i="135"/>
  <c r="N63" i="135" s="1"/>
  <c r="C66" i="122" s="1"/>
  <c r="B62" i="137"/>
  <c r="N63" i="137" s="1"/>
  <c r="E66" i="122" s="1"/>
  <c r="B62" i="136"/>
  <c r="B104" i="137"/>
  <c r="N96" i="137"/>
  <c r="B70" i="137"/>
  <c r="N71" i="137" s="1"/>
  <c r="E74" i="122" s="1"/>
  <c r="N60" i="137"/>
  <c r="N59" i="137" s="1"/>
  <c r="N49" i="137"/>
  <c r="N35" i="137"/>
  <c r="B29" i="137"/>
  <c r="N30" i="137" s="1"/>
  <c r="E18" i="122"/>
  <c r="B11" i="137"/>
  <c r="B5" i="137"/>
  <c r="B104" i="136"/>
  <c r="N96" i="136"/>
  <c r="B70" i="136"/>
  <c r="N71" i="136" s="1"/>
  <c r="N60" i="136"/>
  <c r="N59" i="136" s="1"/>
  <c r="N49" i="136"/>
  <c r="D45" i="122"/>
  <c r="N35" i="136"/>
  <c r="B29" i="136"/>
  <c r="N30" i="136" s="1"/>
  <c r="B11" i="136"/>
  <c r="B5" i="136"/>
  <c r="N6" i="135"/>
  <c r="C9" i="122" s="1"/>
  <c r="B29" i="135"/>
  <c r="N30" i="135" s="1"/>
  <c r="C33" i="122" s="1"/>
  <c r="B11" i="135"/>
  <c r="D34" i="40"/>
  <c r="C34" i="40"/>
  <c r="B34" i="40"/>
  <c r="E29" i="121" l="1"/>
  <c r="D102" i="122"/>
  <c r="N95" i="136"/>
  <c r="E102" i="122"/>
  <c r="N95" i="137"/>
  <c r="C102" i="122"/>
  <c r="N95" i="135"/>
  <c r="N48" i="136"/>
  <c r="N105" i="136"/>
  <c r="N104" i="136" s="1"/>
  <c r="N48" i="137"/>
  <c r="C56" i="122"/>
  <c r="F56" i="122" s="1"/>
  <c r="E38" i="122"/>
  <c r="N34" i="137"/>
  <c r="D38" i="122"/>
  <c r="D37" i="122" s="1"/>
  <c r="N34" i="136"/>
  <c r="N11" i="137"/>
  <c r="D15" i="122"/>
  <c r="N11" i="136"/>
  <c r="N5" i="137"/>
  <c r="N70" i="137"/>
  <c r="N29" i="137"/>
  <c r="N76" i="137"/>
  <c r="N62" i="137"/>
  <c r="H106" i="137"/>
  <c r="I106" i="137"/>
  <c r="G106" i="137"/>
  <c r="J106" i="137"/>
  <c r="M106" i="137"/>
  <c r="E106" i="137"/>
  <c r="C106" i="137"/>
  <c r="K106" i="137"/>
  <c r="D106" i="137"/>
  <c r="L106" i="137"/>
  <c r="B106" i="137"/>
  <c r="F106" i="137"/>
  <c r="E9" i="122"/>
  <c r="F9" i="122" s="1"/>
  <c r="M5" i="121"/>
  <c r="D29" i="121"/>
  <c r="F10" i="122"/>
  <c r="L29" i="121"/>
  <c r="F75" i="122"/>
  <c r="M29" i="121"/>
  <c r="B106" i="136"/>
  <c r="N70" i="136"/>
  <c r="E106" i="136"/>
  <c r="M106" i="136"/>
  <c r="N76" i="136"/>
  <c r="D74" i="122"/>
  <c r="D73" i="122" s="1"/>
  <c r="N62" i="136"/>
  <c r="C29" i="121"/>
  <c r="K29" i="121"/>
  <c r="G106" i="136"/>
  <c r="D106" i="136"/>
  <c r="L106" i="136"/>
  <c r="H106" i="136"/>
  <c r="C106" i="136"/>
  <c r="K106" i="136"/>
  <c r="F106" i="136"/>
  <c r="N29" i="136"/>
  <c r="I106" i="136"/>
  <c r="J106" i="136"/>
  <c r="D52" i="122"/>
  <c r="D51" i="122" s="1"/>
  <c r="F12" i="122"/>
  <c r="N5" i="136"/>
  <c r="F11" i="122"/>
  <c r="N12" i="121"/>
  <c r="N11" i="121" s="1"/>
  <c r="N30" i="121"/>
  <c r="B29" i="121"/>
  <c r="G5" i="121"/>
  <c r="K5" i="121"/>
  <c r="L5" i="121"/>
  <c r="D5" i="121"/>
  <c r="H29" i="121"/>
  <c r="I5" i="121"/>
  <c r="H5" i="121"/>
  <c r="E5" i="121"/>
  <c r="N62" i="121"/>
  <c r="I29" i="121"/>
  <c r="N62" i="135"/>
  <c r="F29" i="121"/>
  <c r="G29" i="121"/>
  <c r="N48" i="121"/>
  <c r="J29" i="121"/>
  <c r="N35" i="121"/>
  <c r="N34" i="121" s="1"/>
  <c r="N29" i="135"/>
  <c r="C35" i="122"/>
  <c r="F35" i="122" s="1"/>
  <c r="I106" i="135"/>
  <c r="F106" i="135"/>
  <c r="H106" i="135"/>
  <c r="J106" i="135"/>
  <c r="C106" i="135"/>
  <c r="E106" i="135"/>
  <c r="K106" i="135"/>
  <c r="D106" i="135"/>
  <c r="L106" i="135"/>
  <c r="M106" i="135"/>
  <c r="G106" i="135"/>
  <c r="F5" i="121"/>
  <c r="N5" i="135"/>
  <c r="C5" i="121"/>
  <c r="J5" i="121"/>
  <c r="E34" i="40"/>
  <c r="B5" i="121"/>
  <c r="N6" i="121"/>
  <c r="F13" i="122"/>
  <c r="E52" i="122"/>
  <c r="E51" i="122" s="1"/>
  <c r="E99" i="122"/>
  <c r="D63" i="122"/>
  <c r="D62" i="122" s="1"/>
  <c r="D33" i="122"/>
  <c r="D32" i="122" s="1"/>
  <c r="F81" i="122"/>
  <c r="F82" i="122"/>
  <c r="F53" i="122"/>
  <c r="F40" i="122"/>
  <c r="F42" i="122"/>
  <c r="F43" i="122"/>
  <c r="F44" i="122"/>
  <c r="F105" i="122"/>
  <c r="F98" i="122" s="1"/>
  <c r="F25" i="122"/>
  <c r="F26" i="122"/>
  <c r="F27" i="122"/>
  <c r="F92" i="122"/>
  <c r="F46" i="122"/>
  <c r="F104" i="122"/>
  <c r="F54" i="122"/>
  <c r="F57" i="122"/>
  <c r="F59" i="122"/>
  <c r="F47" i="122"/>
  <c r="F48" i="122"/>
  <c r="F49" i="122"/>
  <c r="F55" i="122"/>
  <c r="F102" i="122"/>
  <c r="F66" i="122"/>
  <c r="F86" i="122"/>
  <c r="F60" i="122"/>
  <c r="F22" i="122"/>
  <c r="F34" i="122"/>
  <c r="F23" i="122"/>
  <c r="F24" i="122"/>
  <c r="F36" i="122"/>
  <c r="F41" i="122"/>
  <c r="F58" i="122"/>
  <c r="F45" i="122"/>
  <c r="F71" i="122"/>
  <c r="F28" i="122"/>
  <c r="F103" i="122"/>
  <c r="F100" i="122"/>
  <c r="F101" i="122"/>
  <c r="E68" i="122"/>
  <c r="F68" i="122" s="1"/>
  <c r="E63" i="122"/>
  <c r="E62" i="122" s="1"/>
  <c r="E108" i="122"/>
  <c r="E39" i="122"/>
  <c r="E15" i="122"/>
  <c r="E14" i="122" s="1"/>
  <c r="E33" i="122"/>
  <c r="E73" i="122"/>
  <c r="D8" i="122"/>
  <c r="D99" i="122"/>
  <c r="E67" i="122"/>
  <c r="D67" i="122"/>
  <c r="D65" i="122" s="1"/>
  <c r="D18" i="122"/>
  <c r="C8" i="122"/>
  <c r="D108" i="122" l="1"/>
  <c r="D107" i="122" s="1"/>
  <c r="E37" i="122"/>
  <c r="D14" i="122"/>
  <c r="N106" i="137"/>
  <c r="N106" i="136"/>
  <c r="N5" i="121"/>
  <c r="N29" i="121"/>
  <c r="C32" i="122"/>
  <c r="F87" i="122"/>
  <c r="F97" i="122"/>
  <c r="F90" i="122"/>
  <c r="F96" i="122"/>
  <c r="F84" i="122"/>
  <c r="F89" i="122"/>
  <c r="F95" i="122"/>
  <c r="F83" i="122"/>
  <c r="F91" i="122"/>
  <c r="F88" i="122"/>
  <c r="F94" i="122"/>
  <c r="F93" i="122"/>
  <c r="F85" i="122"/>
  <c r="E107" i="122"/>
  <c r="F39" i="122"/>
  <c r="E32" i="122"/>
  <c r="F33" i="122"/>
  <c r="F32" i="122" s="1"/>
  <c r="E8" i="122"/>
  <c r="F8" i="122"/>
  <c r="E65" i="122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J16" i="148"/>
  <c r="J15" i="148"/>
  <c r="J14" i="148"/>
  <c r="J13" i="148"/>
  <c r="J12" i="148"/>
  <c r="J11" i="148"/>
  <c r="J10" i="148"/>
  <c r="J9" i="148"/>
  <c r="J8" i="148"/>
  <c r="J7" i="148"/>
  <c r="J6" i="148"/>
  <c r="J18" i="124" l="1"/>
  <c r="M20" i="46"/>
  <c r="J18" i="148"/>
  <c r="J35" i="48"/>
  <c r="J18" i="48"/>
  <c r="J35" i="124"/>
  <c r="I17" i="139"/>
  <c r="H17" i="139"/>
  <c r="G17" i="139"/>
  <c r="F17" i="139"/>
  <c r="E17" i="139"/>
  <c r="D17" i="139"/>
  <c r="C17" i="139"/>
  <c r="B17" i="139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7"/>
  <c r="N17" i="97"/>
  <c r="N16" i="97"/>
  <c r="N15" i="97"/>
  <c r="N14" i="97"/>
  <c r="N13" i="97"/>
  <c r="N12" i="97"/>
  <c r="N11" i="97"/>
  <c r="N10" i="97"/>
  <c r="N9" i="97"/>
  <c r="N8" i="97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J17" i="139" l="1"/>
  <c r="M19" i="113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J20" i="89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20" i="92"/>
  <c r="L20" i="92"/>
  <c r="K20" i="92"/>
  <c r="J20" i="92"/>
  <c r="I20" i="92"/>
  <c r="H20" i="92"/>
  <c r="G20" i="92"/>
  <c r="F20" i="92"/>
  <c r="E20" i="92"/>
  <c r="D20" i="92"/>
  <c r="C20" i="92"/>
  <c r="M19" i="92"/>
  <c r="L19" i="92"/>
  <c r="K19" i="92"/>
  <c r="J19" i="92"/>
  <c r="I19" i="92"/>
  <c r="H19" i="92"/>
  <c r="G19" i="92"/>
  <c r="F19" i="92"/>
  <c r="E19" i="92"/>
  <c r="D19" i="92"/>
  <c r="C19" i="92"/>
  <c r="M18" i="92"/>
  <c r="L18" i="92"/>
  <c r="K18" i="92"/>
  <c r="J18" i="92"/>
  <c r="I18" i="92"/>
  <c r="H18" i="92"/>
  <c r="G18" i="92"/>
  <c r="F18" i="92"/>
  <c r="E18" i="92"/>
  <c r="D18" i="92"/>
  <c r="C18" i="92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R15" i="89"/>
  <c r="R17" i="89"/>
  <c r="B18" i="92"/>
  <c r="N16" i="99"/>
  <c r="B20" i="92"/>
  <c r="N18" i="99"/>
  <c r="B19" i="92"/>
  <c r="N17" i="99"/>
  <c r="R15" i="100"/>
  <c r="R13" i="100"/>
  <c r="R17" i="100"/>
  <c r="R12" i="89"/>
  <c r="R16" i="89"/>
  <c r="R12" i="100"/>
  <c r="R13" i="89"/>
  <c r="H44" i="65"/>
  <c r="N19" i="147"/>
  <c r="I35" i="123"/>
  <c r="J34" i="123"/>
  <c r="J33" i="123"/>
  <c r="J32" i="123"/>
  <c r="J31" i="123"/>
  <c r="J30" i="123"/>
  <c r="J29" i="123"/>
  <c r="J28" i="123"/>
  <c r="J27" i="123"/>
  <c r="J26" i="123"/>
  <c r="J25" i="123"/>
  <c r="J24" i="123"/>
  <c r="J23" i="123"/>
  <c r="I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I19" i="50"/>
  <c r="I18" i="123"/>
  <c r="J17" i="123"/>
  <c r="J16" i="123"/>
  <c r="J15" i="123"/>
  <c r="J14" i="123"/>
  <c r="J13" i="123"/>
  <c r="J12" i="123"/>
  <c r="J11" i="123"/>
  <c r="J10" i="123"/>
  <c r="J9" i="123"/>
  <c r="J8" i="123"/>
  <c r="J7" i="123"/>
  <c r="J6" i="123"/>
  <c r="I18" i="47"/>
  <c r="J17" i="47"/>
  <c r="J16" i="47"/>
  <c r="J15" i="47"/>
  <c r="J14" i="47"/>
  <c r="J13" i="47"/>
  <c r="J12" i="47"/>
  <c r="J11" i="47"/>
  <c r="J10" i="47"/>
  <c r="J9" i="47"/>
  <c r="J8" i="47"/>
  <c r="J7" i="47"/>
  <c r="J6" i="47"/>
  <c r="I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17" i="54"/>
  <c r="J16" i="54"/>
  <c r="J15" i="54"/>
  <c r="J14" i="54"/>
  <c r="J13" i="54"/>
  <c r="J12" i="54"/>
  <c r="J11" i="54"/>
  <c r="J10" i="54"/>
  <c r="J9" i="54"/>
  <c r="J8" i="54"/>
  <c r="J7" i="54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N10" i="46" l="1"/>
  <c r="N18" i="46"/>
  <c r="N12" i="46"/>
  <c r="N13" i="46"/>
  <c r="N11" i="46"/>
  <c r="N15" i="46"/>
  <c r="N8" i="46"/>
  <c r="N9" i="46"/>
  <c r="N17" i="46"/>
  <c r="N16" i="46"/>
  <c r="N14" i="46"/>
  <c r="N19" i="46"/>
  <c r="J35" i="123"/>
  <c r="J18" i="123"/>
  <c r="J35" i="47"/>
  <c r="J18" i="47"/>
  <c r="J35" i="54"/>
  <c r="J18" i="54"/>
  <c r="F21" i="122" l="1"/>
  <c r="F20" i="122"/>
  <c r="B104" i="135"/>
  <c r="N105" i="135" s="1"/>
  <c r="N96" i="135"/>
  <c r="N77" i="135"/>
  <c r="N76" i="135" s="1"/>
  <c r="F78" i="122"/>
  <c r="F77" i="122"/>
  <c r="F76" i="122"/>
  <c r="N71" i="135"/>
  <c r="B70" i="135"/>
  <c r="F72" i="122"/>
  <c r="F70" i="122"/>
  <c r="F69" i="122"/>
  <c r="N60" i="135"/>
  <c r="N59" i="135" s="1"/>
  <c r="N49" i="135"/>
  <c r="N48" i="135" s="1"/>
  <c r="N35" i="135"/>
  <c r="N34" i="135" s="1"/>
  <c r="F19" i="122"/>
  <c r="F18" i="122"/>
  <c r="F17" i="122"/>
  <c r="F16" i="122"/>
  <c r="N12" i="135"/>
  <c r="N11" i="135" s="1"/>
  <c r="B5" i="135"/>
  <c r="C21" i="58"/>
  <c r="C12" i="58"/>
  <c r="C74" i="122" l="1"/>
  <c r="F74" i="122" s="1"/>
  <c r="F73" i="122" s="1"/>
  <c r="N70" i="135"/>
  <c r="C63" i="122"/>
  <c r="C52" i="122"/>
  <c r="C38" i="122"/>
  <c r="C37" i="122" s="1"/>
  <c r="C15" i="122"/>
  <c r="C80" i="122"/>
  <c r="B106" i="135"/>
  <c r="F63" i="122" l="1"/>
  <c r="F62" i="122" s="1"/>
  <c r="C62" i="122"/>
  <c r="F52" i="122"/>
  <c r="F51" i="122" s="1"/>
  <c r="C51" i="122"/>
  <c r="F15" i="122"/>
  <c r="F14" i="122" s="1"/>
  <c r="C14" i="122"/>
  <c r="C73" i="122"/>
  <c r="F38" i="122"/>
  <c r="F37" i="122" s="1"/>
  <c r="C108" i="122"/>
  <c r="C107" i="122" s="1"/>
  <c r="N104" i="135"/>
  <c r="C65" i="122"/>
  <c r="F67" i="122"/>
  <c r="F65" i="122" s="1"/>
  <c r="D79" i="122"/>
  <c r="E79" i="122"/>
  <c r="E109" i="122" s="1"/>
  <c r="F80" i="122"/>
  <c r="F79" i="122" s="1"/>
  <c r="C79" i="122"/>
  <c r="C99" i="122"/>
  <c r="N106" i="135" l="1"/>
  <c r="F108" i="122"/>
  <c r="F107" i="122" s="1"/>
  <c r="D109" i="122"/>
  <c r="C109" i="122"/>
  <c r="F99" i="122"/>
  <c r="D23" i="57"/>
  <c r="F109" i="122" l="1"/>
  <c r="B29" i="1" s="1"/>
  <c r="E21" i="65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E6" i="125" s="1"/>
  <c r="D7" i="125"/>
  <c r="D8" i="125"/>
  <c r="E8" i="125" s="1"/>
  <c r="D9" i="125"/>
  <c r="E9" i="125" s="1"/>
  <c r="D10" i="125"/>
  <c r="D11" i="125"/>
  <c r="E11" i="125" s="1"/>
  <c r="D12" i="125"/>
  <c r="E12" i="125" s="1"/>
  <c r="D13" i="125"/>
  <c r="D14" i="125"/>
  <c r="E14" i="125" s="1"/>
  <c r="D15" i="125"/>
  <c r="D16" i="125"/>
  <c r="E16" i="125" s="1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C22" i="35" s="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C23" i="35" s="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C21" i="35" s="1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B19" i="35" s="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17" i="35"/>
  <c r="D17" i="35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C15" i="35" s="1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 s="1"/>
  <c r="C34" i="36"/>
  <c r="C9" i="35" s="1"/>
  <c r="D34" i="36"/>
  <c r="D9" i="35" s="1"/>
  <c r="D10" i="35"/>
  <c r="D11" i="35"/>
  <c r="D12" i="35"/>
  <c r="D13" i="35"/>
  <c r="B14" i="35"/>
  <c r="C14" i="35"/>
  <c r="D15" i="35"/>
  <c r="D16" i="35"/>
  <c r="C17" i="35"/>
  <c r="D18" i="35"/>
  <c r="D20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7" i="92"/>
  <c r="C7" i="92"/>
  <c r="D7" i="92"/>
  <c r="E7" i="92"/>
  <c r="F7" i="92"/>
  <c r="G7" i="92"/>
  <c r="H7" i="92"/>
  <c r="I7" i="92"/>
  <c r="J7" i="92"/>
  <c r="K7" i="92"/>
  <c r="L7" i="92"/>
  <c r="M7" i="92"/>
  <c r="C8" i="92"/>
  <c r="D8" i="92"/>
  <c r="E8" i="92"/>
  <c r="F8" i="92"/>
  <c r="G8" i="92"/>
  <c r="H8" i="92"/>
  <c r="I8" i="92"/>
  <c r="J8" i="92"/>
  <c r="K8" i="92"/>
  <c r="L8" i="92"/>
  <c r="M8" i="92"/>
  <c r="C9" i="92"/>
  <c r="D9" i="92"/>
  <c r="E9" i="92"/>
  <c r="F9" i="92"/>
  <c r="G9" i="92"/>
  <c r="H9" i="92"/>
  <c r="I9" i="92"/>
  <c r="J9" i="92"/>
  <c r="K9" i="92"/>
  <c r="L9" i="92"/>
  <c r="M9" i="92"/>
  <c r="C10" i="92"/>
  <c r="D10" i="92"/>
  <c r="E10" i="92"/>
  <c r="F10" i="92"/>
  <c r="G10" i="92"/>
  <c r="H10" i="92"/>
  <c r="I10" i="92"/>
  <c r="J10" i="92"/>
  <c r="K10" i="92"/>
  <c r="L10" i="92"/>
  <c r="M10" i="92"/>
  <c r="C11" i="92"/>
  <c r="D11" i="92"/>
  <c r="E11" i="92"/>
  <c r="F11" i="92"/>
  <c r="G11" i="92"/>
  <c r="H11" i="92"/>
  <c r="I11" i="92"/>
  <c r="J11" i="92"/>
  <c r="K11" i="92"/>
  <c r="L11" i="92"/>
  <c r="M11" i="92"/>
  <c r="C12" i="92"/>
  <c r="D12" i="92"/>
  <c r="E12" i="92"/>
  <c r="F12" i="92"/>
  <c r="G12" i="92"/>
  <c r="H12" i="92"/>
  <c r="I12" i="92"/>
  <c r="J12" i="92"/>
  <c r="K12" i="92"/>
  <c r="L12" i="92"/>
  <c r="M12" i="92"/>
  <c r="C13" i="92"/>
  <c r="D13" i="92"/>
  <c r="E13" i="92"/>
  <c r="F13" i="92"/>
  <c r="G13" i="92"/>
  <c r="H13" i="92"/>
  <c r="I13" i="92"/>
  <c r="J13" i="92"/>
  <c r="K13" i="92"/>
  <c r="L13" i="92"/>
  <c r="M13" i="92"/>
  <c r="C14" i="92"/>
  <c r="D14" i="92"/>
  <c r="E14" i="92"/>
  <c r="F14" i="92"/>
  <c r="G14" i="92"/>
  <c r="H14" i="92"/>
  <c r="I14" i="92"/>
  <c r="J14" i="92"/>
  <c r="K14" i="92"/>
  <c r="L14" i="92"/>
  <c r="M14" i="92"/>
  <c r="C15" i="92"/>
  <c r="D15" i="92"/>
  <c r="E15" i="92"/>
  <c r="F15" i="92"/>
  <c r="G15" i="92"/>
  <c r="H15" i="92"/>
  <c r="I15" i="92"/>
  <c r="J15" i="92"/>
  <c r="K15" i="92"/>
  <c r="L15" i="92"/>
  <c r="M15" i="92"/>
  <c r="C16" i="92"/>
  <c r="D16" i="92"/>
  <c r="E16" i="92"/>
  <c r="F16" i="92"/>
  <c r="G16" i="92"/>
  <c r="H16" i="92"/>
  <c r="I16" i="92"/>
  <c r="J16" i="92"/>
  <c r="K16" i="92"/>
  <c r="L16" i="92"/>
  <c r="M16" i="92"/>
  <c r="C17" i="92"/>
  <c r="D17" i="92"/>
  <c r="E17" i="92"/>
  <c r="F17" i="92"/>
  <c r="G17" i="92"/>
  <c r="H17" i="92"/>
  <c r="I17" i="92"/>
  <c r="J17" i="92"/>
  <c r="K17" i="92"/>
  <c r="L17" i="92"/>
  <c r="M17" i="92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N5" i="97"/>
  <c r="N6" i="97"/>
  <c r="F34" i="65" s="1"/>
  <c r="N7" i="97"/>
  <c r="F35" i="65" s="1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N12" i="94"/>
  <c r="C40" i="65" s="1"/>
  <c r="H40" i="65" s="1"/>
  <c r="N13" i="94"/>
  <c r="C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N12" i="93"/>
  <c r="D17" i="65"/>
  <c r="N13" i="93"/>
  <c r="D18" i="65" s="1"/>
  <c r="N14" i="93"/>
  <c r="D19" i="65" s="1"/>
  <c r="N15" i="93"/>
  <c r="D20" i="65" s="1"/>
  <c r="N16" i="93"/>
  <c r="D21" i="65" s="1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6" i="65"/>
  <c r="D23" i="65"/>
  <c r="G11" i="60"/>
  <c r="H11" i="60"/>
  <c r="H19" i="60" s="1"/>
  <c r="G12" i="60"/>
  <c r="H12" i="60"/>
  <c r="G13" i="60"/>
  <c r="H13" i="60"/>
  <c r="G14" i="60"/>
  <c r="G19" i="60" s="1"/>
  <c r="H14" i="60"/>
  <c r="G15" i="60"/>
  <c r="H15" i="60"/>
  <c r="G16" i="60"/>
  <c r="H16" i="60"/>
  <c r="G17" i="60"/>
  <c r="H17" i="60"/>
  <c r="C19" i="60"/>
  <c r="D19" i="60"/>
  <c r="E19" i="60"/>
  <c r="F19" i="60"/>
  <c r="C30" i="60"/>
  <c r="E30" i="60"/>
  <c r="G30" i="60"/>
  <c r="D8" i="58"/>
  <c r="D9" i="58"/>
  <c r="D10" i="58"/>
  <c r="D11" i="58"/>
  <c r="B12" i="58"/>
  <c r="D12" i="58" s="1"/>
  <c r="D17" i="58"/>
  <c r="D18" i="58"/>
  <c r="D19" i="58"/>
  <c r="D20" i="58"/>
  <c r="B21" i="58"/>
  <c r="D21" i="58" s="1"/>
  <c r="B30" i="58"/>
  <c r="C30" i="58"/>
  <c r="E30" i="58"/>
  <c r="B23" i="57"/>
  <c r="B12" i="1" s="1"/>
  <c r="C23" i="57"/>
  <c r="C12" i="1" s="1"/>
  <c r="D28" i="57"/>
  <c r="D29" i="57"/>
  <c r="D30" i="57"/>
  <c r="B31" i="57"/>
  <c r="B22" i="1" s="1"/>
  <c r="C31" i="57"/>
  <c r="D22" i="1" s="1"/>
  <c r="E31" i="57"/>
  <c r="C22" i="1" s="1"/>
  <c r="D12" i="1"/>
  <c r="B14" i="43"/>
  <c r="C14" i="43" s="1"/>
  <c r="I20" i="46"/>
  <c r="B8" i="43"/>
  <c r="C8" i="43" s="1"/>
  <c r="F21" i="65" l="1"/>
  <c r="H39" i="65"/>
  <c r="R19" i="105"/>
  <c r="H41" i="65"/>
  <c r="D30" i="58"/>
  <c r="H34" i="65"/>
  <c r="H42" i="65"/>
  <c r="E34" i="39"/>
  <c r="H45" i="65"/>
  <c r="N15" i="99"/>
  <c r="E20" i="65" s="1"/>
  <c r="F20" i="65" s="1"/>
  <c r="B17" i="92"/>
  <c r="N17" i="92" s="1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C47" i="65"/>
  <c r="D19" i="99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H33" i="65" l="1"/>
  <c r="H47" i="65" s="1"/>
  <c r="C14" i="2" s="1"/>
  <c r="D20" i="89"/>
  <c r="R20" i="89" s="1"/>
  <c r="R19" i="100"/>
  <c r="D21" i="92"/>
  <c r="N19" i="99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  <c r="N76" i="121" l="1"/>
  <c r="N106" i="121" s="1"/>
  <c r="M76" i="121"/>
  <c r="M106" i="121" s="1"/>
  <c r="J76" i="121"/>
  <c r="J106" i="121" s="1"/>
  <c r="L76" i="121"/>
  <c r="L106" i="121" s="1"/>
  <c r="G76" i="121"/>
  <c r="G106" i="121" s="1"/>
  <c r="D76" i="121"/>
  <c r="D106" i="121" s="1"/>
  <c r="E76" i="121"/>
  <c r="E106" i="121" s="1"/>
  <c r="B76" i="121"/>
  <c r="B106" i="121" s="1"/>
  <c r="F76" i="121"/>
  <c r="F106" i="121" s="1"/>
  <c r="K76" i="121"/>
  <c r="K106" i="121" s="1"/>
  <c r="H76" i="121"/>
  <c r="H106" i="121" s="1"/>
  <c r="I76" i="121"/>
  <c r="I106" i="121" s="1"/>
  <c r="C76" i="121"/>
  <c r="C106" i="121" s="1"/>
</calcChain>
</file>

<file path=xl/sharedStrings.xml><?xml version="1.0" encoding="utf-8"?>
<sst xmlns="http://schemas.openxmlformats.org/spreadsheetml/2006/main" count="2975" uniqueCount="552">
  <si>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</si>
  <si>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</si>
  <si>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</si>
  <si>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</si>
  <si>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</si>
  <si>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</si>
  <si>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</si>
  <si>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</si>
  <si>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</si>
  <si>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</si>
  <si>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</si>
  <si>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</si>
  <si>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</si>
  <si>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</si>
  <si>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</si>
  <si>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</si>
  <si>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</si>
  <si>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</si>
  <si>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</si>
  <si>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</si>
  <si>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</si>
  <si>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</si>
  <si>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</si>
  <si>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</si>
  <si>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</si>
  <si>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</si>
  <si>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</si>
  <si>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</si>
  <si>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</si>
  <si>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</si>
  <si>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</si>
  <si>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</si>
  <si>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</si>
  <si>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</si>
  <si>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</si>
  <si>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</si>
  <si>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</si>
  <si>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</si>
  <si>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</si>
  <si>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</si>
  <si>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</si>
  <si>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</si>
  <si>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</si>
  <si>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</si>
  <si>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</si>
  <si>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</si>
  <si>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</si>
  <si>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</si>
  <si>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</si>
  <si>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</si>
  <si>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</si>
  <si>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</si>
  <si>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</si>
  <si>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</si>
  <si>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</si>
  <si>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</si>
  <si>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</si>
  <si>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</si>
  <si>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</si>
  <si>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</si>
  <si>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</si>
  <si>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</si>
  <si>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</si>
  <si>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</si>
  <si>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</si>
  <si>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</si>
  <si>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</si>
  <si>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</si>
  <si>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</si>
  <si>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</si>
  <si>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</si>
  <si>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</si>
  <si>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</si>
  <si>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</si>
  <si>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</si>
  <si>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</si>
  <si>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</si>
  <si>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</si>
  <si>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</si>
  <si>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</si>
  <si>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</si>
  <si>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</si>
  <si>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</si>
  <si>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</si>
  <si>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</si>
  <si>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</si>
  <si>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</si>
  <si>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</si>
  <si>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</si>
  <si>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</si>
  <si>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</si>
  <si>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</si>
  <si>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</si>
  <si>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</si>
  <si>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</si>
  <si>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</si>
  <si>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</si>
  <si>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</si>
  <si>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</si>
  <si>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</si>
  <si>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</si>
  <si>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</si>
  <si>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</si>
  <si>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</si>
  <si>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</si>
  <si>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</si>
  <si>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</si>
  <si>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</si>
  <si>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</si>
  <si>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</si>
  <si>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</si>
  <si>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</si>
  <si>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</si>
  <si>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</si>
  <si>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</si>
  <si>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</si>
  <si>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</si>
  <si>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</si>
  <si>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</si>
  <si>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</si>
  <si>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</si>
  <si>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</si>
  <si>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</si>
  <si>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</si>
  <si>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</si>
  <si>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</si>
  <si>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</si>
  <si>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</si>
  <si>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</si>
  <si>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</si>
  <si>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</si>
  <si>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</si>
  <si>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</si>
  <si>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</si>
  <si>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</si>
  <si>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</si>
  <si>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</si>
  <si>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</si>
  <si>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</si>
  <si>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</si>
  <si>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</si>
  <si>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</si>
  <si>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</si>
  <si>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</si>
  <si>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</si>
  <si>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</si>
  <si>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</si>
  <si>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</si>
  <si>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</si>
  <si>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</si>
  <si>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</si>
  <si>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</si>
  <si>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</si>
  <si>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</si>
  <si>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</si>
  <si>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</si>
  <si>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</si>
  <si>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</si>
  <si>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</si>
  <si>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</si>
  <si>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</si>
  <si>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</si>
  <si>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</si>
  <si>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</si>
  <si>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</si>
  <si>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</si>
  <si>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</si>
  <si>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</si>
  <si>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</si>
  <si>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</si>
  <si>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</si>
  <si>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</si>
  <si>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</si>
  <si>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</si>
  <si>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</si>
  <si>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</si>
  <si>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</si>
  <si>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</si>
  <si>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</si>
  <si>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</si>
  <si>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</si>
  <si>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</si>
  <si>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</si>
  <si>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</si>
  <si>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</si>
  <si>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</si>
  <si>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</si>
  <si>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</si>
  <si>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</si>
  <si>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</si>
  <si>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</si>
  <si>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</si>
  <si>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</si>
  <si>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</si>
  <si>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</si>
  <si>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</si>
  <si>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</si>
  <si>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</si>
  <si>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</si>
  <si>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</si>
  <si>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</si>
  <si>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</si>
  <si>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</si>
  <si>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</si>
  <si>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</si>
  <si>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</si>
  <si>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</si>
  <si>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</si>
  <si>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</si>
  <si>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</si>
  <si>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</si>
  <si>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</si>
  <si>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</si>
  <si>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</si>
  <si>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</si>
  <si>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</si>
  <si>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</si>
  <si>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</si>
  <si>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</si>
  <si>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</si>
  <si>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</si>
  <si>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</si>
  <si>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</si>
  <si>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</si>
  <si>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</si>
  <si>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</si>
  <si>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</si>
  <si>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</si>
  <si>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</si>
  <si>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</si>
  <si>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</si>
  <si>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</si>
  <si>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</si>
  <si>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</si>
  <si>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</si>
  <si>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</si>
  <si>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</si>
  <si>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</si>
  <si>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</si>
  <si>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</si>
  <si>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</si>
  <si>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</si>
  <si>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</si>
  <si>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</si>
  <si>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</si>
  <si>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</si>
  <si>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</si>
  <si>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</si>
  <si>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</si>
  <si>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</si>
  <si>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</si>
  <si>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</si>
  <si>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</si>
  <si>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</si>
  <si>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</si>
  <si>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</si>
  <si>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</si>
  <si>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</si>
  <si>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</si>
  <si>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</si>
  <si>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</si>
  <si>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</si>
  <si>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</si>
  <si>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</si>
  <si>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</si>
  <si>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</si>
  <si>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</si>
  <si>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</si>
  <si>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</si>
  <si>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</si>
  <si>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</si>
  <si>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</si>
  <si>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</si>
  <si>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</si>
  <si>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</si>
  <si>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</si>
  <si>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</si>
  <si>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</si>
  <si>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</si>
  <si>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</si>
  <si>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</si>
  <si>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</si>
  <si>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</si>
  <si>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</si>
  <si>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</si>
  <si>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</si>
  <si>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</si>
  <si>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</si>
  <si>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</si>
  <si>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</si>
  <si>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</si>
  <si>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</si>
  <si>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</si>
  <si>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</si>
  <si>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</si>
  <si>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</si>
  <si>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</si>
  <si>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</si>
  <si>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</si>
  <si>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</si>
  <si>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</si>
  <si>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</si>
  <si>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</si>
  <si>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</si>
  <si>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</si>
  <si>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</si>
  <si>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</si>
  <si>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</si>
  <si>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</si>
  <si>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</si>
  <si>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</si>
  <si>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</si>
  <si>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</si>
  <si>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</si>
  <si>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</si>
  <si>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</si>
  <si>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</si>
  <si>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</si>
  <si>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</si>
  <si>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</si>
  <si>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</si>
  <si>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</si>
  <si>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</si>
  <si>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</si>
  <si>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</si>
  <si>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</si>
  <si>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</si>
  <si>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</si>
  <si>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</si>
  <si>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</si>
  <si>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</si>
  <si>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</si>
  <si>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</si>
  <si>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</si>
  <si>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</si>
  <si>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</si>
  <si>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</si>
  <si>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</si>
  <si>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</si>
  <si>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</si>
  <si>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</si>
  <si>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</si>
  <si>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</si>
  <si>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</si>
  <si>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</si>
  <si>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</si>
  <si>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</si>
  <si>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</si>
  <si>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</si>
  <si>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</si>
  <si>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</si>
  <si>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</si>
  <si>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</si>
  <si>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</si>
  <si>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</si>
  <si>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</si>
  <si>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</si>
  <si>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</si>
  <si>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</si>
  <si>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</si>
  <si>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</si>
  <si>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</si>
  <si>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</si>
  <si>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</si>
  <si>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</si>
  <si>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</si>
  <si>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</si>
  <si>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Especial</t>
  </si>
  <si>
    <t>SLOP de Crudo</t>
  </si>
  <si>
    <t>SLOP Liviano</t>
  </si>
  <si>
    <t>SLOP Pesado</t>
  </si>
  <si>
    <t>Propileno Baja Pureza</t>
  </si>
  <si>
    <t>Solventes</t>
  </si>
  <si>
    <t>Xileno Industrial</t>
  </si>
  <si>
    <t>REFINERIA ACONCAGUA</t>
  </si>
  <si>
    <t>Butano Comercial</t>
  </si>
  <si>
    <t>COL</t>
  </si>
  <si>
    <t>Gasolina de Cracking</t>
  </si>
  <si>
    <t>Gasolina HCN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</si>
  <si>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</si>
  <si>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</si>
  <si>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</si>
  <si>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</si>
  <si>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</si>
  <si>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</si>
  <si>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</si>
  <si>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</si>
  <si>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</si>
  <si>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</si>
  <si>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</si>
  <si>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</si>
  <si>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</si>
  <si>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</si>
  <si>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</si>
  <si>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</si>
  <si>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</si>
  <si>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</si>
  <si>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</si>
  <si>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</si>
  <si>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</si>
  <si>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</si>
  <si>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</si>
  <si>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</si>
  <si>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</si>
  <si>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</si>
  <si>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</si>
  <si>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</si>
  <si>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</si>
  <si>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</si>
  <si>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</si>
  <si>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</si>
  <si>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</si>
  <si>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</si>
  <si>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</si>
  <si>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</si>
  <si>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</si>
  <si>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</si>
  <si>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Granel Veh.</t>
  </si>
  <si>
    <t>Total Envasado</t>
  </si>
  <si>
    <t>Total Granel</t>
  </si>
  <si>
    <t>Servicio Público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</si>
  <si>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</si>
  <si>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</si>
  <si>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</si>
  <si>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</si>
  <si>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</si>
  <si>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</si>
  <si>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</si>
  <si>
    <t>VENTA NACIONAL MENSUAL POR TIPO DE CONSUMIDOR (ton).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</si>
  <si>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</si>
  <si>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</si>
  <si>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</si>
  <si>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</si>
  <si>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</si>
  <si>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IFO 2020 VLSFO (IFO 180 RME)</t>
  </si>
  <si>
    <t>Reconstituido</t>
  </si>
  <si>
    <t>Vehicular</t>
  </si>
  <si>
    <t>Consumo Propio</t>
  </si>
  <si>
    <t>Generadoras Centrales</t>
  </si>
  <si>
    <t>Otras Distribuidoras</t>
  </si>
  <si>
    <t>Región de Ñuble</t>
  </si>
  <si>
    <t>hoja 34</t>
  </si>
  <si>
    <t>hoja 47_5</t>
  </si>
  <si>
    <t>hoja 47_6</t>
  </si>
  <si>
    <t>Ñuble  (Mm3)</t>
  </si>
  <si>
    <t xml:space="preserve"> 2 KG</t>
  </si>
  <si>
    <t xml:space="preserve"> 2 KG C</t>
  </si>
  <si>
    <t xml:space="preserve"> 5 KG</t>
  </si>
  <si>
    <t xml:space="preserve"> 5 KG C</t>
  </si>
  <si>
    <t xml:space="preserve"> 11 KG</t>
  </si>
  <si>
    <t xml:space="preserve"> 11 KG C</t>
  </si>
  <si>
    <t xml:space="preserve"> 15 KG</t>
  </si>
  <si>
    <t xml:space="preserve"> 15 KG C</t>
  </si>
  <si>
    <t xml:space="preserve"> 45 KG</t>
  </si>
  <si>
    <t xml:space="preserve"> 45 KG C</t>
  </si>
  <si>
    <t xml:space="preserve">  Cil. Vehicular</t>
  </si>
  <si>
    <t xml:space="preserve"> Granel Vehicular</t>
  </si>
  <si>
    <t>Gasolina 93 RM</t>
  </si>
  <si>
    <t>Gasolina 97 RM</t>
  </si>
  <si>
    <t>Gasolina 93 NOR</t>
  </si>
  <si>
    <t>Gasolina 97 RP</t>
  </si>
  <si>
    <t>Gasolina 88</t>
  </si>
  <si>
    <t>Diesel A1</t>
  </si>
  <si>
    <t>Diesel B1</t>
  </si>
  <si>
    <t>Diesel Marino MGO</t>
  </si>
  <si>
    <t>Kerosene Aviacion</t>
  </si>
  <si>
    <t>Pet. Combustible N° 6 RM</t>
  </si>
  <si>
    <t>Pet. Combustible IFO-380</t>
  </si>
  <si>
    <t>Pet. Combustible N° 6 RP</t>
  </si>
  <si>
    <t>Gasolina Topping</t>
  </si>
  <si>
    <t>Slop Planta</t>
  </si>
  <si>
    <t>Picth Especial</t>
  </si>
  <si>
    <t>Cemento Asfaltico CA-14</t>
  </si>
  <si>
    <t>Picth Asfaltico</t>
  </si>
  <si>
    <t xml:space="preserve">Gas Oil                                           </t>
  </si>
  <si>
    <t>Gas Refinería    (m3 FOE)</t>
  </si>
  <si>
    <t>Slop Crudo</t>
  </si>
  <si>
    <t>Gasolina Blanca</t>
  </si>
  <si>
    <t>Aguarras Mineral</t>
  </si>
  <si>
    <t>Xileno</t>
  </si>
  <si>
    <t>Solvente N° 4</t>
  </si>
  <si>
    <t>Solvente Escaid 100</t>
  </si>
  <si>
    <t>Gasolina 86</t>
  </si>
  <si>
    <t>Gasolina Cracking</t>
  </si>
  <si>
    <t>Comp. Asfaltico</t>
  </si>
  <si>
    <t>Gasolina 93 s/p</t>
  </si>
  <si>
    <t>Gasolina 97 s/p</t>
  </si>
  <si>
    <t>Diesel B</t>
  </si>
  <si>
    <t>Diesel Bajo Escurrimiento</t>
  </si>
  <si>
    <t>Diesel Marino</t>
  </si>
  <si>
    <t>I.- RESUMEN  DE  LA  PRODUCCION,  IMPORTACION  Y  VENTA  DE PETROLEO  CRUDO, GAS NATURAL Y DERIVADOS Año 2023</t>
  </si>
  <si>
    <t>II.- PRODUCCION, IMPORTACION Y PROCESAMIENTO DEL PETROLEO CRUDO Y GAS NATURAL Año 2023.</t>
  </si>
  <si>
    <t>3.- PETROLEO CRUDO PROCESADO EN Aconcagua Año 2023.</t>
  </si>
  <si>
    <t>4.- PETROLEO CRUDO PROCESADO EN Bío-Bío Año 2023.</t>
  </si>
  <si>
    <t>5.- PETROLEO CRUDO Y GAS NATURAL PROCESADO EN Gregorio. Año 2023.</t>
  </si>
  <si>
    <t>III.- PRODUCCION NACIONAL E IMPORTACION DE DERIVADOS DEL PETROLEO. Año 2023.</t>
  </si>
  <si>
    <t>IV.- DISTRIBUCION Y VENTAS DE COMBUSTIBLES LIQUIDOS. Año 2023.</t>
  </si>
  <si>
    <t>c) Ventas de Combustibles Líquidos de las Compañias Distribuidoras, Año 2023.</t>
  </si>
  <si>
    <t>V.- DISTRIBUCION Y VENTAS DE GAS LICUADO, Año 2023.</t>
  </si>
  <si>
    <t>VI. DISTRIBUCION Y VENTA DE GAS DE CIUDAD (1). Año 2023.</t>
  </si>
  <si>
    <t>VII. DISTRIBUCION  DE GAS DE NATURAL. Año 2023.</t>
  </si>
  <si>
    <t xml:space="preserve">     GAS  NATURAL  Y  DERIVADOS. Año 2023.</t>
  </si>
  <si>
    <t xml:space="preserve">   GAS NATURAL. Año 2023.</t>
  </si>
  <si>
    <t>Año 2023</t>
  </si>
  <si>
    <t>a) Producción mensual neta de derivados del Petróleo (m3). Refinería Aconcagua Año 2023.</t>
  </si>
  <si>
    <t>a) Producción mensual neta de derivados del Petróleo (m3). Refinería Bío Bío Año 2023.</t>
  </si>
  <si>
    <t>a) Producción mensual neta de derivados del Petróleo (m3). Refinería Gregorio Año 2023.</t>
  </si>
  <si>
    <t>d) Producción mensual neta de derivados del Petróleo (m3). Totales Refinerías. Año 2023.</t>
  </si>
  <si>
    <t>a) Ventas de Combustibles Líquidos de Enap y Compañías  Distribuidoras (m3), Año 2023.</t>
  </si>
  <si>
    <t>b) Ventas Mensuales Directas de ENAP. Año 2023.</t>
  </si>
  <si>
    <t>b) Ventas Directas de ENAP. Año 2023.</t>
  </si>
  <si>
    <t>4.-  VENTAS TOTALES DE ENAP Y COMPAÑIAS DISTRIBUIDORAS, ORDENADAS POR MES Y POR PRODUCTOS PARA CADA REGIÓN (M3), Año 2023.</t>
  </si>
  <si>
    <t>VENTAS TOTALES DE ENAP Y COMPAÑIAS DISTRIBUIDORAS, ORDENADAS POR MES Y POR PRODUCTOS PARA CADA REGIÓN (M3), Año 2023.</t>
  </si>
  <si>
    <t>VENTAS DE GAS LICUADO,  Enero - Diciembre 2023</t>
  </si>
  <si>
    <t>3. VENTAS TOTALES DE GLP POR MES Y PARA CADA REGION (ton), Año 2023.</t>
  </si>
  <si>
    <t>VENTAS TOTALES DE GLP POR MES Y PARA CADA REGION (ton), Año 2023.</t>
  </si>
  <si>
    <t>VENTAS TOTALES DE GLP POR MES (ton), Año 2023.</t>
  </si>
  <si>
    <t>2. VENTAS MENSUALES DE GAS DE CIUDAD POR REGIONES Y TIPO DE CONSUMIDOR (Mm3). Año 2023.</t>
  </si>
  <si>
    <t>VENTAS MENSUALES DE GAS DE CIUDAD POR REGIONES Y TIPO DE CONSUMIDOR (Mm3). Año 2023.</t>
  </si>
  <si>
    <t>2. Gas Natural Distribuído por regiones y tipo de consumidor (Mm3). Año 2023.</t>
  </si>
  <si>
    <t>Gas Natural Distribuído por regiones y tipo de consumidor (Mm3). Año 2023.</t>
  </si>
  <si>
    <t>Gas Natural Distribuído totales nacionales y tipo de consumidor (Mm3). Año 2023,</t>
  </si>
  <si>
    <t>Formatos</t>
  </si>
  <si>
    <t>ene-23</t>
  </si>
  <si>
    <t>Total ene-23</t>
  </si>
  <si>
    <t>feb-23</t>
  </si>
  <si>
    <t>Total feb-23</t>
  </si>
  <si>
    <t>mar-23</t>
  </si>
  <si>
    <t>Total mar-23</t>
  </si>
  <si>
    <t>abr-23</t>
  </si>
  <si>
    <t>Total abr-23</t>
  </si>
  <si>
    <t>may-23</t>
  </si>
  <si>
    <t>Total may-23</t>
  </si>
  <si>
    <t>jun-23</t>
  </si>
  <si>
    <t>Total jun-23</t>
  </si>
  <si>
    <t>jul-23</t>
  </si>
  <si>
    <t>Total jul-23</t>
  </si>
  <si>
    <t>ago-23</t>
  </si>
  <si>
    <t>Total ago-23</t>
  </si>
  <si>
    <t>sep-23</t>
  </si>
  <si>
    <t>Total sep-23</t>
  </si>
  <si>
    <t>oct-23</t>
  </si>
  <si>
    <t>Total oct-23</t>
  </si>
  <si>
    <t>nov-23</t>
  </si>
  <si>
    <t>Total nov-23</t>
  </si>
  <si>
    <t>dic-23</t>
  </si>
  <si>
    <t>Total dic-23</t>
  </si>
  <si>
    <t>Gasolina 93 RP</t>
  </si>
  <si>
    <t>Gasolina Excedente (Gas 91)</t>
  </si>
  <si>
    <t>Gasolina De Cortes (GAS 88)</t>
  </si>
  <si>
    <t>IFO 380 RMG VLSFO</t>
  </si>
  <si>
    <t>Solvente Asfaltico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</si>
</sst>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3" borderId="0" applyNumberFormat="0" applyBorder="0" applyAlignment="0" applyProtection="0"/>
    <xf numFmtId="0" fontId="13" fillId="2" borderId="0" applyNumberFormat="0" applyBorder="0" applyAlignment="0" applyProtection="0"/>
    <xf numFmtId="0" fontId="78" fillId="43" borderId="0" applyNumberFormat="0" applyBorder="0" applyAlignment="0" applyProtection="0"/>
    <xf numFmtId="0" fontId="78" fillId="44" borderId="0" applyNumberFormat="0" applyBorder="0" applyAlignment="0" applyProtection="0"/>
    <xf numFmtId="0" fontId="13" fillId="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3" fillId="4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13" fillId="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13" fillId="6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13" fillId="4" borderId="0" applyNumberFormat="0" applyBorder="0" applyAlignment="0" applyProtection="0"/>
    <xf numFmtId="0" fontId="78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9" borderId="0" applyNumberFormat="0" applyBorder="0" applyAlignment="0" applyProtection="0"/>
    <xf numFmtId="0" fontId="13" fillId="6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13" fillId="3" borderId="0" applyNumberFormat="0" applyBorder="0" applyAlignment="0" applyProtection="0"/>
    <xf numFmtId="0" fontId="78" fillId="50" borderId="0" applyNumberFormat="0" applyBorder="0" applyAlignment="0" applyProtection="0"/>
    <xf numFmtId="0" fontId="78" fillId="51" borderId="0" applyNumberFormat="0" applyBorder="0" applyAlignment="0" applyProtection="0"/>
    <xf numFmtId="0" fontId="13" fillId="8" borderId="0" applyNumberFormat="0" applyBorder="0" applyAlignment="0" applyProtection="0"/>
    <xf numFmtId="0" fontId="78" fillId="51" borderId="0" applyNumberFormat="0" applyBorder="0" applyAlignment="0" applyProtection="0"/>
    <xf numFmtId="0" fontId="78" fillId="52" borderId="0" applyNumberFormat="0" applyBorder="0" applyAlignment="0" applyProtection="0"/>
    <xf numFmtId="0" fontId="13" fillId="9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13" fillId="6" borderId="0" applyNumberFormat="0" applyBorder="0" applyAlignment="0" applyProtection="0"/>
    <xf numFmtId="0" fontId="78" fillId="53" borderId="0" applyNumberFormat="0" applyBorder="0" applyAlignment="0" applyProtection="0"/>
    <xf numFmtId="0" fontId="78" fillId="54" borderId="0" applyNumberFormat="0" applyBorder="0" applyAlignment="0" applyProtection="0"/>
    <xf numFmtId="0" fontId="13" fillId="4" borderId="0" applyNumberFormat="0" applyBorder="0" applyAlignment="0" applyProtection="0"/>
    <xf numFmtId="0" fontId="78" fillId="54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79" fillId="55" borderId="0" applyNumberFormat="0" applyBorder="0" applyAlignment="0" applyProtection="0"/>
    <xf numFmtId="0" fontId="32" fillId="6" borderId="0" applyNumberFormat="0" applyBorder="0" applyAlignment="0" applyProtection="0"/>
    <xf numFmtId="0" fontId="79" fillId="56" borderId="0" applyNumberFormat="0" applyBorder="0" applyAlignment="0" applyProtection="0"/>
    <xf numFmtId="0" fontId="32" fillId="10" borderId="0" applyNumberFormat="0" applyBorder="0" applyAlignment="0" applyProtection="0"/>
    <xf numFmtId="0" fontId="79" fillId="57" borderId="0" applyNumberFormat="0" applyBorder="0" applyAlignment="0" applyProtection="0"/>
    <xf numFmtId="0" fontId="32" fillId="11" borderId="0" applyNumberFormat="0" applyBorder="0" applyAlignment="0" applyProtection="0"/>
    <xf numFmtId="0" fontId="79" fillId="58" borderId="0" applyNumberFormat="0" applyBorder="0" applyAlignment="0" applyProtection="0"/>
    <xf numFmtId="0" fontId="32" fillId="9" borderId="0" applyNumberFormat="0" applyBorder="0" applyAlignment="0" applyProtection="0"/>
    <xf numFmtId="0" fontId="79" fillId="59" borderId="0" applyNumberFormat="0" applyBorder="0" applyAlignment="0" applyProtection="0"/>
    <xf numFmtId="0" fontId="32" fillId="6" borderId="0" applyNumberFormat="0" applyBorder="0" applyAlignment="0" applyProtection="0"/>
    <xf numFmtId="0" fontId="79" fillId="60" borderId="0" applyNumberFormat="0" applyBorder="0" applyAlignment="0" applyProtection="0"/>
    <xf numFmtId="0" fontId="32" fillId="3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6" fillId="17" borderId="0" applyNumberFormat="0" applyBorder="0" applyAlignment="0" applyProtection="0"/>
    <xf numFmtId="0" fontId="43" fillId="18" borderId="0" applyNumberFormat="0" applyBorder="0" applyAlignment="0" applyProtection="0"/>
    <xf numFmtId="0" fontId="33" fillId="6" borderId="0" applyNumberFormat="0" applyBorder="0" applyAlignment="0" applyProtection="0"/>
    <xf numFmtId="0" fontId="80" fillId="61" borderId="0" applyNumberFormat="0" applyBorder="0" applyAlignment="0" applyProtection="0"/>
    <xf numFmtId="0" fontId="11" fillId="0" borderId="0"/>
    <xf numFmtId="0" fontId="42" fillId="0" borderId="0"/>
    <xf numFmtId="0" fontId="11" fillId="0" borderId="0"/>
    <xf numFmtId="0" fontId="61" fillId="7" borderId="1" applyNumberFormat="0" applyAlignment="0" applyProtection="0"/>
    <xf numFmtId="0" fontId="81" fillId="62" borderId="85" applyNumberFormat="0" applyAlignment="0" applyProtection="0"/>
    <xf numFmtId="0" fontId="44" fillId="19" borderId="1" applyNumberFormat="0" applyAlignment="0" applyProtection="0"/>
    <xf numFmtId="0" fontId="61" fillId="7" borderId="1" applyNumberFormat="0" applyAlignment="0" applyProtection="0"/>
    <xf numFmtId="0" fontId="82" fillId="63" borderId="86" applyNumberFormat="0" applyAlignment="0" applyProtection="0"/>
    <xf numFmtId="0" fontId="45" fillId="20" borderId="2" applyNumberFormat="0" applyAlignment="0" applyProtection="0"/>
    <xf numFmtId="0" fontId="34" fillId="12" borderId="2" applyNumberFormat="0" applyAlignment="0" applyProtection="0"/>
    <xf numFmtId="0" fontId="83" fillId="0" borderId="87" applyNumberFormat="0" applyFill="0" applyAlignment="0" applyProtection="0"/>
    <xf numFmtId="0" fontId="46" fillId="0" borderId="3" applyNumberFormat="0" applyFill="0" applyAlignment="0" applyProtection="0"/>
    <xf numFmtId="0" fontId="38" fillId="0" borderId="4" applyNumberFormat="0" applyFill="0" applyAlignment="0" applyProtection="0"/>
    <xf numFmtId="0" fontId="34" fillId="12" borderId="2" applyNumberFormat="0" applyAlignment="0" applyProtection="0"/>
    <xf numFmtId="0" fontId="84" fillId="0" borderId="88" applyNumberFormat="0" applyFill="0" applyAlignment="0" applyProtection="0"/>
    <xf numFmtId="0" fontId="8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79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32" fillId="13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8" fillId="20" borderId="0" applyNumberFormat="0" applyBorder="0" applyAlignment="0" applyProtection="0"/>
    <xf numFmtId="0" fontId="48" fillId="29" borderId="0" applyNumberFormat="0" applyBorder="0" applyAlignment="0" applyProtection="0"/>
    <xf numFmtId="0" fontId="32" fillId="10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79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48" fillId="28" borderId="0" applyNumberFormat="0" applyBorder="0" applyAlignment="0" applyProtection="0"/>
    <xf numFmtId="0" fontId="48" fillId="20" borderId="0" applyNumberFormat="0" applyBorder="0" applyAlignment="0" applyProtection="0"/>
    <xf numFmtId="0" fontId="32" fillId="11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79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6" borderId="0" applyNumberFormat="0" applyBorder="0" applyAlignment="0" applyProtection="0"/>
    <xf numFmtId="0" fontId="32" fillId="14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1" borderId="0" applyNumberFormat="0" applyBorder="0" applyAlignment="0" applyProtection="0"/>
    <xf numFmtId="0" fontId="32" fillId="15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79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2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86" fillId="70" borderId="85" applyNumberFormat="0" applyAlignment="0" applyProtection="0"/>
    <xf numFmtId="0" fontId="49" fillId="32" borderId="1" applyNumberFormat="0" applyAlignment="0" applyProtection="0"/>
    <xf numFmtId="0" fontId="35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11" fillId="0" borderId="0" applyFill="0" applyBorder="0" applyAlignment="0" applyProtection="0"/>
    <xf numFmtId="0" fontId="33" fillId="6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87" fillId="71" borderId="0" applyNumberFormat="0" applyBorder="0" applyAlignment="0" applyProtection="0"/>
    <xf numFmtId="0" fontId="50" fillId="34" borderId="0" applyNumberFormat="0" applyBorder="0" applyAlignment="0" applyProtection="0"/>
    <xf numFmtId="0" fontId="36" fillId="17" borderId="0" applyNumberFormat="0" applyBorder="0" applyAlignment="0" applyProtection="0"/>
    <xf numFmtId="0" fontId="35" fillId="8" borderId="1" applyNumberFormat="0" applyAlignment="0" applyProtection="0"/>
    <xf numFmtId="0" fontId="38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89" fillId="72" borderId="89">
      <alignment horizontal="right" vertical="center"/>
    </xf>
    <xf numFmtId="0" fontId="89" fillId="73" borderId="89">
      <alignment horizontal="left" vertical="top" wrapText="1"/>
    </xf>
    <xf numFmtId="176" fontId="89" fillId="73" borderId="89">
      <alignment horizontal="right" vertical="center"/>
    </xf>
    <xf numFmtId="0" fontId="90" fillId="74" borderId="90"/>
    <xf numFmtId="0" fontId="89" fillId="75" borderId="89">
      <alignment horizontal="left" vertical="top" wrapText="1"/>
    </xf>
    <xf numFmtId="0" fontId="91" fillId="76" borderId="91">
      <alignment vertical="top" wrapText="1"/>
    </xf>
    <xf numFmtId="0" fontId="91" fillId="76" borderId="91">
      <alignment horizontal="center" wrapText="1"/>
    </xf>
    <xf numFmtId="0" fontId="92" fillId="77" borderId="0" applyNumberFormat="0" applyBorder="0" applyAlignment="0" applyProtection="0"/>
    <xf numFmtId="0" fontId="51" fillId="35" borderId="0" applyNumberFormat="0" applyBorder="0" applyAlignment="0" applyProtection="0"/>
    <xf numFmtId="0" fontId="60" fillId="8" borderId="0" applyNumberFormat="0" applyBorder="0" applyAlignment="0" applyProtection="0"/>
    <xf numFmtId="0" fontId="22" fillId="0" borderId="0"/>
    <xf numFmtId="0" fontId="11" fillId="0" borderId="0"/>
    <xf numFmtId="0" fontId="78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1" fillId="0" borderId="0"/>
    <xf numFmtId="0" fontId="30" fillId="0" borderId="0"/>
    <xf numFmtId="0" fontId="62" fillId="0" borderId="0"/>
    <xf numFmtId="0" fontId="30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30" fillId="0" borderId="0"/>
    <xf numFmtId="0" fontId="78" fillId="0" borderId="0"/>
    <xf numFmtId="0" fontId="8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78" fillId="78" borderId="92" applyNumberFormat="0" applyFont="0" applyAlignment="0" applyProtection="0"/>
    <xf numFmtId="0" fontId="78" fillId="78" borderId="92" applyNumberFormat="0" applyFont="0" applyAlignment="0" applyProtection="0"/>
    <xf numFmtId="0" fontId="11" fillId="4" borderId="9" applyNumberFormat="0" applyFont="0" applyAlignment="0" applyProtection="0"/>
    <xf numFmtId="0" fontId="37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3" fillId="62" borderId="93" applyNumberFormat="0" applyAlignment="0" applyProtection="0"/>
    <xf numFmtId="0" fontId="52" fillId="19" borderId="10" applyNumberFormat="0" applyAlignment="0" applyProtection="0"/>
    <xf numFmtId="0" fontId="37" fillId="7" borderId="10" applyNumberFormat="0" applyAlignment="0" applyProtection="0"/>
    <xf numFmtId="4" fontId="29" fillId="36" borderId="11" applyNumberFormat="0" applyProtection="0">
      <alignment horizontal="left" vertical="center" indent="1"/>
    </xf>
    <xf numFmtId="4" fontId="29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7" fillId="0" borderId="6" applyNumberFormat="0" applyFill="0" applyAlignment="0" applyProtection="0"/>
    <xf numFmtId="0" fontId="97" fillId="0" borderId="94" applyNumberFormat="0" applyFill="0" applyAlignment="0" applyProtection="0"/>
    <xf numFmtId="0" fontId="55" fillId="0" borderId="5" applyNumberFormat="0" applyFill="0" applyAlignment="0" applyProtection="0"/>
    <xf numFmtId="0" fontId="58" fillId="0" borderId="7" applyNumberFormat="0" applyFill="0" applyAlignment="0" applyProtection="0"/>
    <xf numFmtId="0" fontId="85" fillId="0" borderId="95" applyNumberFormat="0" applyFill="0" applyAlignment="0" applyProtection="0"/>
    <xf numFmtId="0" fontId="47" fillId="0" borderId="13" applyNumberFormat="0" applyFill="0" applyAlignment="0" applyProtection="0"/>
    <xf numFmtId="0" fontId="59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29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167" fontId="111" fillId="0" borderId="0" applyFont="0" applyFill="0" applyBorder="0" applyAlignment="0" applyProtection="0"/>
    <xf numFmtId="0" fontId="2" fillId="0" borderId="0"/>
    <xf numFmtId="42" fontId="111" fillId="0" borderId="0" applyFont="0" applyFill="0" applyBorder="0" applyAlignment="0" applyProtection="0"/>
  </cellStyleXfs>
  <cellXfs count="611">
    <xf numFmtId="0" fontId="0" fillId="0" borderId="0" xfId="0"/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7" fillId="0" borderId="0" xfId="0" applyNumberFormat="1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left"/>
    </xf>
    <xf numFmtId="37" fontId="9" fillId="0" borderId="17" xfId="0" applyNumberFormat="1" applyFont="1" applyBorder="1"/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left"/>
    </xf>
    <xf numFmtId="37" fontId="9" fillId="0" borderId="18" xfId="0" applyNumberFormat="1" applyFont="1" applyBorder="1"/>
    <xf numFmtId="169" fontId="5" fillId="0" borderId="0" xfId="176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6" fillId="0" borderId="0" xfId="0" applyNumberFormat="1" applyFont="1" applyAlignment="1">
      <alignment horizontal="left" vertical="center"/>
    </xf>
    <xf numFmtId="37" fontId="5" fillId="0" borderId="16" xfId="0" applyNumberFormat="1" applyFont="1" applyBorder="1" applyAlignment="1">
      <alignment horizontal="left"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Alignment="1">
      <alignment horizontal="right" wrapText="1"/>
    </xf>
    <xf numFmtId="0" fontId="9" fillId="0" borderId="0" xfId="758" applyFont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Alignment="1">
      <alignment horizontal="left"/>
    </xf>
    <xf numFmtId="0" fontId="10" fillId="0" borderId="0" xfId="757" applyFont="1" applyAlignment="1">
      <alignment horizontal="left"/>
    </xf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Border="1" applyAlignment="1">
      <alignment horizontal="right" wrapText="1"/>
    </xf>
    <xf numFmtId="0" fontId="9" fillId="0" borderId="20" xfId="758" applyFont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169" fontId="7" fillId="0" borderId="0" xfId="176" applyNumberFormat="1" applyFont="1" applyBorder="1"/>
    <xf numFmtId="0" fontId="7" fillId="0" borderId="0" xfId="0" applyFont="1" applyAlignment="1">
      <alignment horizontal="center" vertical="center" wrapText="1"/>
    </xf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Alignment="1">
      <alignment wrapText="1"/>
    </xf>
    <xf numFmtId="0" fontId="9" fillId="0" borderId="0" xfId="743" applyFont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37" fontId="7" fillId="0" borderId="22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59" applyFont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6" fillId="0" borderId="0" xfId="177" applyFont="1"/>
    <xf numFmtId="0" fontId="16" fillId="0" borderId="0" xfId="0" applyFont="1"/>
    <xf numFmtId="0" fontId="5" fillId="0" borderId="16" xfId="756" applyFont="1" applyBorder="1" applyAlignment="1">
      <alignment wrapText="1"/>
    </xf>
    <xf numFmtId="0" fontId="13" fillId="0" borderId="16" xfId="746" applyFont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59" applyFont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Alignment="1">
      <alignment horizontal="right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18" fillId="0" borderId="0" xfId="176" quotePrefix="1" applyNumberFormat="1" applyFont="1"/>
    <xf numFmtId="169" fontId="18" fillId="0" borderId="0" xfId="176" applyNumberFormat="1" applyFont="1"/>
    <xf numFmtId="0" fontId="5" fillId="0" borderId="16" xfId="0" applyFont="1" applyBorder="1" applyAlignment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42" borderId="0" xfId="0" applyNumberFormat="1" applyFont="1" applyFill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9" fillId="0" borderId="16" xfId="177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167" fontId="5" fillId="0" borderId="16" xfId="177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left" vertical="center" indent="2"/>
    </xf>
    <xf numFmtId="37" fontId="2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indent="4"/>
    </xf>
    <xf numFmtId="169" fontId="9" fillId="0" borderId="0" xfId="176" applyNumberFormat="1" applyFont="1" applyBorder="1"/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Font="1" applyBorder="1"/>
    <xf numFmtId="0" fontId="27" fillId="0" borderId="0" xfId="0" applyFont="1"/>
    <xf numFmtId="0" fontId="13" fillId="0" borderId="0" xfId="760" applyFont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9" fontId="23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>
      <alignment horizontal="center" vertical="center"/>
    </xf>
    <xf numFmtId="37" fontId="5" fillId="79" borderId="34" xfId="0" applyNumberFormat="1" applyFont="1" applyFill="1" applyBorder="1" applyAlignment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168" fontId="5" fillId="42" borderId="0" xfId="176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>
      <alignment vertical="center"/>
    </xf>
    <xf numFmtId="37" fontId="7" fillId="0" borderId="50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68" fillId="0" borderId="16" xfId="176" applyNumberFormat="1" applyFont="1" applyFill="1" applyBorder="1" applyAlignment="1">
      <alignment horizontal="right" wrapText="1"/>
    </xf>
    <xf numFmtId="169" fontId="70" fillId="0" borderId="16" xfId="176" applyNumberFormat="1" applyFont="1" applyFill="1" applyBorder="1" applyAlignment="1">
      <alignment horizontal="right" wrapText="1"/>
    </xf>
    <xf numFmtId="169" fontId="65" fillId="0" borderId="16" xfId="176" applyNumberFormat="1" applyFont="1" applyBorder="1"/>
    <xf numFmtId="169" fontId="99" fillId="0" borderId="16" xfId="176" applyNumberFormat="1" applyFont="1" applyFill="1" applyBorder="1"/>
    <xf numFmtId="169" fontId="69" fillId="0" borderId="16" xfId="176" applyNumberFormat="1" applyFont="1" applyBorder="1"/>
    <xf numFmtId="169" fontId="68" fillId="0" borderId="16" xfId="176" applyNumberFormat="1" applyFont="1" applyBorder="1"/>
    <xf numFmtId="169" fontId="70" fillId="0" borderId="16" xfId="176" applyNumberFormat="1" applyFont="1" applyBorder="1"/>
    <xf numFmtId="169" fontId="70" fillId="0" borderId="16" xfId="176" applyNumberFormat="1" applyFont="1" applyFill="1" applyBorder="1"/>
    <xf numFmtId="169" fontId="73" fillId="0" borderId="16" xfId="176" applyNumberFormat="1" applyFont="1" applyFill="1" applyBorder="1" applyAlignment="1"/>
    <xf numFmtId="169" fontId="65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center"/>
    </xf>
    <xf numFmtId="169" fontId="23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right" wrapText="1"/>
    </xf>
    <xf numFmtId="169" fontId="69" fillId="0" borderId="16" xfId="176" applyNumberFormat="1" applyFont="1" applyFill="1" applyBorder="1" applyAlignment="1">
      <alignment horizontal="center" wrapText="1"/>
    </xf>
    <xf numFmtId="169" fontId="68" fillId="42" borderId="16" xfId="176" applyNumberFormat="1" applyFont="1" applyFill="1" applyBorder="1" applyAlignment="1">
      <alignment wrapText="1"/>
    </xf>
    <xf numFmtId="169" fontId="67" fillId="0" borderId="16" xfId="176" applyNumberFormat="1" applyFont="1" applyFill="1" applyBorder="1"/>
    <xf numFmtId="169" fontId="68" fillId="0" borderId="16" xfId="176" applyNumberFormat="1" applyFont="1" applyFill="1" applyBorder="1" applyAlignment="1">
      <alignment wrapText="1"/>
    </xf>
    <xf numFmtId="169" fontId="68" fillId="0" borderId="16" xfId="176" applyNumberFormat="1" applyFont="1" applyFill="1" applyBorder="1" applyAlignment="1">
      <alignment horizontal="center" vertical="center"/>
    </xf>
    <xf numFmtId="169" fontId="67" fillId="0" borderId="16" xfId="176" applyNumberFormat="1" applyFont="1" applyFill="1" applyBorder="1" applyAlignment="1">
      <alignment wrapText="1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>
      <alignment horizontal="center"/>
    </xf>
    <xf numFmtId="169" fontId="72" fillId="0" borderId="16" xfId="176" applyNumberFormat="1" applyFont="1" applyFill="1" applyBorder="1" applyAlignment="1">
      <alignment horizontal="center" vertical="center"/>
    </xf>
    <xf numFmtId="169" fontId="72" fillId="0" borderId="16" xfId="176" applyNumberFormat="1" applyFont="1" applyBorder="1"/>
    <xf numFmtId="169" fontId="99" fillId="0" borderId="16" xfId="176" applyNumberFormat="1" applyFont="1" applyFill="1" applyBorder="1" applyAlignment="1"/>
    <xf numFmtId="169" fontId="72" fillId="0" borderId="16" xfId="176" applyNumberFormat="1" applyFont="1" applyBorder="1" applyAlignment="1"/>
    <xf numFmtId="169" fontId="100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left"/>
    </xf>
    <xf numFmtId="169" fontId="99" fillId="0" borderId="16" xfId="176" applyNumberFormat="1" applyFont="1" applyFill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5" fillId="0" borderId="16" xfId="176" applyNumberFormat="1" applyFont="1" applyBorder="1" applyAlignment="1">
      <alignment vertical="center"/>
    </xf>
    <xf numFmtId="169" fontId="67" fillId="0" borderId="16" xfId="176" applyNumberFormat="1" applyFont="1" applyFill="1" applyBorder="1" applyAlignment="1">
      <alignment vertical="center" wrapText="1"/>
    </xf>
    <xf numFmtId="169" fontId="72" fillId="0" borderId="16" xfId="176" applyNumberFormat="1" applyFont="1" applyBorder="1" applyAlignment="1">
      <alignment vertical="center"/>
    </xf>
    <xf numFmtId="169" fontId="74" fillId="0" borderId="16" xfId="176" applyNumberFormat="1" applyFont="1" applyFill="1" applyBorder="1" applyAlignment="1">
      <alignment horizontal="right" vertical="center" wrapText="1"/>
    </xf>
    <xf numFmtId="169" fontId="100" fillId="0" borderId="16" xfId="176" applyNumberFormat="1" applyFont="1" applyFill="1" applyBorder="1" applyAlignment="1">
      <alignment vertical="center"/>
    </xf>
    <xf numFmtId="169" fontId="73" fillId="0" borderId="16" xfId="176" applyNumberFormat="1" applyFont="1" applyBorder="1" applyAlignment="1">
      <alignment vertical="center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0" fillId="0" borderId="0" xfId="0" applyNumberFormat="1"/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6" fillId="0" borderId="0" xfId="0" applyNumberFormat="1" applyFont="1" applyAlignment="1">
      <alignment horizontal="left"/>
    </xf>
    <xf numFmtId="170" fontId="9" fillId="0" borderId="0" xfId="177" applyNumberFormat="1" applyFont="1" applyFill="1" applyBorder="1" applyProtection="1"/>
    <xf numFmtId="167" fontId="9" fillId="0" borderId="0" xfId="177" applyFont="1" applyFill="1" applyBorder="1"/>
    <xf numFmtId="167" fontId="26" fillId="0" borderId="0" xfId="505" applyNumberFormat="1" applyFont="1" applyBorder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4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4" fillId="0" borderId="16" xfId="176" applyNumberFormat="1" applyFont="1" applyFill="1" applyBorder="1" applyAlignment="1">
      <alignment horizontal="left" vertical="center" wrapText="1"/>
    </xf>
    <xf numFmtId="169" fontId="64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horizontal="center" vertical="center"/>
    </xf>
    <xf numFmtId="37" fontId="5" fillId="79" borderId="60" xfId="0" applyNumberFormat="1" applyFont="1" applyFill="1" applyBorder="1" applyAlignment="1">
      <alignment horizontal="left" vertical="center"/>
    </xf>
    <xf numFmtId="37" fontId="5" fillId="79" borderId="62" xfId="0" applyNumberFormat="1" applyFont="1" applyFill="1" applyBorder="1" applyAlignment="1">
      <alignment horizontal="left" vertical="center"/>
    </xf>
    <xf numFmtId="37" fontId="5" fillId="79" borderId="49" xfId="0" applyNumberFormat="1" applyFont="1" applyFill="1" applyBorder="1" applyAlignment="1">
      <alignment vertical="center"/>
    </xf>
    <xf numFmtId="37" fontId="5" fillId="79" borderId="51" xfId="0" applyNumberFormat="1" applyFont="1" applyFill="1" applyBorder="1" applyAlignment="1">
      <alignment horizontal="left" vertical="center"/>
    </xf>
    <xf numFmtId="37" fontId="5" fillId="79" borderId="60" xfId="0" applyNumberFormat="1" applyFont="1" applyFill="1" applyBorder="1" applyAlignment="1">
      <alignment vertical="center"/>
    </xf>
    <xf numFmtId="37" fontId="5" fillId="79" borderId="63" xfId="0" applyNumberFormat="1" applyFont="1" applyFill="1" applyBorder="1" applyAlignment="1">
      <alignment horizontal="center" vertical="center"/>
    </xf>
    <xf numFmtId="37" fontId="5" fillId="79" borderId="64" xfId="0" applyNumberFormat="1" applyFont="1" applyFill="1" applyBorder="1" applyAlignment="1">
      <alignment horizontal="center" vertical="center"/>
    </xf>
    <xf numFmtId="0" fontId="101" fillId="79" borderId="34" xfId="0" applyFont="1" applyFill="1" applyBorder="1" applyAlignment="1">
      <alignment horizontal="left" indent="1"/>
    </xf>
    <xf numFmtId="171" fontId="101" fillId="79" borderId="34" xfId="0" applyNumberFormat="1" applyFont="1" applyFill="1" applyBorder="1"/>
    <xf numFmtId="0" fontId="102" fillId="0" borderId="67" xfId="0" applyFont="1" applyBorder="1" applyAlignment="1">
      <alignment horizontal="left" indent="2"/>
    </xf>
    <xf numFmtId="171" fontId="102" fillId="0" borderId="67" xfId="0" applyNumberFormat="1" applyFont="1" applyBorder="1"/>
    <xf numFmtId="0" fontId="101" fillId="80" borderId="34" xfId="0" applyFont="1" applyFill="1" applyBorder="1" applyAlignment="1">
      <alignment horizontal="left"/>
    </xf>
    <xf numFmtId="171" fontId="101" fillId="80" borderId="34" xfId="0" applyNumberFormat="1" applyFont="1" applyFill="1" applyBorder="1"/>
    <xf numFmtId="0" fontId="75" fillId="0" borderId="33" xfId="0" applyFont="1" applyBorder="1" applyAlignment="1">
      <alignment horizontal="center"/>
    </xf>
    <xf numFmtId="0" fontId="75" fillId="0" borderId="71" xfId="0" applyFont="1" applyBorder="1" applyAlignment="1">
      <alignment horizontal="center"/>
    </xf>
    <xf numFmtId="0" fontId="75" fillId="0" borderId="72" xfId="0" applyFont="1" applyBorder="1" applyAlignment="1">
      <alignment horizontal="center"/>
    </xf>
    <xf numFmtId="0" fontId="75" fillId="0" borderId="46" xfId="0" applyFont="1" applyBorder="1" applyAlignment="1">
      <alignment horizontal="center"/>
    </xf>
    <xf numFmtId="171" fontId="101" fillId="79" borderId="73" xfId="0" applyNumberFormat="1" applyFont="1" applyFill="1" applyBorder="1"/>
    <xf numFmtId="171" fontId="101" fillId="80" borderId="73" xfId="0" applyNumberFormat="1" applyFont="1" applyFill="1" applyBorder="1"/>
    <xf numFmtId="169" fontId="103" fillId="0" borderId="16" xfId="176" applyNumberFormat="1" applyFont="1" applyFill="1" applyBorder="1"/>
    <xf numFmtId="169" fontId="76" fillId="42" borderId="16" xfId="176" applyNumberFormat="1" applyFont="1" applyFill="1" applyBorder="1"/>
    <xf numFmtId="0" fontId="69" fillId="0" borderId="16" xfId="742" applyFont="1" applyBorder="1" applyAlignment="1">
      <alignment wrapText="1"/>
    </xf>
    <xf numFmtId="169" fontId="69" fillId="0" borderId="16" xfId="742" applyNumberFormat="1" applyFont="1" applyBorder="1" applyAlignment="1">
      <alignment horizontal="right" wrapText="1"/>
    </xf>
    <xf numFmtId="169" fontId="68" fillId="0" borderId="0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/>
    <xf numFmtId="169" fontId="66" fillId="0" borderId="16" xfId="176" applyNumberFormat="1" applyFont="1" applyFill="1" applyBorder="1"/>
    <xf numFmtId="0" fontId="9" fillId="0" borderId="0" xfId="744" applyFont="1" applyAlignment="1">
      <alignment horizontal="right" wrapText="1"/>
    </xf>
    <xf numFmtId="0" fontId="9" fillId="0" borderId="0" xfId="744" applyFont="1" applyAlignment="1">
      <alignment horizontal="left" wrapText="1"/>
    </xf>
    <xf numFmtId="168" fontId="5" fillId="0" borderId="0" xfId="176" applyFont="1" applyBorder="1"/>
    <xf numFmtId="169" fontId="71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3" fillId="81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4" fillId="81" borderId="16" xfId="176" applyNumberFormat="1" applyFont="1" applyFill="1" applyBorder="1" applyAlignment="1">
      <alignment vertical="center"/>
    </xf>
    <xf numFmtId="171" fontId="101" fillId="79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59" applyFont="1" applyBorder="1" applyAlignment="1">
      <alignment horizontal="left" wrapText="1"/>
    </xf>
    <xf numFmtId="0" fontId="102" fillId="0" borderId="68" xfId="0" applyFont="1" applyBorder="1" applyAlignment="1">
      <alignment horizontal="left" indent="2"/>
    </xf>
    <xf numFmtId="1" fontId="5" fillId="0" borderId="0" xfId="0" applyNumberFormat="1" applyFont="1"/>
    <xf numFmtId="169" fontId="104" fillId="0" borderId="16" xfId="176" applyNumberFormat="1" applyFont="1" applyFill="1" applyBorder="1"/>
    <xf numFmtId="169" fontId="73" fillId="42" borderId="16" xfId="176" applyNumberFormat="1" applyFont="1" applyFill="1" applyBorder="1"/>
    <xf numFmtId="169" fontId="65" fillId="0" borderId="16" xfId="176" applyNumberFormat="1" applyFont="1" applyFill="1" applyBorder="1"/>
    <xf numFmtId="169" fontId="18" fillId="42" borderId="16" xfId="176" applyNumberFormat="1" applyFont="1" applyFill="1" applyBorder="1"/>
    <xf numFmtId="1" fontId="7" fillId="0" borderId="0" xfId="0" applyNumberFormat="1" applyFont="1"/>
    <xf numFmtId="169" fontId="70" fillId="79" borderId="16" xfId="176" applyNumberFormat="1" applyFont="1" applyFill="1" applyBorder="1" applyAlignment="1">
      <alignment wrapText="1"/>
    </xf>
    <xf numFmtId="3" fontId="104" fillId="0" borderId="16" xfId="0" applyNumberFormat="1" applyFont="1" applyBorder="1"/>
    <xf numFmtId="3" fontId="73" fillId="42" borderId="16" xfId="176" applyNumberFormat="1" applyFont="1" applyFill="1" applyBorder="1"/>
    <xf numFmtId="3" fontId="68" fillId="0" borderId="16" xfId="176" applyNumberFormat="1" applyFont="1" applyFill="1" applyBorder="1" applyAlignment="1">
      <alignment horizontal="right" wrapText="1"/>
    </xf>
    <xf numFmtId="168" fontId="5" fillId="42" borderId="16" xfId="176" applyFont="1" applyFill="1" applyBorder="1"/>
    <xf numFmtId="37" fontId="5" fillId="0" borderId="77" xfId="0" applyNumberFormat="1" applyFont="1" applyBorder="1" applyAlignment="1">
      <alignment horizontal="left" vertical="center"/>
    </xf>
    <xf numFmtId="37" fontId="5" fillId="0" borderId="78" xfId="0" applyNumberFormat="1" applyFont="1" applyBorder="1" applyAlignment="1">
      <alignment horizontal="left" vertical="center"/>
    </xf>
    <xf numFmtId="37" fontId="5" fillId="0" borderId="47" xfId="0" applyNumberFormat="1" applyFont="1" applyBorder="1" applyAlignment="1">
      <alignment horizontal="left" vertical="center"/>
    </xf>
    <xf numFmtId="1" fontId="76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>
      <alignment vertical="center"/>
    </xf>
    <xf numFmtId="37" fontId="10" fillId="79" borderId="24" xfId="0" applyNumberFormat="1" applyFont="1" applyFill="1" applyBorder="1" applyAlignment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169" fontId="64" fillId="0" borderId="16" xfId="176" applyNumberFormat="1" applyFont="1" applyBorder="1" applyAlignment="1">
      <alignment vertical="center"/>
    </xf>
    <xf numFmtId="169" fontId="64" fillId="0" borderId="0" xfId="176" applyNumberFormat="1" applyFont="1" applyBorder="1" applyAlignment="1">
      <alignment vertical="center"/>
    </xf>
    <xf numFmtId="169" fontId="64" fillId="0" borderId="0" xfId="176" applyNumberFormat="1" applyFont="1" applyBorder="1"/>
    <xf numFmtId="0" fontId="5" fillId="79" borderId="16" xfId="0" applyFont="1" applyFill="1" applyBorder="1"/>
    <xf numFmtId="169" fontId="7" fillId="0" borderId="16" xfId="176" applyNumberFormat="1" applyFont="1" applyBorder="1" applyAlignment="1"/>
    <xf numFmtId="169" fontId="100" fillId="0" borderId="16" xfId="176" applyNumberFormat="1" applyFont="1" applyFill="1" applyBorder="1"/>
    <xf numFmtId="37" fontId="5" fillId="79" borderId="62" xfId="0" applyNumberFormat="1" applyFont="1" applyFill="1" applyBorder="1" applyAlignment="1">
      <alignment horizontal="center"/>
    </xf>
    <xf numFmtId="37" fontId="5" fillId="79" borderId="49" xfId="0" applyNumberFormat="1" applyFont="1" applyFill="1" applyBorder="1" applyAlignment="1">
      <alignment horizontal="center"/>
    </xf>
    <xf numFmtId="37" fontId="5" fillId="79" borderId="33" xfId="0" applyNumberFormat="1" applyFont="1" applyFill="1" applyBorder="1" applyAlignment="1">
      <alignment horizontal="center"/>
    </xf>
    <xf numFmtId="37" fontId="5" fillId="79" borderId="70" xfId="0" applyNumberFormat="1" applyFont="1" applyFill="1" applyBorder="1" applyAlignment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98" fillId="0" borderId="0" xfId="0" applyFont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0" fillId="0" borderId="16" xfId="176" applyNumberFormat="1" applyFont="1" applyFill="1" applyBorder="1" applyAlignment="1">
      <alignment horizontal="center" wrapText="1"/>
    </xf>
    <xf numFmtId="0" fontId="9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0" fillId="0" borderId="0" xfId="0" applyNumberFormat="1" applyFont="1" applyAlignment="1">
      <alignment horizontal="right" vertical="center"/>
    </xf>
    <xf numFmtId="0" fontId="98" fillId="0" borderId="97" xfId="0" applyFont="1" applyBorder="1" applyAlignment="1">
      <alignment vertical="center"/>
    </xf>
    <xf numFmtId="0" fontId="106" fillId="82" borderId="98" xfId="0" applyFont="1" applyFill="1" applyBorder="1" applyAlignment="1">
      <alignment vertical="center"/>
    </xf>
    <xf numFmtId="3" fontId="106" fillId="82" borderId="98" xfId="0" applyNumberFormat="1" applyFont="1" applyFill="1" applyBorder="1" applyAlignment="1">
      <alignment horizontal="right" vertical="center"/>
    </xf>
    <xf numFmtId="0" fontId="98" fillId="0" borderId="30" xfId="0" applyFont="1" applyBorder="1" applyAlignment="1">
      <alignment vertical="center"/>
    </xf>
    <xf numFmtId="3" fontId="106" fillId="0" borderId="30" xfId="0" applyNumberFormat="1" applyFont="1" applyBorder="1" applyAlignment="1">
      <alignment horizontal="right" vertical="center"/>
    </xf>
    <xf numFmtId="37" fontId="5" fillId="79" borderId="62" xfId="0" applyNumberFormat="1" applyFont="1" applyFill="1" applyBorder="1" applyAlignment="1">
      <alignment horizontal="center" vertical="center"/>
    </xf>
    <xf numFmtId="0" fontId="0" fillId="0" borderId="16" xfId="0" applyBorder="1"/>
    <xf numFmtId="0" fontId="98" fillId="83" borderId="16" xfId="0" applyFont="1" applyFill="1" applyBorder="1" applyAlignment="1">
      <alignment horizontal="center"/>
    </xf>
    <xf numFmtId="173" fontId="98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vertical="center"/>
    </xf>
    <xf numFmtId="167" fontId="7" fillId="0" borderId="0" xfId="799" applyFont="1" applyAlignment="1">
      <alignment horizontal="left" vertical="center"/>
    </xf>
    <xf numFmtId="0" fontId="102" fillId="0" borderId="69" xfId="0" applyFont="1" applyBorder="1" applyAlignment="1">
      <alignment horizontal="left" indent="2"/>
    </xf>
    <xf numFmtId="167" fontId="5" fillId="0" borderId="33" xfId="799" applyFont="1" applyBorder="1" applyAlignment="1">
      <alignment horizontal="left" vertical="center"/>
    </xf>
    <xf numFmtId="167" fontId="5" fillId="0" borderId="65" xfId="799" applyFont="1" applyBorder="1" applyAlignment="1">
      <alignment vertical="center"/>
    </xf>
    <xf numFmtId="167" fontId="5" fillId="0" borderId="65" xfId="799" applyFont="1" applyBorder="1" applyAlignment="1">
      <alignment horizontal="left" vertical="center"/>
    </xf>
    <xf numFmtId="167" fontId="5" fillId="0" borderId="66" xfId="799" applyFont="1" applyBorder="1" applyAlignment="1">
      <alignment horizontal="right" vertical="center"/>
    </xf>
    <xf numFmtId="167" fontId="5" fillId="0" borderId="51" xfId="799" applyFont="1" applyBorder="1" applyAlignment="1">
      <alignment horizontal="left" vertical="center"/>
    </xf>
    <xf numFmtId="167" fontId="5" fillId="0" borderId="34" xfId="799" applyFont="1" applyBorder="1" applyAlignment="1">
      <alignment horizontal="center" vertical="center"/>
    </xf>
    <xf numFmtId="0" fontId="102" fillId="0" borderId="70" xfId="0" applyFont="1" applyBorder="1" applyAlignment="1">
      <alignment horizontal="left" indent="2"/>
    </xf>
    <xf numFmtId="171" fontId="102" fillId="0" borderId="29" xfId="0" applyNumberFormat="1" applyFont="1" applyBorder="1"/>
    <xf numFmtId="171" fontId="102" fillId="0" borderId="19" xfId="0" applyNumberFormat="1" applyFont="1" applyBorder="1"/>
    <xf numFmtId="0" fontId="75" fillId="0" borderId="100" xfId="0" applyFont="1" applyBorder="1" applyAlignment="1">
      <alignment horizontal="center"/>
    </xf>
    <xf numFmtId="0" fontId="75" fillId="0" borderId="74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0" fontId="75" fillId="0" borderId="34" xfId="0" applyFont="1" applyBorder="1" applyAlignment="1">
      <alignment horizontal="center"/>
    </xf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Font="1" applyFill="1"/>
    <xf numFmtId="169" fontId="22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4" fillId="79" borderId="24" xfId="176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1"/>
    </xf>
    <xf numFmtId="169" fontId="100" fillId="0" borderId="16" xfId="176" applyNumberFormat="1" applyFont="1" applyFill="1" applyBorder="1" applyAlignment="1">
      <alignment horizontal="left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0" fontId="102" fillId="0" borderId="0" xfId="0" applyFont="1" applyAlignment="1">
      <alignment horizontal="left" indent="2"/>
    </xf>
    <xf numFmtId="0" fontId="101" fillId="0" borderId="0" xfId="0" applyFont="1" applyAlignment="1">
      <alignment horizontal="left" indent="1"/>
    </xf>
    <xf numFmtId="0" fontId="101" fillId="0" borderId="0" xfId="0" applyFont="1" applyAlignment="1">
      <alignment horizontal="left"/>
    </xf>
    <xf numFmtId="42" fontId="5" fillId="0" borderId="0" xfId="801" applyFont="1"/>
    <xf numFmtId="173" fontId="105" fillId="0" borderId="0" xfId="0" applyNumberFormat="1" applyFont="1"/>
    <xf numFmtId="173" fontId="105" fillId="0" borderId="0" xfId="0" applyNumberFormat="1" applyFont="1" applyAlignment="1">
      <alignment horizontal="center"/>
    </xf>
    <xf numFmtId="3" fontId="88" fillId="0" borderId="0" xfId="0" applyNumberFormat="1" applyFont="1"/>
    <xf numFmtId="3" fontId="88" fillId="0" borderId="0" xfId="0" applyNumberFormat="1" applyFont="1" applyAlignment="1">
      <alignment horizontal="center"/>
    </xf>
    <xf numFmtId="0" fontId="88" fillId="0" borderId="0" xfId="0" applyFont="1" applyAlignment="1">
      <alignment horizontal="left" indent="2"/>
    </xf>
    <xf numFmtId="171" fontId="101" fillId="80" borderId="63" xfId="0" applyNumberFormat="1" applyFont="1" applyFill="1" applyBorder="1"/>
    <xf numFmtId="171" fontId="102" fillId="0" borderId="27" xfId="0" applyNumberFormat="1" applyFont="1" applyBorder="1"/>
    <xf numFmtId="171" fontId="102" fillId="0" borderId="31" xfId="0" applyNumberFormat="1" applyFont="1" applyBorder="1"/>
    <xf numFmtId="171" fontId="102" fillId="0" borderId="16" xfId="0" applyNumberFormat="1" applyFont="1" applyBorder="1"/>
    <xf numFmtId="171" fontId="102" fillId="0" borderId="23" xfId="0" applyNumberFormat="1" applyFont="1" applyBorder="1"/>
    <xf numFmtId="171" fontId="102" fillId="0" borderId="25" xfId="0" applyNumberFormat="1" applyFont="1" applyBorder="1"/>
    <xf numFmtId="171" fontId="102" fillId="0" borderId="22" xfId="0" applyNumberFormat="1" applyFont="1" applyBorder="1"/>
    <xf numFmtId="171" fontId="102" fillId="0" borderId="24" xfId="0" applyNumberFormat="1" applyFont="1" applyBorder="1"/>
    <xf numFmtId="171" fontId="102" fillId="0" borderId="76" xfId="0" applyNumberFormat="1" applyFont="1" applyBorder="1"/>
    <xf numFmtId="3" fontId="65" fillId="0" borderId="58" xfId="0" applyNumberFormat="1" applyFont="1" applyBorder="1" applyAlignment="1">
      <alignment horizontal="center" vertical="center"/>
    </xf>
    <xf numFmtId="3" fontId="65" fillId="0" borderId="59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169" fontId="9" fillId="0" borderId="16" xfId="176" applyNumberFormat="1" applyFont="1" applyFill="1" applyBorder="1" applyAlignment="1" applyProtection="1">
      <alignment horizontal="left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Border="1" applyAlignment="1">
      <alignment horizontal="center" vertical="center"/>
    </xf>
    <xf numFmtId="3" fontId="7" fillId="0" borderId="50" xfId="0" quotePrefix="1" applyNumberFormat="1" applyFont="1" applyBorder="1" applyAlignment="1">
      <alignment horizontal="center" vertical="center"/>
    </xf>
    <xf numFmtId="173" fontId="88" fillId="0" borderId="16" xfId="0" applyNumberFormat="1" applyFont="1" applyBorder="1"/>
    <xf numFmtId="0" fontId="106" fillId="82" borderId="28" xfId="0" applyFont="1" applyFill="1" applyBorder="1" applyAlignment="1">
      <alignment horizontal="center" vertical="center" wrapText="1"/>
    </xf>
    <xf numFmtId="167" fontId="109" fillId="0" borderId="0" xfId="177" quotePrefix="1" applyFont="1" applyFill="1" applyBorder="1" applyAlignment="1">
      <alignment vertical="center"/>
    </xf>
    <xf numFmtId="0" fontId="82" fillId="0" borderId="0" xfId="0" applyFont="1" applyAlignment="1">
      <alignment horizontal="left" vertical="center"/>
    </xf>
    <xf numFmtId="0" fontId="98" fillId="0" borderId="0" xfId="0" applyFont="1" applyAlignment="1">
      <alignment horizontal="right" vertical="center"/>
    </xf>
    <xf numFmtId="0" fontId="13" fillId="0" borderId="0" xfId="752" applyFont="1" applyAlignment="1">
      <alignment wrapText="1"/>
    </xf>
    <xf numFmtId="0" fontId="13" fillId="0" borderId="0" xfId="752" applyFont="1" applyAlignment="1">
      <alignment horizontal="right" wrapText="1"/>
    </xf>
    <xf numFmtId="171" fontId="102" fillId="0" borderId="28" xfId="0" applyNumberFormat="1" applyFont="1" applyBorder="1"/>
    <xf numFmtId="171" fontId="101" fillId="0" borderId="29" xfId="0" applyNumberFormat="1" applyFont="1" applyBorder="1"/>
    <xf numFmtId="171" fontId="101" fillId="0" borderId="19" xfId="0" applyNumberFormat="1" applyFont="1" applyBorder="1"/>
    <xf numFmtId="171" fontId="101" fillId="0" borderId="27" xfId="0" applyNumberFormat="1" applyFont="1" applyBorder="1"/>
    <xf numFmtId="37" fontId="7" fillId="0" borderId="34" xfId="0" applyNumberFormat="1" applyFont="1" applyBorder="1" applyAlignment="1">
      <alignment horizontal="right" vertical="center"/>
    </xf>
    <xf numFmtId="37" fontId="7" fillId="0" borderId="61" xfId="0" applyNumberFormat="1" applyFont="1" applyBorder="1" applyAlignment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9" fontId="5" fillId="0" borderId="16" xfId="176" applyNumberFormat="1" applyFont="1" applyFill="1" applyBorder="1" applyAlignment="1" applyProtection="1">
      <alignment vertical="center"/>
    </xf>
    <xf numFmtId="168" fontId="7" fillId="0" borderId="16" xfId="176" applyFont="1" applyFill="1" applyBorder="1" applyAlignment="1" applyProtection="1">
      <alignment vertical="center"/>
    </xf>
    <xf numFmtId="167" fontId="7" fillId="0" borderId="16" xfId="177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3" fontId="7" fillId="0" borderId="56" xfId="176" quotePrefix="1" applyNumberFormat="1" applyFont="1" applyFill="1" applyBorder="1" applyAlignment="1">
      <alignment horizontal="center" vertical="center"/>
    </xf>
    <xf numFmtId="171" fontId="102" fillId="0" borderId="0" xfId="0" applyNumberFormat="1" applyFont="1"/>
    <xf numFmtId="0" fontId="101" fillId="79" borderId="64" xfId="0" applyFont="1" applyFill="1" applyBorder="1" applyAlignment="1">
      <alignment horizontal="left" indent="1"/>
    </xf>
    <xf numFmtId="171" fontId="101" fillId="79" borderId="101" xfId="0" applyNumberFormat="1" applyFont="1" applyFill="1" applyBorder="1"/>
    <xf numFmtId="171" fontId="101" fillId="79" borderId="102" xfId="0" applyNumberFormat="1" applyFont="1" applyFill="1" applyBorder="1"/>
    <xf numFmtId="171" fontId="101" fillId="79" borderId="64" xfId="0" applyNumberFormat="1" applyFont="1" applyFill="1" applyBorder="1"/>
    <xf numFmtId="0" fontId="102" fillId="0" borderId="79" xfId="0" applyFont="1" applyBorder="1" applyAlignment="1">
      <alignment horizontal="left" indent="2"/>
    </xf>
    <xf numFmtId="0" fontId="102" fillId="0" borderId="103" xfId="0" applyFont="1" applyBorder="1" applyAlignment="1">
      <alignment horizontal="left" indent="2"/>
    </xf>
    <xf numFmtId="171" fontId="102" fillId="0" borderId="42" xfId="0" applyNumberFormat="1" applyFont="1" applyBorder="1"/>
    <xf numFmtId="171" fontId="102" fillId="0" borderId="43" xfId="0" applyNumberFormat="1" applyFont="1" applyBorder="1"/>
    <xf numFmtId="171" fontId="102" fillId="0" borderId="38" xfId="0" applyNumberFormat="1" applyFont="1" applyBorder="1"/>
    <xf numFmtId="171" fontId="101" fillId="79" borderId="100" xfId="0" applyNumberFormat="1" applyFont="1" applyFill="1" applyBorder="1"/>
    <xf numFmtId="171" fontId="102" fillId="0" borderId="41" xfId="0" applyNumberFormat="1" applyFont="1" applyBorder="1"/>
    <xf numFmtId="171" fontId="102" fillId="0" borderId="82" xfId="0" applyNumberFormat="1" applyFont="1" applyBorder="1"/>
    <xf numFmtId="171" fontId="102" fillId="0" borderId="58" xfId="0" applyNumberFormat="1" applyFont="1" applyBorder="1"/>
    <xf numFmtId="171" fontId="102" fillId="0" borderId="81" xfId="0" applyNumberFormat="1" applyFont="1" applyBorder="1"/>
    <xf numFmtId="171" fontId="102" fillId="0" borderId="79" xfId="0" applyNumberFormat="1" applyFont="1" applyBorder="1"/>
    <xf numFmtId="171" fontId="102" fillId="0" borderId="68" xfId="0" applyNumberFormat="1" applyFont="1" applyBorder="1"/>
    <xf numFmtId="171" fontId="102" fillId="0" borderId="103" xfId="0" applyNumberFormat="1" applyFont="1" applyBorder="1"/>
    <xf numFmtId="171" fontId="102" fillId="0" borderId="59" xfId="0" applyNumberFormat="1" applyFont="1" applyBorder="1"/>
    <xf numFmtId="171" fontId="102" fillId="0" borderId="104" xfId="0" applyNumberFormat="1" applyFont="1" applyBorder="1"/>
    <xf numFmtId="171" fontId="102" fillId="0" borderId="105" xfId="0" applyNumberFormat="1" applyFont="1" applyBorder="1"/>
    <xf numFmtId="171" fontId="102" fillId="0" borderId="26" xfId="0" applyNumberFormat="1" applyFont="1" applyBorder="1"/>
    <xf numFmtId="171" fontId="102" fillId="0" borderId="18" xfId="0" applyNumberFormat="1" applyFont="1" applyBorder="1"/>
    <xf numFmtId="171" fontId="5" fillId="0" borderId="0" xfId="0" applyNumberFormat="1" applyFont="1"/>
    <xf numFmtId="3" fontId="9" fillId="0" borderId="16" xfId="176" applyNumberFormat="1" applyFont="1" applyFill="1" applyBorder="1" applyAlignment="1" applyProtection="1">
      <alignment horizontal="right" vertical="center"/>
    </xf>
    <xf numFmtId="3" fontId="10" fillId="0" borderId="16" xfId="176" applyNumberFormat="1" applyFont="1" applyFill="1" applyBorder="1" applyAlignment="1" applyProtection="1">
      <alignment horizontal="right" vertical="center"/>
    </xf>
    <xf numFmtId="3" fontId="10" fillId="81" borderId="16" xfId="176" applyNumberFormat="1" applyFont="1" applyFill="1" applyBorder="1" applyAlignment="1" applyProtection="1">
      <alignment horizontal="right" vertical="center"/>
    </xf>
    <xf numFmtId="173" fontId="105" fillId="0" borderId="35" xfId="0" applyNumberFormat="1" applyFont="1" applyBorder="1" applyAlignment="1">
      <alignment horizontal="center" vertical="center"/>
    </xf>
    <xf numFmtId="173" fontId="105" fillId="0" borderId="79" xfId="0" applyNumberFormat="1" applyFont="1" applyBorder="1" applyAlignment="1">
      <alignment horizontal="center" vertical="center"/>
    </xf>
    <xf numFmtId="37" fontId="7" fillId="0" borderId="54" xfId="0" applyNumberFormat="1" applyFont="1" applyBorder="1" applyAlignment="1">
      <alignment horizontal="right" vertical="center"/>
    </xf>
    <xf numFmtId="173" fontId="105" fillId="0" borderId="78" xfId="0" applyNumberFormat="1" applyFont="1" applyBorder="1" applyAlignment="1">
      <alignment horizontal="center" vertical="center"/>
    </xf>
    <xf numFmtId="173" fontId="105" fillId="0" borderId="68" xfId="0" applyNumberFormat="1" applyFont="1" applyBorder="1" applyAlignment="1">
      <alignment horizontal="center" vertical="center"/>
    </xf>
    <xf numFmtId="37" fontId="7" fillId="0" borderId="80" xfId="0" applyNumberFormat="1" applyFont="1" applyBorder="1" applyAlignment="1">
      <alignment horizontal="right" vertical="center"/>
    </xf>
    <xf numFmtId="37" fontId="7" fillId="0" borderId="68" xfId="0" applyNumberFormat="1" applyFont="1" applyBorder="1" applyAlignment="1">
      <alignment horizontal="right" vertical="center"/>
    </xf>
    <xf numFmtId="173" fontId="105" fillId="0" borderId="47" xfId="0" applyNumberFormat="1" applyFont="1" applyBorder="1" applyAlignment="1">
      <alignment horizontal="center" vertical="center"/>
    </xf>
    <xf numFmtId="37" fontId="7" fillId="0" borderId="69" xfId="0" applyNumberFormat="1" applyFont="1" applyBorder="1" applyAlignment="1">
      <alignment horizontal="right" vertical="center"/>
    </xf>
    <xf numFmtId="37" fontId="7" fillId="0" borderId="48" xfId="0" applyNumberFormat="1" applyFont="1" applyBorder="1" applyAlignment="1">
      <alignment horizontal="right" vertical="center"/>
    </xf>
    <xf numFmtId="173" fontId="11" fillId="0" borderId="82" xfId="0" applyNumberFormat="1" applyFont="1" applyBorder="1" applyAlignment="1">
      <alignment horizontal="center" vertical="center"/>
    </xf>
    <xf numFmtId="173" fontId="11" fillId="0" borderId="19" xfId="0" applyNumberFormat="1" applyFont="1" applyBorder="1" applyAlignment="1">
      <alignment horizontal="center" vertical="center"/>
    </xf>
    <xf numFmtId="173" fontId="11" fillId="0" borderId="39" xfId="0" applyNumberFormat="1" applyFont="1" applyBorder="1" applyAlignment="1">
      <alignment horizontal="center" vertical="center"/>
    </xf>
    <xf numFmtId="173" fontId="11" fillId="0" borderId="68" xfId="0" applyNumberFormat="1" applyFont="1" applyBorder="1"/>
    <xf numFmtId="37" fontId="2" fillId="0" borderId="38" xfId="0" applyNumberFormat="1" applyFont="1" applyBorder="1" applyAlignment="1">
      <alignment horizontal="right" vertical="center"/>
    </xf>
    <xf numFmtId="173" fontId="11" fillId="0" borderId="16" xfId="0" applyNumberFormat="1" applyFont="1" applyBorder="1" applyAlignment="1">
      <alignment horizontal="center" vertical="center"/>
    </xf>
    <xf numFmtId="173" fontId="11" fillId="0" borderId="99" xfId="0" applyNumberFormat="1" applyFont="1" applyBorder="1" applyAlignment="1">
      <alignment horizontal="center" vertical="center"/>
    </xf>
    <xf numFmtId="173" fontId="11" fillId="0" borderId="22" xfId="0" applyNumberFormat="1" applyFont="1" applyBorder="1" applyAlignment="1">
      <alignment horizontal="center" vertical="center"/>
    </xf>
    <xf numFmtId="173" fontId="11" fillId="0" borderId="55" xfId="0" applyNumberFormat="1" applyFont="1" applyBorder="1" applyAlignment="1">
      <alignment horizontal="center" vertical="center"/>
    </xf>
    <xf numFmtId="171" fontId="5" fillId="0" borderId="16" xfId="0" applyNumberFormat="1" applyFont="1" applyBorder="1"/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66" fillId="0" borderId="58" xfId="0" applyNumberFormat="1" applyFont="1" applyBorder="1" applyAlignment="1">
      <alignment horizontal="center" vertical="center"/>
    </xf>
    <xf numFmtId="3" fontId="66" fillId="0" borderId="81" xfId="0" applyNumberFormat="1" applyFont="1" applyBorder="1" applyAlignment="1">
      <alignment horizontal="center" vertical="center"/>
    </xf>
    <xf numFmtId="3" fontId="7" fillId="0" borderId="82" xfId="176" applyNumberFormat="1" applyFont="1" applyFill="1" applyBorder="1" applyAlignment="1" applyProtection="1">
      <alignment horizontal="center" vertical="center"/>
    </xf>
    <xf numFmtId="3" fontId="7" fillId="0" borderId="83" xfId="176" applyNumberFormat="1" applyFont="1" applyFill="1" applyBorder="1" applyAlignment="1" applyProtection="1">
      <alignment horizontal="center" vertical="center"/>
    </xf>
    <xf numFmtId="3" fontId="7" fillId="0" borderId="84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>
      <alignment horizontal="center" vertical="center"/>
    </xf>
    <xf numFmtId="37" fontId="5" fillId="79" borderId="66" xfId="0" applyNumberFormat="1" applyFont="1" applyFill="1" applyBorder="1" applyAlignment="1">
      <alignment horizontal="center" vertical="center"/>
    </xf>
    <xf numFmtId="37" fontId="10" fillId="79" borderId="22" xfId="0" applyNumberFormat="1" applyFont="1" applyFill="1" applyBorder="1" applyAlignment="1">
      <alignment horizontal="center" vertical="center"/>
    </xf>
    <xf numFmtId="37" fontId="10" fillId="79" borderId="19" xfId="0" applyNumberFormat="1" applyFont="1" applyFill="1" applyBorder="1" applyAlignment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7" fillId="0" borderId="0" xfId="177" quotePrefix="1" applyNumberFormat="1" applyFont="1" applyFill="1" applyBorder="1" applyAlignment="1">
      <alignment horizontal="center" vertical="center"/>
    </xf>
    <xf numFmtId="0" fontId="108" fillId="0" borderId="0" xfId="177" quotePrefix="1" applyNumberFormat="1" applyFont="1" applyFill="1" applyBorder="1" applyAlignment="1">
      <alignment horizontal="center" vertical="center"/>
    </xf>
    <xf numFmtId="0" fontId="98" fillId="82" borderId="16" xfId="0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169" fontId="20" fillId="79" borderId="23" xfId="176" applyNumberFormat="1" applyFont="1" applyFill="1" applyBorder="1" applyAlignment="1">
      <alignment horizontal="center" vertical="center"/>
    </xf>
    <xf numFmtId="169" fontId="20" fillId="79" borderId="30" xfId="176" applyNumberFormat="1" applyFont="1" applyFill="1" applyBorder="1" applyAlignment="1">
      <alignment horizontal="center" vertical="center"/>
    </xf>
    <xf numFmtId="169" fontId="20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4" fillId="79" borderId="23" xfId="176" applyNumberFormat="1" applyFont="1" applyFill="1" applyBorder="1" applyAlignment="1">
      <alignment horizontal="center" vertical="center"/>
    </xf>
    <xf numFmtId="169" fontId="64" fillId="79" borderId="30" xfId="176" applyNumberFormat="1" applyFont="1" applyFill="1" applyBorder="1" applyAlignment="1">
      <alignment horizontal="center" vertical="center"/>
    </xf>
    <xf numFmtId="169" fontId="64" fillId="79" borderId="31" xfId="176" applyNumberFormat="1" applyFont="1" applyFill="1" applyBorder="1" applyAlignment="1">
      <alignment horizontal="center" vertical="center"/>
    </xf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799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1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0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_1" xfId="759" xr:uid="{00000000-0005-0000-0000-0000F9020000}"/>
    <cellStyle name="Normal_Hoja2" xfId="760" xr:uid="{00000000-0005-0000-0000-0000FA020000}"/>
    <cellStyle name="Notas 2" xfId="761" xr:uid="{00000000-0005-0000-0000-0000FB020000}"/>
    <cellStyle name="Notas 2 2" xfId="762" xr:uid="{00000000-0005-0000-0000-0000FC020000}"/>
    <cellStyle name="Notas 2 3" xfId="763" xr:uid="{00000000-0005-0000-0000-0000FD020000}"/>
    <cellStyle name="Notas 3" xfId="764" xr:uid="{00000000-0005-0000-0000-0000FE020000}"/>
    <cellStyle name="Note" xfId="765" xr:uid="{00000000-0005-0000-0000-0000FF020000}"/>
    <cellStyle name="Output" xfId="766" xr:uid="{00000000-0005-0000-0000-000000030000}"/>
    <cellStyle name="Porcentual 2" xfId="767" xr:uid="{00000000-0005-0000-0000-000001030000}"/>
    <cellStyle name="Punto" xfId="768" xr:uid="{00000000-0005-0000-0000-000002030000}"/>
    <cellStyle name="Punto0" xfId="769" xr:uid="{00000000-0005-0000-0000-000003030000}"/>
    <cellStyle name="Salida" xfId="770" builtinId="21" customBuiltin="1"/>
    <cellStyle name="Salida 2" xfId="771" xr:uid="{00000000-0005-0000-0000-000005030000}"/>
    <cellStyle name="Salida 2 2" xfId="772" xr:uid="{00000000-0005-0000-0000-000006030000}"/>
    <cellStyle name="SAPBEXaggItem" xfId="773" xr:uid="{00000000-0005-0000-0000-000007030000}"/>
    <cellStyle name="SAPBEXchaText" xfId="774" xr:uid="{00000000-0005-0000-0000-000008030000}"/>
    <cellStyle name="SAPBEXstdData" xfId="775" xr:uid="{00000000-0005-0000-0000-000009030000}"/>
    <cellStyle name="SAPBEXstdItem" xfId="776" xr:uid="{00000000-0005-0000-0000-00000A030000}"/>
    <cellStyle name="SAPBEXstdItemX" xfId="777" xr:uid="{00000000-0005-0000-0000-00000B030000}"/>
    <cellStyle name="Texto de advertencia" xfId="778" builtinId="11" customBuiltin="1"/>
    <cellStyle name="Texto de advertencia 2" xfId="779" xr:uid="{00000000-0005-0000-0000-00000D030000}"/>
    <cellStyle name="Texto de advertencia 2 2" xfId="780" xr:uid="{00000000-0005-0000-0000-00000E030000}"/>
    <cellStyle name="Texto explicativo" xfId="781" builtinId="53" customBuiltin="1"/>
    <cellStyle name="Texto explicativo 2" xfId="782" xr:uid="{00000000-0005-0000-0000-000010030000}"/>
    <cellStyle name="Title" xfId="783" xr:uid="{00000000-0005-0000-0000-000011030000}"/>
    <cellStyle name="Título" xfId="784" builtinId="15" customBuiltin="1"/>
    <cellStyle name="Título 1 2" xfId="785" xr:uid="{00000000-0005-0000-0000-000013030000}"/>
    <cellStyle name="Título 1 2 2" xfId="786" xr:uid="{00000000-0005-0000-0000-000014030000}"/>
    <cellStyle name="Título 2" xfId="787" builtinId="17" customBuiltin="1"/>
    <cellStyle name="Título 2 2" xfId="788" xr:uid="{00000000-0005-0000-0000-000016030000}"/>
    <cellStyle name="Título 2 2 2" xfId="789" xr:uid="{00000000-0005-0000-0000-000017030000}"/>
    <cellStyle name="Título 3" xfId="790" builtinId="18" customBuiltin="1"/>
    <cellStyle name="Título 3 2" xfId="791" xr:uid="{00000000-0005-0000-0000-000019030000}"/>
    <cellStyle name="Título 3 2 2" xfId="792" xr:uid="{00000000-0005-0000-0000-00001A030000}"/>
    <cellStyle name="Título 4" xfId="793" xr:uid="{00000000-0005-0000-0000-00001B030000}"/>
    <cellStyle name="Título de hoja" xfId="794" xr:uid="{00000000-0005-0000-0000-00001C030000}"/>
    <cellStyle name="Total" xfId="795" builtinId="25" customBuiltin="1"/>
    <cellStyle name="Total 2" xfId="796" xr:uid="{00000000-0005-0000-0000-00001E030000}"/>
    <cellStyle name="Total 2 2" xfId="797" xr:uid="{00000000-0005-0000-0000-00001F030000}"/>
    <cellStyle name="Warning Text" xfId="798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/>
  </sheetViews>
  <sheetFormatPr baseColWidth="10" defaultColWidth="11.42578125" defaultRowHeight="21.75" customHeight="1" x14ac:dyDescent="0.2"/>
  <cols>
    <col min="1" max="1" width="117.7109375" style="186" customWidth="1"/>
    <col min="2" max="2" width="11.42578125" style="185" customWidth="1"/>
    <col min="3" max="16384" width="11.42578125" style="186"/>
  </cols>
  <sheetData>
    <row r="3" spans="1:2" ht="21.75" customHeight="1" x14ac:dyDescent="0.2">
      <c r="A3" s="183" t="s">
        <v>490</v>
      </c>
    </row>
    <row r="4" spans="1:2" ht="21.75" customHeight="1" x14ac:dyDescent="0.2">
      <c r="A4" s="185" t="s">
        <v>92</v>
      </c>
      <c r="B4" s="481" t="s">
        <v>217</v>
      </c>
    </row>
    <row r="5" spans="1:2" ht="21.75" customHeight="1" x14ac:dyDescent="0.2">
      <c r="A5" s="185" t="s">
        <v>63</v>
      </c>
      <c r="B5" s="185" t="s">
        <v>217</v>
      </c>
    </row>
    <row r="6" spans="1:2" ht="21.75" customHeight="1" x14ac:dyDescent="0.2">
      <c r="A6" s="185" t="s">
        <v>97</v>
      </c>
      <c r="B6" s="185" t="s">
        <v>217</v>
      </c>
    </row>
    <row r="7" spans="1:2" ht="21.75" customHeight="1" x14ac:dyDescent="0.2">
      <c r="A7" s="185" t="s">
        <v>81</v>
      </c>
      <c r="B7" s="185" t="s">
        <v>218</v>
      </c>
    </row>
    <row r="8" spans="1:2" ht="21.75" customHeight="1" x14ac:dyDescent="0.2">
      <c r="A8" s="187" t="s">
        <v>272</v>
      </c>
      <c r="B8" s="185" t="s">
        <v>218</v>
      </c>
    </row>
    <row r="9" spans="1:2" ht="21.75" customHeight="1" x14ac:dyDescent="0.2">
      <c r="A9" s="187" t="s">
        <v>328</v>
      </c>
      <c r="B9" s="185" t="s">
        <v>218</v>
      </c>
    </row>
    <row r="10" spans="1:2" ht="21.75" customHeight="1" x14ac:dyDescent="0.2">
      <c r="A10" s="187" t="s">
        <v>273</v>
      </c>
      <c r="B10" s="185" t="s">
        <v>218</v>
      </c>
    </row>
    <row r="12" spans="1:2" ht="21.75" customHeight="1" x14ac:dyDescent="0.2">
      <c r="A12" s="183" t="s">
        <v>491</v>
      </c>
    </row>
    <row r="13" spans="1:2" ht="21.75" customHeight="1" x14ac:dyDescent="0.2">
      <c r="A13" s="185" t="s">
        <v>250</v>
      </c>
      <c r="B13" s="185" t="s">
        <v>219</v>
      </c>
    </row>
    <row r="14" spans="1:2" ht="21.75" customHeight="1" x14ac:dyDescent="0.2">
      <c r="A14" s="185" t="s">
        <v>63</v>
      </c>
      <c r="B14" s="185" t="s">
        <v>219</v>
      </c>
    </row>
    <row r="15" spans="1:2" ht="21.75" customHeight="1" x14ac:dyDescent="0.2">
      <c r="A15" s="185" t="s">
        <v>492</v>
      </c>
      <c r="B15" s="185" t="s">
        <v>220</v>
      </c>
    </row>
    <row r="16" spans="1:2" ht="21.75" customHeight="1" x14ac:dyDescent="0.2">
      <c r="A16" s="185" t="s">
        <v>493</v>
      </c>
      <c r="B16" s="185" t="s">
        <v>220</v>
      </c>
    </row>
    <row r="17" spans="1:2" ht="21.75" customHeight="1" x14ac:dyDescent="0.2">
      <c r="A17" s="185" t="s">
        <v>494</v>
      </c>
      <c r="B17" s="185" t="s">
        <v>220</v>
      </c>
    </row>
    <row r="19" spans="1:2" ht="21.75" customHeight="1" x14ac:dyDescent="0.2">
      <c r="A19" s="183" t="s">
        <v>495</v>
      </c>
    </row>
    <row r="20" spans="1:2" ht="21.75" customHeight="1" x14ac:dyDescent="0.2">
      <c r="A20" s="185" t="s">
        <v>77</v>
      </c>
      <c r="B20" s="185" t="s">
        <v>221</v>
      </c>
    </row>
    <row r="21" spans="1:2" ht="21.75" customHeight="1" x14ac:dyDescent="0.2">
      <c r="A21" s="185" t="s">
        <v>152</v>
      </c>
      <c r="B21" s="185" t="s">
        <v>222</v>
      </c>
    </row>
    <row r="22" spans="1:2" ht="21.75" customHeight="1" x14ac:dyDescent="0.2">
      <c r="A22" s="187" t="s">
        <v>274</v>
      </c>
      <c r="B22" s="185" t="s">
        <v>222</v>
      </c>
    </row>
    <row r="23" spans="1:2" ht="21.75" customHeight="1" x14ac:dyDescent="0.2">
      <c r="A23" s="187" t="s">
        <v>275</v>
      </c>
      <c r="B23" s="185" t="s">
        <v>222</v>
      </c>
    </row>
    <row r="24" spans="1:2" ht="21.75" customHeight="1" x14ac:dyDescent="0.2">
      <c r="A24" s="185" t="s">
        <v>172</v>
      </c>
      <c r="B24" s="185" t="s">
        <v>223</v>
      </c>
    </row>
    <row r="25" spans="1:2" ht="21.75" customHeight="1" x14ac:dyDescent="0.2">
      <c r="A25" s="187" t="s">
        <v>277</v>
      </c>
      <c r="B25" s="185" t="s">
        <v>223</v>
      </c>
    </row>
    <row r="26" spans="1:2" ht="21.75" customHeight="1" x14ac:dyDescent="0.2">
      <c r="A26" s="187" t="s">
        <v>278</v>
      </c>
      <c r="B26" s="185" t="s">
        <v>224</v>
      </c>
    </row>
    <row r="27" spans="1:2" ht="21.75" customHeight="1" x14ac:dyDescent="0.2">
      <c r="A27" s="187" t="s">
        <v>279</v>
      </c>
      <c r="B27" s="185" t="s">
        <v>225</v>
      </c>
    </row>
    <row r="28" spans="1:2" ht="21.75" customHeight="1" x14ac:dyDescent="0.2">
      <c r="A28" s="187" t="s">
        <v>280</v>
      </c>
      <c r="B28" s="185" t="s">
        <v>226</v>
      </c>
    </row>
    <row r="29" spans="1:2" ht="21.75" customHeight="1" x14ac:dyDescent="0.2">
      <c r="A29" s="188"/>
    </row>
    <row r="30" spans="1:2" ht="21.75" customHeight="1" x14ac:dyDescent="0.2">
      <c r="A30" s="183" t="s">
        <v>496</v>
      </c>
    </row>
    <row r="31" spans="1:2" ht="21.75" customHeight="1" x14ac:dyDescent="0.2">
      <c r="A31" s="185" t="s">
        <v>175</v>
      </c>
      <c r="B31" s="185" t="s">
        <v>227</v>
      </c>
    </row>
    <row r="32" spans="1:2" ht="21.75" customHeight="1" x14ac:dyDescent="0.2">
      <c r="A32" s="187" t="s">
        <v>285</v>
      </c>
      <c r="B32" s="185" t="s">
        <v>227</v>
      </c>
    </row>
    <row r="33" spans="1:2" ht="21.75" customHeight="1" x14ac:dyDescent="0.2">
      <c r="A33" s="187" t="s">
        <v>286</v>
      </c>
      <c r="B33" s="185" t="s">
        <v>227</v>
      </c>
    </row>
    <row r="34" spans="1:2" ht="21.75" customHeight="1" x14ac:dyDescent="0.2">
      <c r="A34" s="185" t="s">
        <v>174</v>
      </c>
      <c r="B34" s="185" t="s">
        <v>228</v>
      </c>
    </row>
    <row r="35" spans="1:2" ht="21.75" customHeight="1" x14ac:dyDescent="0.2">
      <c r="A35" s="187" t="s">
        <v>251</v>
      </c>
      <c r="B35" s="185" t="s">
        <v>228</v>
      </c>
    </row>
    <row r="36" spans="1:2" ht="21.75" customHeight="1" x14ac:dyDescent="0.2">
      <c r="A36" s="187" t="s">
        <v>252</v>
      </c>
      <c r="B36" s="185" t="s">
        <v>229</v>
      </c>
    </row>
    <row r="37" spans="1:2" ht="21.75" customHeight="1" x14ac:dyDescent="0.2">
      <c r="A37" s="187" t="s">
        <v>497</v>
      </c>
      <c r="B37" s="185" t="s">
        <v>230</v>
      </c>
    </row>
    <row r="38" spans="1:2" ht="21.75" customHeight="1" x14ac:dyDescent="0.2">
      <c r="A38" s="187" t="s">
        <v>106</v>
      </c>
      <c r="B38" s="185" t="s">
        <v>230</v>
      </c>
    </row>
    <row r="39" spans="1:2" ht="21.75" customHeight="1" x14ac:dyDescent="0.2">
      <c r="A39" s="187" t="s">
        <v>107</v>
      </c>
      <c r="B39" s="185" t="s">
        <v>231</v>
      </c>
    </row>
    <row r="40" spans="1:2" ht="21.75" customHeight="1" x14ac:dyDescent="0.2">
      <c r="A40" s="187" t="s">
        <v>108</v>
      </c>
      <c r="B40" s="185" t="s">
        <v>232</v>
      </c>
    </row>
    <row r="41" spans="1:2" ht="21.75" customHeight="1" x14ac:dyDescent="0.2">
      <c r="A41" s="187" t="s">
        <v>109</v>
      </c>
      <c r="B41" s="185" t="s">
        <v>233</v>
      </c>
    </row>
    <row r="42" spans="1:2" ht="21.75" customHeight="1" x14ac:dyDescent="0.2">
      <c r="A42" s="187" t="s">
        <v>110</v>
      </c>
      <c r="B42" s="185" t="s">
        <v>234</v>
      </c>
    </row>
    <row r="43" spans="1:2" ht="21.75" customHeight="1" x14ac:dyDescent="0.2">
      <c r="A43" s="187" t="s">
        <v>111</v>
      </c>
      <c r="B43" s="185" t="s">
        <v>235</v>
      </c>
    </row>
    <row r="44" spans="1:2" ht="21.75" customHeight="1" x14ac:dyDescent="0.2">
      <c r="A44" s="185" t="s">
        <v>173</v>
      </c>
    </row>
    <row r="45" spans="1:2" ht="21.75" customHeight="1" x14ac:dyDescent="0.2">
      <c r="A45" s="187" t="s">
        <v>251</v>
      </c>
      <c r="B45" s="185" t="s">
        <v>236</v>
      </c>
    </row>
    <row r="46" spans="1:2" ht="21.75" customHeight="1" x14ac:dyDescent="0.2">
      <c r="A46" s="187" t="s">
        <v>271</v>
      </c>
      <c r="B46" s="185" t="s">
        <v>237</v>
      </c>
    </row>
    <row r="47" spans="1:2" ht="21.75" customHeight="1" x14ac:dyDescent="0.2">
      <c r="A47" s="187" t="s">
        <v>270</v>
      </c>
      <c r="B47" s="185" t="s">
        <v>238</v>
      </c>
    </row>
    <row r="48" spans="1:2" ht="21.75" customHeight="1" x14ac:dyDescent="0.2">
      <c r="A48" s="187" t="s">
        <v>113</v>
      </c>
    </row>
    <row r="49" spans="1:2" s="189" customFormat="1" ht="21.75" customHeight="1" x14ac:dyDescent="0.2">
      <c r="A49" s="187" t="s">
        <v>114</v>
      </c>
      <c r="B49" s="185" t="s">
        <v>239</v>
      </c>
    </row>
    <row r="50" spans="1:2" ht="21.75" customHeight="1" x14ac:dyDescent="0.2">
      <c r="A50" s="187" t="s">
        <v>115</v>
      </c>
      <c r="B50" s="185" t="s">
        <v>240</v>
      </c>
    </row>
    <row r="51" spans="1:2" ht="21.75" customHeight="1" x14ac:dyDescent="0.2">
      <c r="A51" s="187" t="s">
        <v>288</v>
      </c>
      <c r="B51" s="185" t="s">
        <v>241</v>
      </c>
    </row>
    <row r="52" spans="1:2" ht="21.75" customHeight="1" x14ac:dyDescent="0.2">
      <c r="A52" s="187" t="s">
        <v>116</v>
      </c>
      <c r="B52" s="185" t="s">
        <v>242</v>
      </c>
    </row>
    <row r="53" spans="1:2" ht="21.75" customHeight="1" x14ac:dyDescent="0.2">
      <c r="A53" s="187" t="s">
        <v>117</v>
      </c>
      <c r="B53" s="185" t="s">
        <v>243</v>
      </c>
    </row>
    <row r="54" spans="1:2" ht="21.75" customHeight="1" x14ac:dyDescent="0.2">
      <c r="A54" s="185" t="s">
        <v>265</v>
      </c>
      <c r="B54" s="185" t="s">
        <v>244</v>
      </c>
    </row>
    <row r="55" spans="1:2" ht="21.75" customHeight="1" x14ac:dyDescent="0.2">
      <c r="A55" s="190" t="s">
        <v>289</v>
      </c>
      <c r="B55" s="185" t="s">
        <v>244</v>
      </c>
    </row>
    <row r="56" spans="1:2" ht="21.75" customHeight="1" x14ac:dyDescent="0.2">
      <c r="A56" s="190" t="s">
        <v>290</v>
      </c>
      <c r="B56" s="185" t="s">
        <v>244</v>
      </c>
    </row>
    <row r="57" spans="1:2" ht="21.75" customHeight="1" x14ac:dyDescent="0.2">
      <c r="A57" s="190" t="s">
        <v>291</v>
      </c>
      <c r="B57" s="185" t="s">
        <v>245</v>
      </c>
    </row>
    <row r="58" spans="1:2" ht="21.75" customHeight="1" x14ac:dyDescent="0.2">
      <c r="A58" s="190" t="s">
        <v>292</v>
      </c>
      <c r="B58" s="185" t="s">
        <v>245</v>
      </c>
    </row>
    <row r="59" spans="1:2" ht="21.75" customHeight="1" x14ac:dyDescent="0.2">
      <c r="A59" s="190" t="s">
        <v>293</v>
      </c>
      <c r="B59" s="185" t="s">
        <v>246</v>
      </c>
    </row>
    <row r="60" spans="1:2" ht="21.75" customHeight="1" x14ac:dyDescent="0.2">
      <c r="A60" s="190" t="s">
        <v>294</v>
      </c>
      <c r="B60" s="185" t="s">
        <v>246</v>
      </c>
    </row>
    <row r="61" spans="1:2" ht="21.75" customHeight="1" x14ac:dyDescent="0.2">
      <c r="A61" s="190" t="s">
        <v>295</v>
      </c>
      <c r="B61" s="185" t="s">
        <v>247</v>
      </c>
    </row>
    <row r="62" spans="1:2" ht="21.75" customHeight="1" x14ac:dyDescent="0.2">
      <c r="A62" s="190" t="s">
        <v>296</v>
      </c>
      <c r="B62" s="185" t="s">
        <v>247</v>
      </c>
    </row>
    <row r="63" spans="1:2" ht="21.75" customHeight="1" x14ac:dyDescent="0.2">
      <c r="A63" s="480" t="s">
        <v>440</v>
      </c>
      <c r="B63" s="185" t="s">
        <v>248</v>
      </c>
    </row>
    <row r="64" spans="1:2" ht="21.75" customHeight="1" x14ac:dyDescent="0.2">
      <c r="A64" s="190" t="s">
        <v>297</v>
      </c>
      <c r="B64" s="185" t="s">
        <v>248</v>
      </c>
    </row>
    <row r="65" spans="1:2" ht="21.75" customHeight="1" x14ac:dyDescent="0.2">
      <c r="A65" s="190" t="s">
        <v>298</v>
      </c>
      <c r="B65" s="481" t="s">
        <v>249</v>
      </c>
    </row>
    <row r="66" spans="1:2" ht="21.75" customHeight="1" x14ac:dyDescent="0.2">
      <c r="A66" s="190" t="s">
        <v>299</v>
      </c>
      <c r="B66" s="185" t="s">
        <v>249</v>
      </c>
    </row>
    <row r="67" spans="1:2" ht="21.75" customHeight="1" x14ac:dyDescent="0.2">
      <c r="A67" s="190" t="s">
        <v>300</v>
      </c>
      <c r="B67" s="481" t="s">
        <v>441</v>
      </c>
    </row>
    <row r="68" spans="1:2" ht="21.75" customHeight="1" x14ac:dyDescent="0.2">
      <c r="A68" s="190" t="s">
        <v>303</v>
      </c>
      <c r="B68" s="481" t="s">
        <v>441</v>
      </c>
    </row>
    <row r="69" spans="1:2" ht="21.75" customHeight="1" x14ac:dyDescent="0.2">
      <c r="A69" s="190" t="s">
        <v>302</v>
      </c>
      <c r="B69" s="185" t="s">
        <v>281</v>
      </c>
    </row>
    <row r="70" spans="1:2" ht="21.75" customHeight="1" x14ac:dyDescent="0.2">
      <c r="A70" s="190" t="s">
        <v>112</v>
      </c>
      <c r="B70" s="185" t="s">
        <v>281</v>
      </c>
    </row>
    <row r="71" spans="1:2" ht="21.75" customHeight="1" x14ac:dyDescent="0.2">
      <c r="A71" s="190" t="s">
        <v>301</v>
      </c>
      <c r="B71" s="185" t="s">
        <v>282</v>
      </c>
    </row>
    <row r="72" spans="1:2" ht="21.75" customHeight="1" x14ac:dyDescent="0.2">
      <c r="A72" s="183" t="s">
        <v>498</v>
      </c>
    </row>
    <row r="73" spans="1:2" ht="21.75" customHeight="1" x14ac:dyDescent="0.2">
      <c r="A73" s="185" t="s">
        <v>318</v>
      </c>
      <c r="B73" s="185" t="s">
        <v>253</v>
      </c>
    </row>
    <row r="74" spans="1:2" ht="21.75" customHeight="1" x14ac:dyDescent="0.2">
      <c r="A74" s="190" t="s">
        <v>426</v>
      </c>
      <c r="B74" s="185" t="s">
        <v>424</v>
      </c>
    </row>
    <row r="75" spans="1:2" ht="21.75" customHeight="1" x14ac:dyDescent="0.2">
      <c r="A75" s="190" t="s">
        <v>427</v>
      </c>
      <c r="B75" s="185" t="s">
        <v>425</v>
      </c>
    </row>
    <row r="76" spans="1:2" ht="21.75" customHeight="1" x14ac:dyDescent="0.2">
      <c r="A76" s="185" t="s">
        <v>329</v>
      </c>
      <c r="B76" s="185" t="s">
        <v>254</v>
      </c>
    </row>
    <row r="77" spans="1:2" ht="21.75" customHeight="1" x14ac:dyDescent="0.2">
      <c r="A77" s="190" t="s">
        <v>289</v>
      </c>
      <c r="B77" s="185" t="s">
        <v>254</v>
      </c>
    </row>
    <row r="78" spans="1:2" ht="21.75" customHeight="1" x14ac:dyDescent="0.2">
      <c r="A78" s="190" t="s">
        <v>290</v>
      </c>
      <c r="B78" s="185" t="s">
        <v>254</v>
      </c>
    </row>
    <row r="79" spans="1:2" ht="21.75" customHeight="1" x14ac:dyDescent="0.2">
      <c r="A79" s="190" t="s">
        <v>291</v>
      </c>
      <c r="B79" s="185" t="s">
        <v>255</v>
      </c>
    </row>
    <row r="80" spans="1:2" ht="21.75" customHeight="1" x14ac:dyDescent="0.2">
      <c r="A80" s="190" t="s">
        <v>292</v>
      </c>
      <c r="B80" s="185" t="s">
        <v>255</v>
      </c>
    </row>
    <row r="81" spans="1:2" ht="21.75" customHeight="1" x14ac:dyDescent="0.2">
      <c r="A81" s="190" t="s">
        <v>293</v>
      </c>
      <c r="B81" s="185" t="s">
        <v>256</v>
      </c>
    </row>
    <row r="82" spans="1:2" ht="21.75" customHeight="1" x14ac:dyDescent="0.2">
      <c r="A82" s="190" t="s">
        <v>294</v>
      </c>
      <c r="B82" s="185" t="s">
        <v>256</v>
      </c>
    </row>
    <row r="83" spans="1:2" ht="21.75" customHeight="1" x14ac:dyDescent="0.2">
      <c r="A83" s="190" t="s">
        <v>295</v>
      </c>
      <c r="B83" s="185" t="s">
        <v>257</v>
      </c>
    </row>
    <row r="84" spans="1:2" ht="21.75" customHeight="1" x14ac:dyDescent="0.2">
      <c r="A84" s="190" t="s">
        <v>296</v>
      </c>
      <c r="B84" s="185" t="s">
        <v>257</v>
      </c>
    </row>
    <row r="85" spans="1:2" ht="21.75" customHeight="1" x14ac:dyDescent="0.2">
      <c r="A85" s="190" t="s">
        <v>401</v>
      </c>
      <c r="B85" s="185" t="s">
        <v>258</v>
      </c>
    </row>
    <row r="86" spans="1:2" ht="21.75" customHeight="1" x14ac:dyDescent="0.2">
      <c r="A86" s="190" t="s">
        <v>297</v>
      </c>
      <c r="B86" s="185" t="s">
        <v>258</v>
      </c>
    </row>
    <row r="87" spans="1:2" ht="21.75" customHeight="1" x14ac:dyDescent="0.2">
      <c r="A87" s="190" t="s">
        <v>298</v>
      </c>
      <c r="B87" s="185" t="s">
        <v>259</v>
      </c>
    </row>
    <row r="88" spans="1:2" ht="21.75" customHeight="1" x14ac:dyDescent="0.2">
      <c r="A88" s="190" t="s">
        <v>299</v>
      </c>
      <c r="B88" s="185" t="s">
        <v>259</v>
      </c>
    </row>
    <row r="89" spans="1:2" ht="21.75" customHeight="1" x14ac:dyDescent="0.2">
      <c r="A89" s="190" t="s">
        <v>300</v>
      </c>
      <c r="B89" s="185" t="s">
        <v>284</v>
      </c>
    </row>
    <row r="90" spans="1:2" ht="21.75" customHeight="1" x14ac:dyDescent="0.2">
      <c r="A90" s="190" t="s">
        <v>303</v>
      </c>
      <c r="B90" s="185" t="s">
        <v>284</v>
      </c>
    </row>
    <row r="91" spans="1:2" ht="21.75" customHeight="1" x14ac:dyDescent="0.2">
      <c r="A91" s="190" t="s">
        <v>302</v>
      </c>
      <c r="B91" s="185" t="s">
        <v>283</v>
      </c>
    </row>
    <row r="92" spans="1:2" ht="21.75" customHeight="1" x14ac:dyDescent="0.2">
      <c r="A92" s="190" t="s">
        <v>112</v>
      </c>
      <c r="B92" s="185" t="s">
        <v>283</v>
      </c>
    </row>
    <row r="93" spans="1:2" ht="21.75" customHeight="1" x14ac:dyDescent="0.2">
      <c r="A93" s="190" t="s">
        <v>301</v>
      </c>
      <c r="B93" s="185" t="s">
        <v>402</v>
      </c>
    </row>
    <row r="95" spans="1:2" ht="21.75" customHeight="1" x14ac:dyDescent="0.2">
      <c r="A95" s="183" t="s">
        <v>499</v>
      </c>
    </row>
    <row r="96" spans="1:2" ht="21.75" customHeight="1" x14ac:dyDescent="0.2">
      <c r="A96" s="185" t="s">
        <v>38</v>
      </c>
      <c r="B96" s="185" t="s">
        <v>260</v>
      </c>
    </row>
    <row r="97" spans="1:2" ht="21.75" customHeight="1" x14ac:dyDescent="0.2">
      <c r="A97" s="185" t="s">
        <v>268</v>
      </c>
    </row>
    <row r="98" spans="1:2" ht="21.75" customHeight="1" x14ac:dyDescent="0.2">
      <c r="A98" s="190" t="s">
        <v>297</v>
      </c>
      <c r="B98" s="185" t="s">
        <v>261</v>
      </c>
    </row>
    <row r="99" spans="1:2" ht="21.75" customHeight="1" x14ac:dyDescent="0.2">
      <c r="A99" s="185" t="s">
        <v>269</v>
      </c>
      <c r="B99" s="185" t="s">
        <v>262</v>
      </c>
    </row>
    <row r="100" spans="1:2" ht="21.75" customHeight="1" x14ac:dyDescent="0.2">
      <c r="A100" s="191"/>
    </row>
    <row r="101" spans="1:2" ht="21.75" customHeight="1" x14ac:dyDescent="0.2">
      <c r="A101" s="183" t="s">
        <v>500</v>
      </c>
    </row>
    <row r="102" spans="1:2" ht="21.75" customHeight="1" x14ac:dyDescent="0.2">
      <c r="A102" s="185" t="s">
        <v>126</v>
      </c>
      <c r="B102" s="185" t="s">
        <v>263</v>
      </c>
    </row>
    <row r="103" spans="1:2" ht="21.75" customHeight="1" x14ac:dyDescent="0.2">
      <c r="A103" s="185" t="s">
        <v>276</v>
      </c>
    </row>
    <row r="104" spans="1:2" ht="21.75" customHeight="1" x14ac:dyDescent="0.2">
      <c r="A104" s="190" t="s">
        <v>291</v>
      </c>
      <c r="B104" s="185" t="s">
        <v>266</v>
      </c>
    </row>
    <row r="105" spans="1:2" ht="21.75" customHeight="1" x14ac:dyDescent="0.2">
      <c r="A105" s="190" t="s">
        <v>293</v>
      </c>
      <c r="B105" s="185" t="s">
        <v>266</v>
      </c>
    </row>
    <row r="106" spans="1:2" ht="21.75" customHeight="1" x14ac:dyDescent="0.2">
      <c r="A106" s="190" t="s">
        <v>385</v>
      </c>
      <c r="B106" s="185" t="s">
        <v>267</v>
      </c>
    </row>
    <row r="107" spans="1:2" ht="21.75" customHeight="1" x14ac:dyDescent="0.2">
      <c r="A107" s="190" t="s">
        <v>295</v>
      </c>
      <c r="B107" s="185" t="s">
        <v>267</v>
      </c>
    </row>
    <row r="108" spans="1:2" ht="21.75" customHeight="1" x14ac:dyDescent="0.2">
      <c r="A108" s="190" t="s">
        <v>386</v>
      </c>
      <c r="B108" s="185" t="s">
        <v>331</v>
      </c>
    </row>
    <row r="109" spans="1:2" ht="21.75" customHeight="1" x14ac:dyDescent="0.2">
      <c r="A109" s="480" t="s">
        <v>440</v>
      </c>
      <c r="B109" s="185" t="s">
        <v>331</v>
      </c>
    </row>
    <row r="110" spans="1:2" ht="21.75" customHeight="1" x14ac:dyDescent="0.2">
      <c r="A110" s="190" t="s">
        <v>387</v>
      </c>
      <c r="B110" s="185" t="s">
        <v>384</v>
      </c>
    </row>
    <row r="111" spans="1:2" ht="21.75" customHeight="1" x14ac:dyDescent="0.2">
      <c r="A111" s="190" t="s">
        <v>332</v>
      </c>
      <c r="B111" s="185" t="s">
        <v>384</v>
      </c>
    </row>
    <row r="112" spans="1:2" ht="21.75" customHeight="1" x14ac:dyDescent="0.2">
      <c r="A112" s="190" t="s">
        <v>388</v>
      </c>
      <c r="B112" s="481" t="s">
        <v>442</v>
      </c>
    </row>
    <row r="113" spans="1:2" ht="21.75" customHeight="1" x14ac:dyDescent="0.2">
      <c r="A113" s="190" t="s">
        <v>302</v>
      </c>
      <c r="B113" s="481" t="s">
        <v>442</v>
      </c>
    </row>
    <row r="114" spans="1:2" ht="21.75" customHeight="1" x14ac:dyDescent="0.2">
      <c r="A114" s="190" t="s">
        <v>112</v>
      </c>
      <c r="B114" s="481" t="s">
        <v>443</v>
      </c>
    </row>
    <row r="115" spans="1:2" ht="21.75" customHeight="1" x14ac:dyDescent="0.2">
      <c r="A115" s="190" t="s">
        <v>301</v>
      </c>
      <c r="B115" s="481" t="s">
        <v>264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sheetPr codeName="Hoja8"/>
  <dimension ref="A1:N106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172</v>
      </c>
    </row>
    <row r="3" spans="1:14" ht="14.25" thickBot="1" x14ac:dyDescent="0.3">
      <c r="A3" s="131" t="s">
        <v>506</v>
      </c>
    </row>
    <row r="4" spans="1:14" ht="14.25" thickBot="1" x14ac:dyDescent="0.3">
      <c r="A4" s="363" t="s">
        <v>381</v>
      </c>
      <c r="B4" s="364" t="s">
        <v>40</v>
      </c>
      <c r="C4" s="365" t="s">
        <v>41</v>
      </c>
      <c r="D4" s="365" t="s">
        <v>42</v>
      </c>
      <c r="E4" s="365" t="s">
        <v>43</v>
      </c>
      <c r="F4" s="365" t="s">
        <v>44</v>
      </c>
      <c r="G4" s="365" t="s">
        <v>45</v>
      </c>
      <c r="H4" s="365" t="s">
        <v>46</v>
      </c>
      <c r="I4" s="365" t="s">
        <v>47</v>
      </c>
      <c r="J4" s="365" t="s">
        <v>48</v>
      </c>
      <c r="K4" s="365" t="s">
        <v>49</v>
      </c>
      <c r="L4" s="365" t="s">
        <v>50</v>
      </c>
      <c r="M4" s="366" t="s">
        <v>51</v>
      </c>
      <c r="N4" s="363" t="s">
        <v>334</v>
      </c>
    </row>
    <row r="5" spans="1:14" ht="14.25" thickBot="1" x14ac:dyDescent="0.3">
      <c r="A5" s="357" t="s">
        <v>23</v>
      </c>
      <c r="B5" s="367">
        <f t="shared" ref="B5" si="0">SUM(B6:B10)</f>
        <v>49282.023000000001</v>
      </c>
      <c r="C5" s="367">
        <f t="shared" ref="C5" si="1">SUM(C6:C10)</f>
        <v>43324.699000000008</v>
      </c>
      <c r="D5" s="367">
        <f t="shared" ref="D5" si="2">SUM(D6:D10)</f>
        <v>52514.94</v>
      </c>
      <c r="E5" s="367">
        <f t="shared" ref="E5" si="3">SUM(E6:E10)</f>
        <v>46263.854999999996</v>
      </c>
      <c r="F5" s="367">
        <f t="shared" ref="F5" si="4">SUM(F6:F10)</f>
        <v>44178.380000000005</v>
      </c>
      <c r="G5" s="367">
        <f t="shared" ref="G5" si="5">SUM(G6:G10)</f>
        <v>40091.71</v>
      </c>
      <c r="H5" s="367">
        <f t="shared" ref="H5" si="6">SUM(H6:H10)</f>
        <v>38931.070999999996</v>
      </c>
      <c r="I5" s="367">
        <f t="shared" ref="I5" si="7">SUM(I6:I10)</f>
        <v>35254</v>
      </c>
      <c r="J5" s="367">
        <f t="shared" ref="J5" si="8">SUM(J6:J10)</f>
        <v>48131.073999999993</v>
      </c>
      <c r="K5" s="367">
        <f t="shared" ref="K5" si="9">SUM(K6:K10)</f>
        <v>44551.816999999995</v>
      </c>
      <c r="L5" s="367">
        <f t="shared" ref="L5" si="10">SUM(L6:L10)</f>
        <v>49746</v>
      </c>
      <c r="M5" s="388">
        <f t="shared" ref="M5" si="11">SUM(M6:M10)</f>
        <v>51517</v>
      </c>
      <c r="N5" s="358">
        <f t="shared" ref="N5" si="12">SUM(N6:N10)</f>
        <v>543786.56900000002</v>
      </c>
    </row>
    <row r="6" spans="1:14" ht="14.25" x14ac:dyDescent="0.3">
      <c r="A6" s="537" t="s">
        <v>335</v>
      </c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52"/>
      <c r="N6" s="360">
        <f>SUM(B6:M6)</f>
        <v>0</v>
      </c>
    </row>
    <row r="7" spans="1:14" ht="14.25" x14ac:dyDescent="0.3">
      <c r="A7" s="391" t="s">
        <v>375</v>
      </c>
      <c r="B7" s="541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500"/>
      <c r="N7" s="360">
        <f t="shared" ref="N7:N10" si="13">SUM(B7:M7)</f>
        <v>0</v>
      </c>
    </row>
    <row r="8" spans="1:14" ht="14.25" x14ac:dyDescent="0.3">
      <c r="A8" s="391" t="s">
        <v>380</v>
      </c>
      <c r="B8" s="541">
        <v>20079.326999999997</v>
      </c>
      <c r="C8" s="499">
        <v>18707.242000000002</v>
      </c>
      <c r="D8" s="499">
        <v>22651.746999999999</v>
      </c>
      <c r="E8" s="499">
        <v>20979.672000000002</v>
      </c>
      <c r="F8" s="499">
        <v>19099.551000000003</v>
      </c>
      <c r="G8" s="499">
        <v>17125.971000000001</v>
      </c>
      <c r="H8" s="499">
        <v>15466.642</v>
      </c>
      <c r="I8" s="499">
        <v>13991</v>
      </c>
      <c r="J8" s="499">
        <v>19644.927</v>
      </c>
      <c r="K8" s="499">
        <v>19038.513999999999</v>
      </c>
      <c r="L8" s="499">
        <v>21127</v>
      </c>
      <c r="M8" s="500">
        <v>21565</v>
      </c>
      <c r="N8" s="360">
        <f t="shared" si="13"/>
        <v>229476.59300000002</v>
      </c>
    </row>
    <row r="9" spans="1:14" ht="14.25" x14ac:dyDescent="0.3">
      <c r="A9" s="391" t="s">
        <v>336</v>
      </c>
      <c r="B9" s="541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500"/>
      <c r="N9" s="360">
        <f t="shared" si="13"/>
        <v>0</v>
      </c>
    </row>
    <row r="10" spans="1:14" ht="15" thickBot="1" x14ac:dyDescent="0.35">
      <c r="A10" s="391" t="s">
        <v>337</v>
      </c>
      <c r="B10" s="541">
        <v>29202.696</v>
      </c>
      <c r="C10" s="499">
        <v>24617.457000000002</v>
      </c>
      <c r="D10" s="499">
        <v>29863.192999999999</v>
      </c>
      <c r="E10" s="499">
        <v>25284.182999999997</v>
      </c>
      <c r="F10" s="499">
        <v>25078.828999999998</v>
      </c>
      <c r="G10" s="499">
        <v>22965.738999999998</v>
      </c>
      <c r="H10" s="499">
        <v>23464.429</v>
      </c>
      <c r="I10" s="499">
        <v>21263</v>
      </c>
      <c r="J10" s="499">
        <v>28486.146999999997</v>
      </c>
      <c r="K10" s="499">
        <v>25513.303</v>
      </c>
      <c r="L10" s="499">
        <v>28619</v>
      </c>
      <c r="M10" s="500">
        <v>29952</v>
      </c>
      <c r="N10" s="360">
        <f t="shared" si="13"/>
        <v>314309.97600000002</v>
      </c>
    </row>
    <row r="11" spans="1:14" ht="14.25" thickBot="1" x14ac:dyDescent="0.3">
      <c r="A11" s="357" t="s">
        <v>338</v>
      </c>
      <c r="B11" s="542">
        <f>SUM(B12:B25)</f>
        <v>672</v>
      </c>
      <c r="C11" s="367">
        <f t="shared" ref="C11:M11" si="14">SUM(C12:C25)</f>
        <v>331.39499999999998</v>
      </c>
      <c r="D11" s="367">
        <f t="shared" si="14"/>
        <v>446.15900000000011</v>
      </c>
      <c r="E11" s="367">
        <f t="shared" si="14"/>
        <v>730.09199999999964</v>
      </c>
      <c r="F11" s="367">
        <f t="shared" si="14"/>
        <v>780.56900000000041</v>
      </c>
      <c r="G11" s="367">
        <f t="shared" si="14"/>
        <v>520</v>
      </c>
      <c r="H11" s="367">
        <f t="shared" si="14"/>
        <v>277.27500000000009</v>
      </c>
      <c r="I11" s="367">
        <f t="shared" si="14"/>
        <v>781</v>
      </c>
      <c r="J11" s="367">
        <f t="shared" si="14"/>
        <v>471.41799999999989</v>
      </c>
      <c r="K11" s="367">
        <f t="shared" si="14"/>
        <v>147.07699999999977</v>
      </c>
      <c r="L11" s="367">
        <f t="shared" si="14"/>
        <v>330</v>
      </c>
      <c r="M11" s="388">
        <f t="shared" si="14"/>
        <v>171</v>
      </c>
      <c r="N11" s="358">
        <f>SUM(N12:N28)</f>
        <v>5657.9850000000006</v>
      </c>
    </row>
    <row r="12" spans="1:14" ht="14.25" x14ac:dyDescent="0.3">
      <c r="A12" s="359" t="s">
        <v>389</v>
      </c>
      <c r="B12" s="543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97"/>
      <c r="N12" s="547">
        <f t="shared" ref="N12:N28" si="15">SUM(B12:M12)</f>
        <v>0</v>
      </c>
    </row>
    <row r="13" spans="1:14" ht="14.25" x14ac:dyDescent="0.3">
      <c r="A13" s="359" t="s">
        <v>339</v>
      </c>
      <c r="B13" s="543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97"/>
      <c r="N13" s="360">
        <f t="shared" si="15"/>
        <v>0</v>
      </c>
    </row>
    <row r="14" spans="1:14" ht="14.25" x14ac:dyDescent="0.3">
      <c r="A14" s="391" t="s">
        <v>340</v>
      </c>
      <c r="B14" s="541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500"/>
      <c r="N14" s="360">
        <f t="shared" si="15"/>
        <v>0</v>
      </c>
    </row>
    <row r="15" spans="1:14" ht="14.25" x14ac:dyDescent="0.3">
      <c r="A15" s="391" t="s">
        <v>341</v>
      </c>
      <c r="B15" s="541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500"/>
      <c r="N15" s="360">
        <f t="shared" si="15"/>
        <v>0</v>
      </c>
    </row>
    <row r="16" spans="1:14" ht="14.25" x14ac:dyDescent="0.3">
      <c r="A16" s="391" t="s">
        <v>342</v>
      </c>
      <c r="B16" s="541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500"/>
      <c r="N16" s="360">
        <f t="shared" si="15"/>
        <v>0</v>
      </c>
    </row>
    <row r="17" spans="1:14" ht="14.25" x14ac:dyDescent="0.3">
      <c r="A17" s="391" t="s">
        <v>343</v>
      </c>
      <c r="B17" s="541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500"/>
      <c r="N17" s="360">
        <f t="shared" si="15"/>
        <v>0</v>
      </c>
    </row>
    <row r="18" spans="1:14" ht="14.25" x14ac:dyDescent="0.3">
      <c r="A18" s="456" t="s">
        <v>457</v>
      </c>
      <c r="B18" s="544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3"/>
      <c r="N18" s="360">
        <f t="shared" si="15"/>
        <v>0</v>
      </c>
    </row>
    <row r="19" spans="1:14" ht="14.25" x14ac:dyDescent="0.3">
      <c r="A19" s="456" t="s">
        <v>458</v>
      </c>
      <c r="B19" s="544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3"/>
      <c r="N19" s="360">
        <f t="shared" si="15"/>
        <v>0</v>
      </c>
    </row>
    <row r="20" spans="1:14" ht="14.25" x14ac:dyDescent="0.3">
      <c r="A20" s="456" t="s">
        <v>459</v>
      </c>
      <c r="B20" s="544"/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3"/>
      <c r="N20" s="360">
        <f t="shared" si="15"/>
        <v>0</v>
      </c>
    </row>
    <row r="21" spans="1:14" ht="14.25" x14ac:dyDescent="0.3">
      <c r="A21" s="456" t="s">
        <v>460</v>
      </c>
      <c r="B21" s="544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3"/>
      <c r="N21" s="360">
        <f t="shared" si="15"/>
        <v>0</v>
      </c>
    </row>
    <row r="22" spans="1:14" ht="14.25" x14ac:dyDescent="0.3">
      <c r="A22" s="456" t="s">
        <v>485</v>
      </c>
      <c r="B22" s="544">
        <v>3200</v>
      </c>
      <c r="C22" s="502">
        <v>1375.828</v>
      </c>
      <c r="D22" s="502">
        <v>1884.798</v>
      </c>
      <c r="E22" s="502">
        <v>3204.66</v>
      </c>
      <c r="F22" s="502">
        <v>3136.0990000000002</v>
      </c>
      <c r="G22" s="502">
        <v>2686</v>
      </c>
      <c r="H22" s="502">
        <v>2710.7510000000002</v>
      </c>
      <c r="I22" s="502">
        <v>3809</v>
      </c>
      <c r="J22" s="502">
        <v>2276.5039999999999</v>
      </c>
      <c r="K22" s="502">
        <v>3188.2649999999999</v>
      </c>
      <c r="L22" s="502">
        <v>1542</v>
      </c>
      <c r="M22" s="503">
        <v>1494</v>
      </c>
      <c r="N22" s="360">
        <f t="shared" si="15"/>
        <v>30507.904999999999</v>
      </c>
    </row>
    <row r="23" spans="1:14" ht="14.25" x14ac:dyDescent="0.3">
      <c r="A23" s="456" t="s">
        <v>486</v>
      </c>
      <c r="B23" s="544">
        <v>-2528</v>
      </c>
      <c r="C23" s="502">
        <v>-1044.433</v>
      </c>
      <c r="D23" s="502">
        <v>-1438.6389999999999</v>
      </c>
      <c r="E23" s="502">
        <v>-2474.5680000000002</v>
      </c>
      <c r="F23" s="502">
        <v>-2355.5299999999997</v>
      </c>
      <c r="G23" s="502">
        <v>-2166</v>
      </c>
      <c r="H23" s="502">
        <v>-2433.4760000000001</v>
      </c>
      <c r="I23" s="502">
        <v>-3028</v>
      </c>
      <c r="J23" s="502">
        <v>-1805.086</v>
      </c>
      <c r="K23" s="502">
        <v>-3041.1880000000001</v>
      </c>
      <c r="L23" s="502">
        <v>-1212</v>
      </c>
      <c r="M23" s="503">
        <v>-1323</v>
      </c>
      <c r="N23" s="360">
        <f t="shared" si="15"/>
        <v>-24849.919999999998</v>
      </c>
    </row>
    <row r="24" spans="1:14" ht="14.25" x14ac:dyDescent="0.3">
      <c r="A24" s="456" t="s">
        <v>482</v>
      </c>
      <c r="B24" s="544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3"/>
      <c r="N24" s="360">
        <f t="shared" si="15"/>
        <v>0</v>
      </c>
    </row>
    <row r="25" spans="1:14" ht="14.25" x14ac:dyDescent="0.3">
      <c r="A25" s="456" t="s">
        <v>461</v>
      </c>
      <c r="B25" s="544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3"/>
      <c r="N25" s="548">
        <f t="shared" si="15"/>
        <v>0</v>
      </c>
    </row>
    <row r="26" spans="1:14" ht="14.25" x14ac:dyDescent="0.3">
      <c r="A26" s="391" t="s">
        <v>547</v>
      </c>
      <c r="B26" s="541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500"/>
      <c r="N26" s="548">
        <f t="shared" si="15"/>
        <v>0</v>
      </c>
    </row>
    <row r="27" spans="1:14" ht="14.25" x14ac:dyDescent="0.3">
      <c r="A27" s="391" t="s">
        <v>548</v>
      </c>
      <c r="B27" s="541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500"/>
      <c r="N27" s="548">
        <f t="shared" si="15"/>
        <v>0</v>
      </c>
    </row>
    <row r="28" spans="1:14" ht="15" thickBot="1" x14ac:dyDescent="0.35">
      <c r="A28" s="538" t="s">
        <v>549</v>
      </c>
      <c r="B28" s="545"/>
      <c r="C28" s="546"/>
      <c r="D28" s="546"/>
      <c r="E28" s="546"/>
      <c r="F28" s="546"/>
      <c r="G28" s="546"/>
      <c r="H28" s="546"/>
      <c r="I28" s="546"/>
      <c r="J28" s="546"/>
      <c r="K28" s="546"/>
      <c r="L28" s="546"/>
      <c r="M28" s="550"/>
      <c r="N28" s="549">
        <f t="shared" si="15"/>
        <v>0</v>
      </c>
    </row>
    <row r="29" spans="1:14" ht="14.25" thickBot="1" x14ac:dyDescent="0.3">
      <c r="A29" s="533" t="s">
        <v>24</v>
      </c>
      <c r="B29" s="534">
        <f t="shared" ref="B29:N29" si="16">SUM(B30:B33)</f>
        <v>3513</v>
      </c>
      <c r="C29" s="534">
        <f t="shared" si="16"/>
        <v>1053.6869999999999</v>
      </c>
      <c r="D29" s="534">
        <f t="shared" si="16"/>
        <v>616.99699999999996</v>
      </c>
      <c r="E29" s="534">
        <f t="shared" si="16"/>
        <v>3114.0390000000002</v>
      </c>
      <c r="F29" s="534">
        <f t="shared" si="16"/>
        <v>2610.08</v>
      </c>
      <c r="G29" s="534">
        <f t="shared" si="16"/>
        <v>0</v>
      </c>
      <c r="H29" s="534">
        <f t="shared" si="16"/>
        <v>3118.69</v>
      </c>
      <c r="I29" s="534">
        <f t="shared" si="16"/>
        <v>3171</v>
      </c>
      <c r="J29" s="534">
        <f t="shared" si="16"/>
        <v>148.47</v>
      </c>
      <c r="K29" s="534">
        <f t="shared" si="16"/>
        <v>934.57899999999995</v>
      </c>
      <c r="L29" s="534">
        <f t="shared" si="16"/>
        <v>3119</v>
      </c>
      <c r="M29" s="535">
        <f t="shared" si="16"/>
        <v>210</v>
      </c>
      <c r="N29" s="536">
        <f t="shared" si="16"/>
        <v>21609.542000000005</v>
      </c>
    </row>
    <row r="30" spans="1:14" ht="14.25" x14ac:dyDescent="0.3">
      <c r="A30" s="359" t="s">
        <v>344</v>
      </c>
      <c r="B30" s="464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97"/>
      <c r="N30" s="360">
        <f>SUM(B30:M30)</f>
        <v>0</v>
      </c>
    </row>
    <row r="31" spans="1:14" ht="14.25" x14ac:dyDescent="0.3">
      <c r="A31" s="359" t="s">
        <v>345</v>
      </c>
      <c r="B31" s="464">
        <v>0</v>
      </c>
      <c r="C31" s="465">
        <v>0</v>
      </c>
      <c r="D31" s="465">
        <v>0</v>
      </c>
      <c r="E31" s="465">
        <v>0</v>
      </c>
      <c r="F31" s="465">
        <v>0</v>
      </c>
      <c r="G31" s="465">
        <v>0</v>
      </c>
      <c r="H31" s="465">
        <v>0</v>
      </c>
      <c r="I31" s="465">
        <v>0</v>
      </c>
      <c r="J31" s="465">
        <v>0</v>
      </c>
      <c r="K31" s="465">
        <v>0</v>
      </c>
      <c r="L31" s="465">
        <v>0</v>
      </c>
      <c r="M31" s="497">
        <v>0</v>
      </c>
      <c r="N31" s="360">
        <f t="shared" ref="N31:N33" si="17">SUM(B31:M31)</f>
        <v>0</v>
      </c>
    </row>
    <row r="32" spans="1:14" ht="14.25" x14ac:dyDescent="0.3">
      <c r="A32" s="359" t="s">
        <v>24</v>
      </c>
      <c r="B32" s="464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97"/>
      <c r="N32" s="360">
        <f t="shared" si="17"/>
        <v>0</v>
      </c>
    </row>
    <row r="33" spans="1:14" ht="15" thickBot="1" x14ac:dyDescent="0.35">
      <c r="A33" s="359" t="s">
        <v>465</v>
      </c>
      <c r="B33" s="464">
        <v>3513</v>
      </c>
      <c r="C33" s="465">
        <v>1053.6869999999999</v>
      </c>
      <c r="D33" s="465">
        <v>616.99699999999996</v>
      </c>
      <c r="E33" s="465">
        <v>3114.0390000000002</v>
      </c>
      <c r="F33" s="465">
        <v>2610.08</v>
      </c>
      <c r="G33" s="465">
        <v>0</v>
      </c>
      <c r="H33" s="465">
        <v>3118.69</v>
      </c>
      <c r="I33" s="465">
        <v>3171</v>
      </c>
      <c r="J33" s="465">
        <v>148.47</v>
      </c>
      <c r="K33" s="465">
        <v>934.57899999999995</v>
      </c>
      <c r="L33" s="465">
        <v>3119</v>
      </c>
      <c r="M33" s="497">
        <v>210</v>
      </c>
      <c r="N33" s="360">
        <f t="shared" si="17"/>
        <v>21609.542000000005</v>
      </c>
    </row>
    <row r="34" spans="1:14" ht="14.25" thickBot="1" x14ac:dyDescent="0.3">
      <c r="A34" s="357" t="s">
        <v>346</v>
      </c>
      <c r="B34" s="367">
        <f>SUM(B35:B47)</f>
        <v>6726</v>
      </c>
      <c r="C34" s="367">
        <f t="shared" ref="C34:N34" si="18">SUM(C35:C47)</f>
        <v>9131.9670000000006</v>
      </c>
      <c r="D34" s="367">
        <f t="shared" si="18"/>
        <v>1043.0229999999999</v>
      </c>
      <c r="E34" s="367">
        <f t="shared" si="18"/>
        <v>6273.348</v>
      </c>
      <c r="F34" s="367">
        <f t="shared" si="18"/>
        <v>5053.3919999999998</v>
      </c>
      <c r="G34" s="367">
        <f t="shared" si="18"/>
        <v>0</v>
      </c>
      <c r="H34" s="367">
        <f t="shared" si="18"/>
        <v>6071.3670000000002</v>
      </c>
      <c r="I34" s="367">
        <f t="shared" si="18"/>
        <v>6341</v>
      </c>
      <c r="J34" s="367">
        <f t="shared" si="18"/>
        <v>365.565</v>
      </c>
      <c r="K34" s="367">
        <f t="shared" si="18"/>
        <v>2164.3950000000004</v>
      </c>
      <c r="L34" s="367">
        <f t="shared" si="18"/>
        <v>7587</v>
      </c>
      <c r="M34" s="388">
        <f t="shared" si="18"/>
        <v>531</v>
      </c>
      <c r="N34" s="358">
        <f t="shared" si="18"/>
        <v>51288.057000000001</v>
      </c>
    </row>
    <row r="35" spans="1:14" ht="14.25" x14ac:dyDescent="0.3">
      <c r="A35" s="359" t="s">
        <v>376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520"/>
      <c r="N35" s="360">
        <f>SUM(B35:M35)</f>
        <v>0</v>
      </c>
    </row>
    <row r="36" spans="1:14" ht="14.25" x14ac:dyDescent="0.3">
      <c r="A36" s="359" t="s">
        <v>309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520"/>
      <c r="N36" s="360">
        <f t="shared" ref="N36:N47" si="19">SUM(B36:M36)</f>
        <v>0</v>
      </c>
    </row>
    <row r="37" spans="1:14" ht="14.25" x14ac:dyDescent="0.3">
      <c r="A37" s="359" t="s">
        <v>347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520"/>
      <c r="N37" s="360">
        <f t="shared" si="19"/>
        <v>0</v>
      </c>
    </row>
    <row r="38" spans="1:14" ht="14.25" x14ac:dyDescent="0.3">
      <c r="A38" s="359" t="s">
        <v>348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520"/>
      <c r="N38" s="360">
        <f t="shared" si="19"/>
        <v>0</v>
      </c>
    </row>
    <row r="39" spans="1:14" ht="14.25" x14ac:dyDescent="0.3">
      <c r="A39" s="359" t="s">
        <v>487</v>
      </c>
      <c r="B39" s="464">
        <v>6726</v>
      </c>
      <c r="C39" s="464">
        <v>0</v>
      </c>
      <c r="D39" s="464">
        <v>0</v>
      </c>
      <c r="E39" s="464">
        <v>0</v>
      </c>
      <c r="F39" s="464">
        <v>0</v>
      </c>
      <c r="G39" s="464">
        <v>0</v>
      </c>
      <c r="H39" s="464">
        <v>0</v>
      </c>
      <c r="I39" s="464">
        <v>0</v>
      </c>
      <c r="J39" s="464">
        <v>0</v>
      </c>
      <c r="K39" s="464">
        <v>0</v>
      </c>
      <c r="L39" s="464">
        <v>0</v>
      </c>
      <c r="M39" s="520">
        <v>0</v>
      </c>
      <c r="N39" s="360">
        <f t="shared" si="19"/>
        <v>6726</v>
      </c>
    </row>
    <row r="40" spans="1:14" ht="14.25" x14ac:dyDescent="0.3">
      <c r="A40" s="359" t="s">
        <v>488</v>
      </c>
      <c r="B40" s="464">
        <v>0</v>
      </c>
      <c r="C40" s="464">
        <v>0</v>
      </c>
      <c r="D40" s="464">
        <v>0</v>
      </c>
      <c r="E40" s="464">
        <v>0</v>
      </c>
      <c r="F40" s="464">
        <v>0</v>
      </c>
      <c r="G40" s="464">
        <v>0</v>
      </c>
      <c r="H40" s="464">
        <v>0</v>
      </c>
      <c r="I40" s="464">
        <v>0</v>
      </c>
      <c r="J40" s="464">
        <v>0</v>
      </c>
      <c r="K40" s="464">
        <v>0</v>
      </c>
      <c r="L40" s="464">
        <v>0</v>
      </c>
      <c r="M40" s="520">
        <v>0</v>
      </c>
      <c r="N40" s="360">
        <f t="shared" si="19"/>
        <v>0</v>
      </c>
    </row>
    <row r="41" spans="1:14" ht="14.25" x14ac:dyDescent="0.3">
      <c r="A41" s="359" t="s">
        <v>489</v>
      </c>
      <c r="B41" s="464">
        <v>0</v>
      </c>
      <c r="C41" s="464">
        <v>9131.9670000000006</v>
      </c>
      <c r="D41" s="464">
        <v>1043.0229999999999</v>
      </c>
      <c r="E41" s="464">
        <v>6273.348</v>
      </c>
      <c r="F41" s="464">
        <v>5053.3919999999998</v>
      </c>
      <c r="G41" s="464">
        <v>0</v>
      </c>
      <c r="H41" s="464">
        <v>6071.3670000000002</v>
      </c>
      <c r="I41" s="464">
        <v>6341</v>
      </c>
      <c r="J41" s="464">
        <v>365.565</v>
      </c>
      <c r="K41" s="464">
        <v>2164.3950000000004</v>
      </c>
      <c r="L41" s="464">
        <v>7587</v>
      </c>
      <c r="M41" s="520">
        <v>531</v>
      </c>
      <c r="N41" s="360">
        <f t="shared" si="19"/>
        <v>44562.057000000001</v>
      </c>
    </row>
    <row r="42" spans="1:14" ht="14.25" x14ac:dyDescent="0.3">
      <c r="A42" s="359" t="s">
        <v>308</v>
      </c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520"/>
      <c r="N42" s="360">
        <f t="shared" si="19"/>
        <v>0</v>
      </c>
    </row>
    <row r="43" spans="1:14" ht="14.25" x14ac:dyDescent="0.3">
      <c r="A43" s="359" t="s">
        <v>349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520"/>
      <c r="N43" s="360">
        <f t="shared" si="19"/>
        <v>0</v>
      </c>
    </row>
    <row r="44" spans="1:14" ht="14.25" x14ac:dyDescent="0.3">
      <c r="A44" s="359" t="s">
        <v>462</v>
      </c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520"/>
      <c r="N44" s="360">
        <f t="shared" si="19"/>
        <v>0</v>
      </c>
    </row>
    <row r="45" spans="1:14" ht="14.25" x14ac:dyDescent="0.3">
      <c r="A45" s="359" t="s">
        <v>463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520"/>
      <c r="N45" s="360">
        <f t="shared" si="19"/>
        <v>0</v>
      </c>
    </row>
    <row r="46" spans="1:14" ht="14.25" x14ac:dyDescent="0.3">
      <c r="A46" s="359" t="s">
        <v>464</v>
      </c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520"/>
      <c r="N46" s="360">
        <f t="shared" si="19"/>
        <v>0</v>
      </c>
    </row>
    <row r="47" spans="1:14" ht="15" thickBot="1" x14ac:dyDescent="0.35">
      <c r="A47" s="463" t="s">
        <v>346</v>
      </c>
      <c r="B47" s="504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32"/>
      <c r="N47" s="360">
        <f t="shared" si="19"/>
        <v>0</v>
      </c>
    </row>
    <row r="48" spans="1:14" ht="14.25" thickBot="1" x14ac:dyDescent="0.3">
      <c r="A48" s="357" t="s">
        <v>350</v>
      </c>
      <c r="B48" s="367">
        <f>SUM(B49:B58)</f>
        <v>0</v>
      </c>
      <c r="C48" s="367">
        <f t="shared" ref="C48:N48" si="20">SUM(C49:C58)</f>
        <v>0</v>
      </c>
      <c r="D48" s="367">
        <f t="shared" si="20"/>
        <v>0</v>
      </c>
      <c r="E48" s="367">
        <f t="shared" si="20"/>
        <v>0</v>
      </c>
      <c r="F48" s="367">
        <f t="shared" si="20"/>
        <v>0</v>
      </c>
      <c r="G48" s="367">
        <f t="shared" si="20"/>
        <v>0</v>
      </c>
      <c r="H48" s="367">
        <f t="shared" si="20"/>
        <v>0</v>
      </c>
      <c r="I48" s="367">
        <f t="shared" si="20"/>
        <v>0</v>
      </c>
      <c r="J48" s="367">
        <f t="shared" si="20"/>
        <v>0</v>
      </c>
      <c r="K48" s="367">
        <f t="shared" si="20"/>
        <v>0</v>
      </c>
      <c r="L48" s="367">
        <f t="shared" si="20"/>
        <v>0</v>
      </c>
      <c r="M48" s="388">
        <f t="shared" si="20"/>
        <v>0</v>
      </c>
      <c r="N48" s="358">
        <f t="shared" si="20"/>
        <v>0</v>
      </c>
    </row>
    <row r="49" spans="1:14" ht="14.25" x14ac:dyDescent="0.3">
      <c r="A49" s="359" t="s">
        <v>310</v>
      </c>
      <c r="B49" s="464"/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97"/>
      <c r="N49" s="360">
        <f t="shared" ref="N49:N58" si="21">SUM(B49:M49)</f>
        <v>0</v>
      </c>
    </row>
    <row r="50" spans="1:14" ht="14.25" x14ac:dyDescent="0.3">
      <c r="A50" s="391" t="s">
        <v>351</v>
      </c>
      <c r="B50" s="498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500"/>
      <c r="N50" s="360">
        <f t="shared" si="21"/>
        <v>0</v>
      </c>
    </row>
    <row r="51" spans="1:14" ht="14.25" x14ac:dyDescent="0.3">
      <c r="A51" s="391" t="s">
        <v>352</v>
      </c>
      <c r="B51" s="498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500"/>
      <c r="N51" s="360">
        <f t="shared" si="21"/>
        <v>0</v>
      </c>
    </row>
    <row r="52" spans="1:14" ht="14.25" x14ac:dyDescent="0.3">
      <c r="A52" s="391" t="s">
        <v>353</v>
      </c>
      <c r="B52" s="498"/>
      <c r="C52" s="499"/>
      <c r="D52" s="499"/>
      <c r="E52" s="499"/>
      <c r="F52" s="499"/>
      <c r="G52" s="499"/>
      <c r="H52" s="499"/>
      <c r="I52" s="499"/>
      <c r="J52" s="499"/>
      <c r="K52" s="499"/>
      <c r="L52" s="499"/>
      <c r="M52" s="500"/>
      <c r="N52" s="360">
        <f t="shared" si="21"/>
        <v>0</v>
      </c>
    </row>
    <row r="53" spans="1:14" ht="12" customHeight="1" x14ac:dyDescent="0.3">
      <c r="A53" s="391" t="s">
        <v>434</v>
      </c>
      <c r="B53" s="498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500"/>
      <c r="N53" s="360">
        <f t="shared" si="21"/>
        <v>0</v>
      </c>
    </row>
    <row r="54" spans="1:14" ht="14.25" x14ac:dyDescent="0.3">
      <c r="A54" s="391" t="s">
        <v>435</v>
      </c>
      <c r="B54" s="498"/>
      <c r="C54" s="499"/>
      <c r="D54" s="499"/>
      <c r="E54" s="499"/>
      <c r="F54" s="499"/>
      <c r="G54" s="499"/>
      <c r="H54" s="499"/>
      <c r="I54" s="499"/>
      <c r="J54" s="499"/>
      <c r="K54" s="499"/>
      <c r="L54" s="499"/>
      <c r="M54" s="500"/>
      <c r="N54" s="360">
        <f t="shared" si="21"/>
        <v>0</v>
      </c>
    </row>
    <row r="55" spans="1:14" ht="14.25" x14ac:dyDescent="0.3">
      <c r="A55" s="391" t="s">
        <v>466</v>
      </c>
      <c r="B55" s="498"/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500"/>
      <c r="N55" s="360">
        <f t="shared" si="21"/>
        <v>0</v>
      </c>
    </row>
    <row r="56" spans="1:14" ht="14.25" x14ac:dyDescent="0.3">
      <c r="A56" s="391" t="s">
        <v>467</v>
      </c>
      <c r="B56" s="498"/>
      <c r="C56" s="499"/>
      <c r="D56" s="499"/>
      <c r="E56" s="499"/>
      <c r="F56" s="499"/>
      <c r="G56" s="499"/>
      <c r="H56" s="499"/>
      <c r="I56" s="499"/>
      <c r="J56" s="499"/>
      <c r="K56" s="499"/>
      <c r="L56" s="499"/>
      <c r="M56" s="500"/>
      <c r="N56" s="360">
        <f t="shared" si="21"/>
        <v>0</v>
      </c>
    </row>
    <row r="57" spans="1:14" ht="14.25" x14ac:dyDescent="0.3">
      <c r="A57" s="391" t="s">
        <v>468</v>
      </c>
      <c r="B57" s="498"/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500"/>
      <c r="N57" s="548">
        <f t="shared" si="21"/>
        <v>0</v>
      </c>
    </row>
    <row r="58" spans="1:14" ht="15" thickBot="1" x14ac:dyDescent="0.35">
      <c r="A58" s="463" t="s">
        <v>550</v>
      </c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32"/>
      <c r="N58" s="360">
        <f t="shared" si="21"/>
        <v>0</v>
      </c>
    </row>
    <row r="59" spans="1:14" ht="14.25" thickBot="1" x14ac:dyDescent="0.3">
      <c r="A59" s="357" t="s">
        <v>354</v>
      </c>
      <c r="B59" s="367">
        <f>+SUM(B60:B61)</f>
        <v>0</v>
      </c>
      <c r="C59" s="367">
        <f t="shared" ref="C59:N59" si="22">+SUM(C60:C61)</f>
        <v>0</v>
      </c>
      <c r="D59" s="367">
        <f t="shared" si="22"/>
        <v>0</v>
      </c>
      <c r="E59" s="367">
        <f t="shared" si="22"/>
        <v>0</v>
      </c>
      <c r="F59" s="367">
        <f t="shared" si="22"/>
        <v>0</v>
      </c>
      <c r="G59" s="367">
        <f t="shared" si="22"/>
        <v>0</v>
      </c>
      <c r="H59" s="367">
        <f t="shared" si="22"/>
        <v>0</v>
      </c>
      <c r="I59" s="367">
        <f t="shared" si="22"/>
        <v>0</v>
      </c>
      <c r="J59" s="367">
        <f t="shared" si="22"/>
        <v>0</v>
      </c>
      <c r="K59" s="367">
        <f t="shared" si="22"/>
        <v>0</v>
      </c>
      <c r="L59" s="367">
        <f t="shared" si="22"/>
        <v>0</v>
      </c>
      <c r="M59" s="388">
        <f t="shared" si="22"/>
        <v>0</v>
      </c>
      <c r="N59" s="358">
        <f t="shared" si="22"/>
        <v>0</v>
      </c>
    </row>
    <row r="60" spans="1:14" ht="14.25" x14ac:dyDescent="0.3">
      <c r="A60" s="537" t="s">
        <v>355</v>
      </c>
      <c r="B60" s="551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52"/>
      <c r="N60" s="547">
        <f>SUM(B60:M60)</f>
        <v>0</v>
      </c>
    </row>
    <row r="61" spans="1:14" ht="15" thickBot="1" x14ac:dyDescent="0.35">
      <c r="A61" s="463" t="s">
        <v>354</v>
      </c>
      <c r="B61" s="504"/>
      <c r="C61" s="504"/>
      <c r="D61" s="504"/>
      <c r="E61" s="504"/>
      <c r="F61" s="504"/>
      <c r="G61" s="504"/>
      <c r="H61" s="504"/>
      <c r="I61" s="504"/>
      <c r="J61" s="504"/>
      <c r="K61" s="504"/>
      <c r="L61" s="504"/>
      <c r="M61" s="532"/>
      <c r="N61" s="360">
        <f>SUM(B61:M61)</f>
        <v>0</v>
      </c>
    </row>
    <row r="62" spans="1:14" ht="14.25" thickBot="1" x14ac:dyDescent="0.3">
      <c r="A62" s="357" t="s">
        <v>356</v>
      </c>
      <c r="B62" s="367">
        <f>SUM(B63:B69)</f>
        <v>3279</v>
      </c>
      <c r="C62" s="367">
        <f t="shared" ref="C62:N62" si="23">SUM(C63:C69)</f>
        <v>2788.1619999999998</v>
      </c>
      <c r="D62" s="367">
        <f t="shared" si="23"/>
        <v>2910.02</v>
      </c>
      <c r="E62" s="367">
        <f t="shared" si="23"/>
        <v>3347.7350000000001</v>
      </c>
      <c r="F62" s="367">
        <f t="shared" si="23"/>
        <v>2706.47</v>
      </c>
      <c r="G62" s="367">
        <f t="shared" si="23"/>
        <v>2467.134</v>
      </c>
      <c r="H62" s="367">
        <f t="shared" si="23"/>
        <v>3486.261</v>
      </c>
      <c r="I62" s="367">
        <f t="shared" si="23"/>
        <v>3122</v>
      </c>
      <c r="J62" s="367">
        <f t="shared" si="23"/>
        <v>3795.3519999999999</v>
      </c>
      <c r="K62" s="367">
        <f t="shared" si="23"/>
        <v>3331.797</v>
      </c>
      <c r="L62" s="367">
        <f t="shared" si="23"/>
        <v>4511</v>
      </c>
      <c r="M62" s="388">
        <f t="shared" si="23"/>
        <v>4211</v>
      </c>
      <c r="N62" s="358">
        <f t="shared" si="23"/>
        <v>39955.930999999997</v>
      </c>
    </row>
    <row r="63" spans="1:14" ht="14.25" x14ac:dyDescent="0.3">
      <c r="A63" s="359" t="s">
        <v>377</v>
      </c>
      <c r="B63" s="521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3"/>
      <c r="N63" s="360">
        <f>SUM(B63:M63)</f>
        <v>0</v>
      </c>
    </row>
    <row r="64" spans="1:14" ht="14.25" x14ac:dyDescent="0.3">
      <c r="A64" s="359" t="s">
        <v>357</v>
      </c>
      <c r="B64" s="521"/>
      <c r="C64" s="522"/>
      <c r="D64" s="522"/>
      <c r="E64" s="522"/>
      <c r="F64" s="522"/>
      <c r="G64" s="522"/>
      <c r="H64" s="522"/>
      <c r="I64" s="522"/>
      <c r="J64" s="522"/>
      <c r="K64" s="522"/>
      <c r="L64" s="522"/>
      <c r="M64" s="523"/>
      <c r="N64" s="360">
        <f t="shared" ref="N64:N69" si="24">SUM(B64:M64)</f>
        <v>0</v>
      </c>
    </row>
    <row r="65" spans="1:14" ht="14.25" x14ac:dyDescent="0.3">
      <c r="A65" s="359" t="s">
        <v>378</v>
      </c>
      <c r="B65" s="521"/>
      <c r="C65" s="522"/>
      <c r="D65" s="522"/>
      <c r="E65" s="522"/>
      <c r="F65" s="522"/>
      <c r="G65" s="522"/>
      <c r="H65" s="522"/>
      <c r="I65" s="522"/>
      <c r="J65" s="522"/>
      <c r="K65" s="522"/>
      <c r="L65" s="522"/>
      <c r="M65" s="523"/>
      <c r="N65" s="360">
        <f t="shared" si="24"/>
        <v>0</v>
      </c>
    </row>
    <row r="66" spans="1:14" ht="14.25" x14ac:dyDescent="0.3">
      <c r="A66" s="391" t="s">
        <v>358</v>
      </c>
      <c r="B66" s="498">
        <v>3279</v>
      </c>
      <c r="C66" s="499">
        <v>2788.1619999999998</v>
      </c>
      <c r="D66" s="499">
        <v>2910.02</v>
      </c>
      <c r="E66" s="499">
        <v>3347.7350000000001</v>
      </c>
      <c r="F66" s="499">
        <v>2706.47</v>
      </c>
      <c r="G66" s="499">
        <v>2467.134</v>
      </c>
      <c r="H66" s="499">
        <v>3486.261</v>
      </c>
      <c r="I66" s="499">
        <v>3122</v>
      </c>
      <c r="J66" s="499">
        <v>3795.3519999999999</v>
      </c>
      <c r="K66" s="499">
        <v>3331.797</v>
      </c>
      <c r="L66" s="499">
        <v>4511</v>
      </c>
      <c r="M66" s="500">
        <v>4211</v>
      </c>
      <c r="N66" s="360">
        <f t="shared" si="24"/>
        <v>39955.930999999997</v>
      </c>
    </row>
    <row r="67" spans="1:14" ht="14.25" x14ac:dyDescent="0.3">
      <c r="A67" s="391" t="s">
        <v>395</v>
      </c>
      <c r="B67" s="498"/>
      <c r="C67" s="499"/>
      <c r="D67" s="499"/>
      <c r="E67" s="499"/>
      <c r="F67" s="499"/>
      <c r="G67" s="499"/>
      <c r="H67" s="499"/>
      <c r="I67" s="499"/>
      <c r="J67" s="499"/>
      <c r="K67" s="499"/>
      <c r="L67" s="499"/>
      <c r="M67" s="500"/>
      <c r="N67" s="360">
        <f t="shared" si="24"/>
        <v>0</v>
      </c>
    </row>
    <row r="68" spans="1:14" ht="14.25" x14ac:dyDescent="0.3">
      <c r="A68" s="456" t="s">
        <v>483</v>
      </c>
      <c r="B68" s="501"/>
      <c r="C68" s="502"/>
      <c r="D68" s="502"/>
      <c r="E68" s="502"/>
      <c r="F68" s="502"/>
      <c r="G68" s="502"/>
      <c r="H68" s="502"/>
      <c r="I68" s="502"/>
      <c r="J68" s="502"/>
      <c r="K68" s="502"/>
      <c r="L68" s="502"/>
      <c r="M68" s="503"/>
      <c r="N68" s="360">
        <f t="shared" si="24"/>
        <v>0</v>
      </c>
    </row>
    <row r="69" spans="1:14" ht="15" thickBot="1" x14ac:dyDescent="0.35">
      <c r="A69" s="456" t="s">
        <v>469</v>
      </c>
      <c r="B69" s="501"/>
      <c r="C69" s="502"/>
      <c r="D69" s="502"/>
      <c r="E69" s="502"/>
      <c r="F69" s="502"/>
      <c r="G69" s="502"/>
      <c r="H69" s="502"/>
      <c r="I69" s="502"/>
      <c r="J69" s="502"/>
      <c r="K69" s="502"/>
      <c r="L69" s="502"/>
      <c r="M69" s="503"/>
      <c r="N69" s="360">
        <f t="shared" si="24"/>
        <v>0</v>
      </c>
    </row>
    <row r="70" spans="1:14" ht="14.25" thickBot="1" x14ac:dyDescent="0.3">
      <c r="A70" s="357" t="s">
        <v>359</v>
      </c>
      <c r="B70" s="367">
        <f t="shared" ref="B70" si="25">SUM(B71:B75)</f>
        <v>11887</v>
      </c>
      <c r="C70" s="367">
        <f t="shared" ref="C70" si="26">SUM(C71:C75)</f>
        <v>3805.4540000000002</v>
      </c>
      <c r="D70" s="367">
        <f t="shared" ref="D70" si="27">SUM(D71:D75)</f>
        <v>1704.2070000000001</v>
      </c>
      <c r="E70" s="367">
        <f t="shared" ref="E70" si="28">SUM(E71:E75)</f>
        <v>14738.527999999998</v>
      </c>
      <c r="F70" s="367">
        <f t="shared" ref="F70" si="29">SUM(F71:F75)</f>
        <v>8561.4220000000005</v>
      </c>
      <c r="G70" s="367">
        <f t="shared" ref="G70" si="30">SUM(G71:G75)</f>
        <v>0</v>
      </c>
      <c r="H70" s="367">
        <f t="shared" ref="H70" si="31">SUM(H71:H75)</f>
        <v>13391.906999999999</v>
      </c>
      <c r="I70" s="367">
        <f t="shared" ref="I70" si="32">SUM(I71:I75)</f>
        <v>13314</v>
      </c>
      <c r="J70" s="367">
        <f t="shared" ref="J70" si="33">SUM(J71:J75)</f>
        <v>796.19600000000003</v>
      </c>
      <c r="K70" s="367">
        <f t="shared" ref="K70" si="34">SUM(K71:K75)</f>
        <v>4369.2820000000002</v>
      </c>
      <c r="L70" s="367">
        <f t="shared" ref="L70" si="35">SUM(L71:L75)</f>
        <v>14642</v>
      </c>
      <c r="M70" s="388">
        <f t="shared" ref="M70" si="36">SUM(M71:M75)</f>
        <v>1893</v>
      </c>
      <c r="N70" s="358">
        <f t="shared" ref="N70" si="37">SUM(N71:N75)</f>
        <v>89102.995999999999</v>
      </c>
    </row>
    <row r="71" spans="1:14" ht="14.25" x14ac:dyDescent="0.3">
      <c r="A71" s="359" t="s">
        <v>360</v>
      </c>
      <c r="B71" s="464"/>
      <c r="C71" s="465"/>
      <c r="D71" s="465"/>
      <c r="E71" s="465"/>
      <c r="F71" s="465"/>
      <c r="G71" s="465"/>
      <c r="H71" s="465"/>
      <c r="I71" s="465"/>
      <c r="J71" s="465"/>
      <c r="K71" s="465"/>
      <c r="L71" s="465"/>
      <c r="M71" s="497"/>
      <c r="N71" s="360">
        <f>SUM(B71:M71)</f>
        <v>0</v>
      </c>
    </row>
    <row r="72" spans="1:14" ht="14.25" x14ac:dyDescent="0.3">
      <c r="A72" s="359" t="s">
        <v>396</v>
      </c>
      <c r="B72" s="464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97"/>
      <c r="N72" s="360">
        <f t="shared" ref="N72:N75" si="38">SUM(B72:M72)</f>
        <v>0</v>
      </c>
    </row>
    <row r="73" spans="1:14" ht="14.25" x14ac:dyDescent="0.3">
      <c r="A73" s="391" t="s">
        <v>359</v>
      </c>
      <c r="B73" s="498">
        <v>11887</v>
      </c>
      <c r="C73" s="499">
        <v>3805.4540000000002</v>
      </c>
      <c r="D73" s="499">
        <v>1704.2070000000001</v>
      </c>
      <c r="E73" s="499">
        <v>14738.527999999998</v>
      </c>
      <c r="F73" s="499">
        <v>8561.4220000000005</v>
      </c>
      <c r="G73" s="499">
        <v>0</v>
      </c>
      <c r="H73" s="499">
        <v>13391.906999999999</v>
      </c>
      <c r="I73" s="499">
        <v>13314</v>
      </c>
      <c r="J73" s="499">
        <v>796.19600000000003</v>
      </c>
      <c r="K73" s="499">
        <v>4369.2820000000002</v>
      </c>
      <c r="L73" s="499">
        <v>14642</v>
      </c>
      <c r="M73" s="500">
        <v>1893</v>
      </c>
      <c r="N73" s="360">
        <f t="shared" si="38"/>
        <v>89102.995999999999</v>
      </c>
    </row>
    <row r="74" spans="1:14" ht="14.25" x14ac:dyDescent="0.3">
      <c r="A74" s="391" t="s">
        <v>361</v>
      </c>
      <c r="B74" s="498"/>
      <c r="C74" s="499"/>
      <c r="D74" s="499"/>
      <c r="E74" s="499"/>
      <c r="F74" s="499"/>
      <c r="G74" s="499"/>
      <c r="H74" s="499"/>
      <c r="I74" s="499"/>
      <c r="J74" s="499"/>
      <c r="K74" s="499"/>
      <c r="L74" s="499"/>
      <c r="M74" s="500"/>
      <c r="N74" s="360">
        <f t="shared" si="38"/>
        <v>0</v>
      </c>
    </row>
    <row r="75" spans="1:14" ht="15" thickBot="1" x14ac:dyDescent="0.35">
      <c r="A75" s="391" t="s">
        <v>362</v>
      </c>
      <c r="B75" s="498"/>
      <c r="C75" s="499"/>
      <c r="D75" s="499"/>
      <c r="E75" s="499"/>
      <c r="F75" s="499"/>
      <c r="G75" s="499"/>
      <c r="H75" s="499"/>
      <c r="I75" s="499"/>
      <c r="J75" s="499"/>
      <c r="K75" s="499"/>
      <c r="L75" s="499"/>
      <c r="M75" s="500"/>
      <c r="N75" s="360">
        <f t="shared" si="38"/>
        <v>0</v>
      </c>
    </row>
    <row r="76" spans="1:14" ht="14.25" thickBot="1" x14ac:dyDescent="0.3">
      <c r="A76" s="357" t="s">
        <v>363</v>
      </c>
      <c r="B76" s="367">
        <f t="shared" ref="B76:N76" si="39">SUM(B77:B94)</f>
        <v>0</v>
      </c>
      <c r="C76" s="367">
        <f t="shared" si="39"/>
        <v>0</v>
      </c>
      <c r="D76" s="367">
        <f t="shared" si="39"/>
        <v>0</v>
      </c>
      <c r="E76" s="367">
        <f t="shared" si="39"/>
        <v>0</v>
      </c>
      <c r="F76" s="367">
        <f t="shared" si="39"/>
        <v>0</v>
      </c>
      <c r="G76" s="367">
        <f t="shared" si="39"/>
        <v>0</v>
      </c>
      <c r="H76" s="367">
        <f t="shared" si="39"/>
        <v>0</v>
      </c>
      <c r="I76" s="367">
        <f t="shared" si="39"/>
        <v>0</v>
      </c>
      <c r="J76" s="367">
        <f t="shared" si="39"/>
        <v>0</v>
      </c>
      <c r="K76" s="367">
        <f t="shared" si="39"/>
        <v>0</v>
      </c>
      <c r="L76" s="367">
        <f t="shared" si="39"/>
        <v>0</v>
      </c>
      <c r="M76" s="388">
        <f t="shared" si="39"/>
        <v>0</v>
      </c>
      <c r="N76" s="358">
        <f t="shared" si="39"/>
        <v>0</v>
      </c>
    </row>
    <row r="77" spans="1:14" ht="14.25" x14ac:dyDescent="0.3">
      <c r="A77" s="359" t="s">
        <v>364</v>
      </c>
      <c r="B77" s="464"/>
      <c r="C77" s="465"/>
      <c r="D77" s="465"/>
      <c r="E77" s="465"/>
      <c r="F77" s="465"/>
      <c r="G77" s="465"/>
      <c r="H77" s="465"/>
      <c r="I77" s="465"/>
      <c r="J77" s="465"/>
      <c r="K77" s="465"/>
      <c r="L77" s="465"/>
      <c r="M77" s="497"/>
      <c r="N77" s="360">
        <f>SUM(B77:M77)</f>
        <v>0</v>
      </c>
    </row>
    <row r="78" spans="1:14" ht="14.25" x14ac:dyDescent="0.3">
      <c r="A78" s="391" t="s">
        <v>365</v>
      </c>
      <c r="B78" s="498"/>
      <c r="C78" s="499"/>
      <c r="D78" s="499"/>
      <c r="E78" s="499"/>
      <c r="F78" s="499"/>
      <c r="G78" s="499"/>
      <c r="H78" s="499"/>
      <c r="I78" s="499"/>
      <c r="J78" s="499"/>
      <c r="K78" s="499"/>
      <c r="L78" s="499"/>
      <c r="M78" s="500"/>
      <c r="N78" s="360">
        <f t="shared" ref="N78:N105" si="40">SUM(B78:M78)</f>
        <v>0</v>
      </c>
    </row>
    <row r="79" spans="1:14" ht="14.25" x14ac:dyDescent="0.3">
      <c r="A79" s="391" t="s">
        <v>183</v>
      </c>
      <c r="B79" s="498"/>
      <c r="C79" s="499"/>
      <c r="D79" s="499"/>
      <c r="E79" s="499"/>
      <c r="F79" s="499"/>
      <c r="G79" s="499"/>
      <c r="H79" s="499"/>
      <c r="I79" s="499"/>
      <c r="J79" s="499"/>
      <c r="K79" s="499"/>
      <c r="L79" s="499"/>
      <c r="M79" s="500"/>
      <c r="N79" s="360">
        <f t="shared" si="40"/>
        <v>0</v>
      </c>
    </row>
    <row r="80" spans="1:14" ht="14.25" x14ac:dyDescent="0.3">
      <c r="A80" s="391" t="s">
        <v>366</v>
      </c>
      <c r="B80" s="498"/>
      <c r="C80" s="499"/>
      <c r="D80" s="499"/>
      <c r="E80" s="499"/>
      <c r="F80" s="499"/>
      <c r="G80" s="499"/>
      <c r="H80" s="499"/>
      <c r="I80" s="499"/>
      <c r="J80" s="499"/>
      <c r="K80" s="499"/>
      <c r="L80" s="499"/>
      <c r="M80" s="500"/>
      <c r="N80" s="360">
        <f t="shared" si="40"/>
        <v>0</v>
      </c>
    </row>
    <row r="81" spans="1:14" ht="14.25" x14ac:dyDescent="0.3">
      <c r="A81" s="391" t="s">
        <v>473</v>
      </c>
      <c r="B81" s="498"/>
      <c r="C81" s="499"/>
      <c r="D81" s="499"/>
      <c r="E81" s="499"/>
      <c r="F81" s="499"/>
      <c r="G81" s="499"/>
      <c r="H81" s="499"/>
      <c r="I81" s="499"/>
      <c r="J81" s="499"/>
      <c r="K81" s="499"/>
      <c r="L81" s="499"/>
      <c r="M81" s="500"/>
      <c r="N81" s="360">
        <f t="shared" si="40"/>
        <v>0</v>
      </c>
    </row>
    <row r="82" spans="1:14" ht="14.25" x14ac:dyDescent="0.3">
      <c r="A82" s="391" t="s">
        <v>367</v>
      </c>
      <c r="B82" s="498"/>
      <c r="C82" s="499"/>
      <c r="D82" s="499"/>
      <c r="E82" s="499"/>
      <c r="F82" s="499"/>
      <c r="G82" s="499"/>
      <c r="H82" s="499"/>
      <c r="I82" s="499"/>
      <c r="J82" s="499"/>
      <c r="K82" s="499"/>
      <c r="L82" s="499"/>
      <c r="M82" s="500"/>
      <c r="N82" s="360">
        <f t="shared" si="40"/>
        <v>0</v>
      </c>
    </row>
    <row r="83" spans="1:14" ht="14.25" x14ac:dyDescent="0.3">
      <c r="A83" s="391" t="s">
        <v>471</v>
      </c>
      <c r="B83" s="498"/>
      <c r="C83" s="499"/>
      <c r="D83" s="499"/>
      <c r="E83" s="499"/>
      <c r="F83" s="499"/>
      <c r="G83" s="499"/>
      <c r="H83" s="499"/>
      <c r="I83" s="499"/>
      <c r="J83" s="499"/>
      <c r="K83" s="499"/>
      <c r="L83" s="499"/>
      <c r="M83" s="500"/>
      <c r="N83" s="360">
        <f t="shared" si="40"/>
        <v>0</v>
      </c>
    </row>
    <row r="84" spans="1:14" ht="14.25" x14ac:dyDescent="0.3">
      <c r="A84" s="391" t="s">
        <v>155</v>
      </c>
      <c r="B84" s="498"/>
      <c r="C84" s="499"/>
      <c r="D84" s="499"/>
      <c r="E84" s="499"/>
      <c r="F84" s="499"/>
      <c r="G84" s="499"/>
      <c r="H84" s="499"/>
      <c r="I84" s="499"/>
      <c r="J84" s="499"/>
      <c r="K84" s="499"/>
      <c r="L84" s="499"/>
      <c r="M84" s="500"/>
      <c r="N84" s="360">
        <f t="shared" si="40"/>
        <v>0</v>
      </c>
    </row>
    <row r="85" spans="1:14" ht="14.25" x14ac:dyDescent="0.3">
      <c r="A85" s="391" t="s">
        <v>368</v>
      </c>
      <c r="B85" s="498"/>
      <c r="C85" s="499"/>
      <c r="D85" s="499"/>
      <c r="E85" s="499"/>
      <c r="F85" s="499"/>
      <c r="G85" s="499"/>
      <c r="H85" s="499"/>
      <c r="I85" s="499"/>
      <c r="J85" s="499"/>
      <c r="K85" s="499"/>
      <c r="L85" s="499"/>
      <c r="M85" s="500"/>
      <c r="N85" s="360">
        <f t="shared" si="40"/>
        <v>0</v>
      </c>
    </row>
    <row r="86" spans="1:14" ht="14.25" x14ac:dyDescent="0.3">
      <c r="A86" s="391" t="s">
        <v>369</v>
      </c>
      <c r="B86" s="498"/>
      <c r="C86" s="499"/>
      <c r="D86" s="499"/>
      <c r="E86" s="499"/>
      <c r="F86" s="499"/>
      <c r="G86" s="499"/>
      <c r="H86" s="499"/>
      <c r="I86" s="499"/>
      <c r="J86" s="499"/>
      <c r="K86" s="499"/>
      <c r="L86" s="499"/>
      <c r="M86" s="500"/>
      <c r="N86" s="360">
        <f t="shared" si="40"/>
        <v>0</v>
      </c>
    </row>
    <row r="87" spans="1:14" ht="14.25" x14ac:dyDescent="0.3">
      <c r="A87" s="391" t="s">
        <v>370</v>
      </c>
      <c r="B87" s="498"/>
      <c r="C87" s="499"/>
      <c r="D87" s="499"/>
      <c r="E87" s="499"/>
      <c r="F87" s="499"/>
      <c r="G87" s="499"/>
      <c r="H87" s="499"/>
      <c r="I87" s="499"/>
      <c r="J87" s="499"/>
      <c r="K87" s="499"/>
      <c r="L87" s="499"/>
      <c r="M87" s="500"/>
      <c r="N87" s="360">
        <f t="shared" si="40"/>
        <v>0</v>
      </c>
    </row>
    <row r="88" spans="1:14" ht="14.25" x14ac:dyDescent="0.3">
      <c r="A88" s="391" t="s">
        <v>371</v>
      </c>
      <c r="B88" s="498"/>
      <c r="C88" s="499"/>
      <c r="D88" s="499"/>
      <c r="E88" s="499"/>
      <c r="F88" s="499"/>
      <c r="G88" s="499"/>
      <c r="H88" s="499"/>
      <c r="I88" s="499"/>
      <c r="J88" s="499"/>
      <c r="K88" s="499"/>
      <c r="L88" s="499"/>
      <c r="M88" s="500"/>
      <c r="N88" s="360">
        <f t="shared" si="40"/>
        <v>0</v>
      </c>
    </row>
    <row r="89" spans="1:14" ht="14.25" x14ac:dyDescent="0.3">
      <c r="A89" s="391" t="s">
        <v>470</v>
      </c>
      <c r="B89" s="498"/>
      <c r="C89" s="499"/>
      <c r="D89" s="499"/>
      <c r="E89" s="499"/>
      <c r="F89" s="499"/>
      <c r="G89" s="499"/>
      <c r="H89" s="499"/>
      <c r="I89" s="499"/>
      <c r="J89" s="499"/>
      <c r="K89" s="499"/>
      <c r="L89" s="499"/>
      <c r="M89" s="500"/>
      <c r="N89" s="360">
        <f t="shared" si="40"/>
        <v>0</v>
      </c>
    </row>
    <row r="90" spans="1:14" ht="14.25" x14ac:dyDescent="0.3">
      <c r="A90" s="391" t="s">
        <v>484</v>
      </c>
      <c r="B90" s="498"/>
      <c r="C90" s="499"/>
      <c r="D90" s="499"/>
      <c r="E90" s="499"/>
      <c r="F90" s="499"/>
      <c r="G90" s="499"/>
      <c r="H90" s="499"/>
      <c r="I90" s="499"/>
      <c r="J90" s="499"/>
      <c r="K90" s="499"/>
      <c r="L90" s="499"/>
      <c r="M90" s="500"/>
      <c r="N90" s="360">
        <f t="shared" si="40"/>
        <v>0</v>
      </c>
    </row>
    <row r="91" spans="1:14" ht="14.25" x14ac:dyDescent="0.3">
      <c r="A91" s="391" t="s">
        <v>472</v>
      </c>
      <c r="B91" s="498"/>
      <c r="C91" s="499"/>
      <c r="D91" s="499"/>
      <c r="E91" s="499"/>
      <c r="F91" s="499"/>
      <c r="G91" s="499"/>
      <c r="H91" s="499"/>
      <c r="I91" s="499"/>
      <c r="J91" s="499"/>
      <c r="K91" s="499"/>
      <c r="L91" s="499"/>
      <c r="M91" s="500"/>
      <c r="N91" s="360">
        <f t="shared" si="40"/>
        <v>0</v>
      </c>
    </row>
    <row r="92" spans="1:14" ht="14.25" x14ac:dyDescent="0.3">
      <c r="A92" s="456" t="s">
        <v>474</v>
      </c>
      <c r="B92" s="501"/>
      <c r="C92" s="502"/>
      <c r="D92" s="502"/>
      <c r="E92" s="502"/>
      <c r="F92" s="502"/>
      <c r="G92" s="502"/>
      <c r="H92" s="502"/>
      <c r="I92" s="502"/>
      <c r="J92" s="502"/>
      <c r="K92" s="502"/>
      <c r="L92" s="502"/>
      <c r="M92" s="503"/>
      <c r="N92" s="360">
        <f t="shared" si="40"/>
        <v>0</v>
      </c>
    </row>
    <row r="93" spans="1:14" ht="14.25" x14ac:dyDescent="0.3">
      <c r="A93" s="456" t="s">
        <v>475</v>
      </c>
      <c r="B93" s="501"/>
      <c r="C93" s="502"/>
      <c r="D93" s="502"/>
      <c r="E93" s="502"/>
      <c r="F93" s="502"/>
      <c r="G93" s="502"/>
      <c r="H93" s="502"/>
      <c r="I93" s="502"/>
      <c r="J93" s="502"/>
      <c r="K93" s="502"/>
      <c r="L93" s="502"/>
      <c r="M93" s="503"/>
      <c r="N93" s="360">
        <f t="shared" si="40"/>
        <v>0</v>
      </c>
    </row>
    <row r="94" spans="1:14" ht="15" thickBot="1" x14ac:dyDescent="0.35">
      <c r="A94" s="456" t="s">
        <v>476</v>
      </c>
      <c r="B94" s="501"/>
      <c r="C94" s="502"/>
      <c r="D94" s="502"/>
      <c r="E94" s="502"/>
      <c r="F94" s="502"/>
      <c r="G94" s="502"/>
      <c r="H94" s="502"/>
      <c r="I94" s="502"/>
      <c r="J94" s="502"/>
      <c r="K94" s="502"/>
      <c r="L94" s="502"/>
      <c r="M94" s="503"/>
      <c r="N94" s="360">
        <f t="shared" si="40"/>
        <v>0</v>
      </c>
    </row>
    <row r="95" spans="1:14" ht="14.25" thickBot="1" x14ac:dyDescent="0.3">
      <c r="A95" s="357" t="s">
        <v>372</v>
      </c>
      <c r="B95" s="367">
        <f>SUM(B96:B103)</f>
        <v>0</v>
      </c>
      <c r="C95" s="367">
        <f t="shared" ref="C95:N95" si="41">SUM(C96:C103)</f>
        <v>0</v>
      </c>
      <c r="D95" s="367">
        <f t="shared" si="41"/>
        <v>0</v>
      </c>
      <c r="E95" s="367">
        <f t="shared" si="41"/>
        <v>0</v>
      </c>
      <c r="F95" s="367">
        <f t="shared" si="41"/>
        <v>0</v>
      </c>
      <c r="G95" s="367">
        <f t="shared" si="41"/>
        <v>0</v>
      </c>
      <c r="H95" s="367">
        <f t="shared" si="41"/>
        <v>0</v>
      </c>
      <c r="I95" s="367">
        <f t="shared" si="41"/>
        <v>0</v>
      </c>
      <c r="J95" s="367">
        <f t="shared" si="41"/>
        <v>0</v>
      </c>
      <c r="K95" s="367">
        <f t="shared" si="41"/>
        <v>0</v>
      </c>
      <c r="L95" s="367">
        <f t="shared" si="41"/>
        <v>0</v>
      </c>
      <c r="M95" s="388">
        <f t="shared" si="41"/>
        <v>0</v>
      </c>
      <c r="N95" s="358">
        <f t="shared" si="41"/>
        <v>0</v>
      </c>
    </row>
    <row r="96" spans="1:14" ht="14.25" x14ac:dyDescent="0.3">
      <c r="A96" s="359" t="s">
        <v>184</v>
      </c>
      <c r="B96" s="464"/>
      <c r="C96" s="465"/>
      <c r="D96" s="465"/>
      <c r="E96" s="465"/>
      <c r="F96" s="465"/>
      <c r="G96" s="465"/>
      <c r="H96" s="465"/>
      <c r="I96" s="465"/>
      <c r="J96" s="465"/>
      <c r="K96" s="465"/>
      <c r="L96" s="465"/>
      <c r="M96" s="497"/>
      <c r="N96" s="360">
        <f t="shared" si="40"/>
        <v>0</v>
      </c>
    </row>
    <row r="97" spans="1:14" ht="14.25" x14ac:dyDescent="0.3">
      <c r="A97" s="359" t="s">
        <v>477</v>
      </c>
      <c r="B97" s="464"/>
      <c r="C97" s="465"/>
      <c r="D97" s="465"/>
      <c r="E97" s="465"/>
      <c r="F97" s="465"/>
      <c r="G97" s="465"/>
      <c r="H97" s="465"/>
      <c r="I97" s="465"/>
      <c r="J97" s="465"/>
      <c r="K97" s="465"/>
      <c r="L97" s="465"/>
      <c r="M97" s="497"/>
      <c r="N97" s="360">
        <f t="shared" si="40"/>
        <v>0</v>
      </c>
    </row>
    <row r="98" spans="1:14" ht="14.25" x14ac:dyDescent="0.3">
      <c r="A98" s="359" t="s">
        <v>373</v>
      </c>
      <c r="B98" s="464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97"/>
      <c r="N98" s="360">
        <f t="shared" si="40"/>
        <v>0</v>
      </c>
    </row>
    <row r="99" spans="1:14" ht="14.25" x14ac:dyDescent="0.3">
      <c r="A99" s="359" t="s">
        <v>478</v>
      </c>
      <c r="B99" s="464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97"/>
      <c r="N99" s="360">
        <f t="shared" si="40"/>
        <v>0</v>
      </c>
    </row>
    <row r="100" spans="1:14" ht="14.25" x14ac:dyDescent="0.3">
      <c r="A100" s="359" t="s">
        <v>479</v>
      </c>
      <c r="B100" s="464"/>
      <c r="C100" s="465"/>
      <c r="D100" s="465"/>
      <c r="E100" s="465"/>
      <c r="F100" s="465"/>
      <c r="G100" s="465"/>
      <c r="H100" s="465"/>
      <c r="I100" s="465"/>
      <c r="J100" s="465"/>
      <c r="K100" s="465"/>
      <c r="L100" s="465"/>
      <c r="M100" s="497"/>
      <c r="N100" s="360">
        <f t="shared" si="40"/>
        <v>0</v>
      </c>
    </row>
    <row r="101" spans="1:14" ht="14.25" x14ac:dyDescent="0.3">
      <c r="A101" s="391" t="s">
        <v>480</v>
      </c>
      <c r="B101" s="498"/>
      <c r="C101" s="499"/>
      <c r="D101" s="499"/>
      <c r="E101" s="499"/>
      <c r="F101" s="499"/>
      <c r="G101" s="499"/>
      <c r="H101" s="499"/>
      <c r="I101" s="499"/>
      <c r="J101" s="499"/>
      <c r="K101" s="499"/>
      <c r="L101" s="499"/>
      <c r="M101" s="500"/>
      <c r="N101" s="360">
        <f t="shared" si="40"/>
        <v>0</v>
      </c>
    </row>
    <row r="102" spans="1:14" ht="14.25" x14ac:dyDescent="0.3">
      <c r="A102" s="391" t="s">
        <v>481</v>
      </c>
      <c r="B102" s="498"/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  <c r="M102" s="500"/>
      <c r="N102" s="548">
        <f t="shared" si="40"/>
        <v>0</v>
      </c>
    </row>
    <row r="103" spans="1:14" ht="15" thickBot="1" x14ac:dyDescent="0.35">
      <c r="A103" s="463" t="s">
        <v>551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32"/>
      <c r="N103" s="360">
        <f t="shared" si="40"/>
        <v>0</v>
      </c>
    </row>
    <row r="104" spans="1:14" ht="14.25" thickBot="1" x14ac:dyDescent="0.3">
      <c r="A104" s="357" t="s">
        <v>185</v>
      </c>
      <c r="B104" s="367">
        <f>B105</f>
        <v>7737</v>
      </c>
      <c r="C104" s="367">
        <f t="shared" ref="C104:N104" si="42">C105</f>
        <v>2144.098</v>
      </c>
      <c r="D104" s="367">
        <f t="shared" si="42"/>
        <v>2437.9479999999999</v>
      </c>
      <c r="E104" s="367">
        <f t="shared" si="42"/>
        <v>8084.7829999999994</v>
      </c>
      <c r="F104" s="367">
        <f t="shared" si="42"/>
        <v>6419.7290000000003</v>
      </c>
      <c r="G104" s="367">
        <f t="shared" si="42"/>
        <v>0</v>
      </c>
      <c r="H104" s="367">
        <f t="shared" si="42"/>
        <v>7549.3149999999996</v>
      </c>
      <c r="I104" s="367">
        <f t="shared" si="42"/>
        <v>6937</v>
      </c>
      <c r="J104" s="367">
        <f t="shared" si="42"/>
        <v>273.22199999999998</v>
      </c>
      <c r="K104" s="367">
        <f t="shared" si="42"/>
        <v>2433.7399999999998</v>
      </c>
      <c r="L104" s="367">
        <f t="shared" si="42"/>
        <v>6065</v>
      </c>
      <c r="M104" s="388">
        <f t="shared" si="42"/>
        <v>394</v>
      </c>
      <c r="N104" s="358">
        <f t="shared" si="42"/>
        <v>50475.834999999999</v>
      </c>
    </row>
    <row r="105" spans="1:14" ht="15" thickBot="1" x14ac:dyDescent="0.35">
      <c r="A105" s="463" t="s">
        <v>185</v>
      </c>
      <c r="B105" s="504">
        <v>7737</v>
      </c>
      <c r="C105" s="553">
        <v>2144.098</v>
      </c>
      <c r="D105" s="553">
        <v>2437.9479999999999</v>
      </c>
      <c r="E105" s="553">
        <v>8084.7829999999994</v>
      </c>
      <c r="F105" s="553">
        <v>6419.7290000000003</v>
      </c>
      <c r="G105" s="553">
        <v>0</v>
      </c>
      <c r="H105" s="553">
        <v>7549.3149999999996</v>
      </c>
      <c r="I105" s="553">
        <v>6937</v>
      </c>
      <c r="J105" s="553">
        <v>273.22199999999998</v>
      </c>
      <c r="K105" s="553">
        <v>2433.7399999999998</v>
      </c>
      <c r="L105" s="553">
        <v>6065</v>
      </c>
      <c r="M105" s="554">
        <v>394</v>
      </c>
      <c r="N105" s="360">
        <f t="shared" si="40"/>
        <v>50475.834999999999</v>
      </c>
    </row>
    <row r="106" spans="1:14" ht="14.25" thickBot="1" x14ac:dyDescent="0.3">
      <c r="A106" s="361" t="s">
        <v>15</v>
      </c>
      <c r="B106" s="368">
        <f t="shared" ref="B106:L106" si="43">+B5+B11+B29+B34+B48+B59+B62+B70+B76+B95+B104</f>
        <v>83096.023000000001</v>
      </c>
      <c r="C106" s="368">
        <f t="shared" si="43"/>
        <v>62579.462</v>
      </c>
      <c r="D106" s="368">
        <f t="shared" si="43"/>
        <v>61673.294000000002</v>
      </c>
      <c r="E106" s="368">
        <f t="shared" si="43"/>
        <v>82552.379999999976</v>
      </c>
      <c r="F106" s="368">
        <f t="shared" si="43"/>
        <v>70310.042000000016</v>
      </c>
      <c r="G106" s="368">
        <f t="shared" si="43"/>
        <v>43078.843999999997</v>
      </c>
      <c r="H106" s="368">
        <f t="shared" si="43"/>
        <v>72825.885999999999</v>
      </c>
      <c r="I106" s="368">
        <f t="shared" si="43"/>
        <v>68920</v>
      </c>
      <c r="J106" s="368">
        <f t="shared" si="43"/>
        <v>53981.296999999999</v>
      </c>
      <c r="K106" s="368">
        <f t="shared" si="43"/>
        <v>57932.686999999984</v>
      </c>
      <c r="L106" s="368">
        <f t="shared" si="43"/>
        <v>86000</v>
      </c>
      <c r="M106" s="496">
        <f t="shared" ref="M106:N106" si="44">+M5+M11+M29+M34+M48+M59+M62+M70+M76+M95+M104</f>
        <v>58927</v>
      </c>
      <c r="N106" s="362">
        <f t="shared" si="44"/>
        <v>801876.91500000004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P106"/>
  <sheetViews>
    <sheetView zoomScale="87" zoomScaleNormal="87" workbookViewId="0">
      <selection activeCell="C42" sqref="C42"/>
    </sheetView>
  </sheetViews>
  <sheetFormatPr baseColWidth="10" defaultColWidth="11.42578125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6" x14ac:dyDescent="0.25">
      <c r="A1" s="1"/>
    </row>
    <row r="2" spans="1:16" x14ac:dyDescent="0.25">
      <c r="A2" s="6" t="s">
        <v>507</v>
      </c>
    </row>
    <row r="3" spans="1:16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4.25" thickBot="1" x14ac:dyDescent="0.3">
      <c r="A4" s="363"/>
      <c r="B4" s="466" t="s">
        <v>40</v>
      </c>
      <c r="C4" s="467" t="s">
        <v>41</v>
      </c>
      <c r="D4" s="467" t="s">
        <v>42</v>
      </c>
      <c r="E4" s="467" t="s">
        <v>43</v>
      </c>
      <c r="F4" s="467" t="s">
        <v>44</v>
      </c>
      <c r="G4" s="467" t="s">
        <v>45</v>
      </c>
      <c r="H4" s="467" t="s">
        <v>46</v>
      </c>
      <c r="I4" s="467" t="s">
        <v>47</v>
      </c>
      <c r="J4" s="467" t="s">
        <v>48</v>
      </c>
      <c r="K4" s="467" t="s">
        <v>49</v>
      </c>
      <c r="L4" s="467" t="s">
        <v>50</v>
      </c>
      <c r="M4" s="468" t="s">
        <v>51</v>
      </c>
      <c r="N4" s="469" t="s">
        <v>334</v>
      </c>
    </row>
    <row r="5" spans="1:16" ht="14.25" thickBot="1" x14ac:dyDescent="0.3">
      <c r="A5" s="357" t="s">
        <v>23</v>
      </c>
      <c r="B5" s="367">
        <f t="shared" ref="B5" si="0">SUM(B6:B10)</f>
        <v>78169.019</v>
      </c>
      <c r="C5" s="367">
        <f t="shared" ref="C5:N5" si="1">SUM(C6:C10)</f>
        <v>68295.543999999994</v>
      </c>
      <c r="D5" s="367">
        <f t="shared" si="1"/>
        <v>78275.228000000003</v>
      </c>
      <c r="E5" s="367">
        <f t="shared" si="1"/>
        <v>68804.798999999999</v>
      </c>
      <c r="F5" s="367">
        <f t="shared" si="1"/>
        <v>74455.416999999987</v>
      </c>
      <c r="G5" s="367">
        <f t="shared" si="1"/>
        <v>66161.66</v>
      </c>
      <c r="H5" s="367">
        <f t="shared" si="1"/>
        <v>77720.095000000001</v>
      </c>
      <c r="I5" s="367">
        <f t="shared" si="1"/>
        <v>80200</v>
      </c>
      <c r="J5" s="367">
        <f t="shared" si="1"/>
        <v>88582.288</v>
      </c>
      <c r="K5" s="367">
        <f t="shared" si="1"/>
        <v>96661.198999999993</v>
      </c>
      <c r="L5" s="367">
        <f t="shared" si="1"/>
        <v>104480</v>
      </c>
      <c r="M5" s="388">
        <f t="shared" si="1"/>
        <v>82047</v>
      </c>
      <c r="N5" s="358">
        <f t="shared" si="1"/>
        <v>963852.24900000007</v>
      </c>
      <c r="P5" s="488"/>
    </row>
    <row r="6" spans="1:16" ht="14.25" x14ac:dyDescent="0.3">
      <c r="A6" s="537" t="s">
        <v>335</v>
      </c>
      <c r="B6" s="464">
        <f>+'7'!B6+'8'!B6+'9'!B6</f>
        <v>0</v>
      </c>
      <c r="C6" s="464">
        <f>+'7'!C6+'8'!C6+'9'!C6</f>
        <v>0</v>
      </c>
      <c r="D6" s="464">
        <f>+'7'!D6+'8'!D6+'9'!D6</f>
        <v>0</v>
      </c>
      <c r="E6" s="464">
        <f>+'7'!E6+'8'!E6+'9'!E6</f>
        <v>0</v>
      </c>
      <c r="F6" s="464">
        <f>+'7'!F6+'8'!F6+'9'!F6</f>
        <v>0</v>
      </c>
      <c r="G6" s="464">
        <f>+'7'!G6+'8'!G6+'9'!G6</f>
        <v>0</v>
      </c>
      <c r="H6" s="464">
        <f>+'7'!H6+'8'!H6+'9'!H6</f>
        <v>0</v>
      </c>
      <c r="I6" s="464">
        <f>+'7'!I6+'8'!I6+'9'!I6</f>
        <v>0</v>
      </c>
      <c r="J6" s="464">
        <f>+'7'!J6+'8'!J6+'9'!J6</f>
        <v>0</v>
      </c>
      <c r="K6" s="464">
        <f>+'7'!K6+'8'!K6+'9'!K6</f>
        <v>0</v>
      </c>
      <c r="L6" s="464">
        <f>+'7'!L6+'8'!L6+'9'!L6</f>
        <v>0</v>
      </c>
      <c r="M6" s="520">
        <f>+'7'!M6+'8'!M6+'9'!M6</f>
        <v>0</v>
      </c>
      <c r="N6" s="360">
        <f>SUM(B6:M6)</f>
        <v>0</v>
      </c>
      <c r="P6" s="487"/>
    </row>
    <row r="7" spans="1:16" ht="14.25" x14ac:dyDescent="0.3">
      <c r="A7" s="391" t="s">
        <v>375</v>
      </c>
      <c r="B7" s="464">
        <f>+'7'!B7+'8'!B7+'9'!B7</f>
        <v>16606.162</v>
      </c>
      <c r="C7" s="464">
        <f>+'7'!C7+'8'!C7+'9'!C7</f>
        <v>12834.79</v>
      </c>
      <c r="D7" s="464">
        <f>+'7'!D7+'8'!D7+'9'!D7</f>
        <v>12567.16</v>
      </c>
      <c r="E7" s="464">
        <f>+'7'!E7+'8'!E7+'9'!E7</f>
        <v>9190.2649999999994</v>
      </c>
      <c r="F7" s="464">
        <f>+'7'!F7+'8'!F7+'9'!F7</f>
        <v>21681.150999999994</v>
      </c>
      <c r="G7" s="464">
        <f>+'7'!G7+'8'!G7+'9'!G7</f>
        <v>18980.509999999998</v>
      </c>
      <c r="H7" s="464">
        <f>+'7'!H7+'8'!H7+'9'!H7</f>
        <v>25642.409999999996</v>
      </c>
      <c r="I7" s="464">
        <f>+'7'!I7+'8'!I7+'9'!I7</f>
        <v>24670</v>
      </c>
      <c r="J7" s="464">
        <f>+'7'!J7+'8'!J7+'9'!J7</f>
        <v>22830.741000000002</v>
      </c>
      <c r="K7" s="464">
        <f>+'7'!K7+'8'!K7+'9'!K7</f>
        <v>35988.116999999998</v>
      </c>
      <c r="L7" s="464">
        <f>+'7'!L7+'8'!L7+'9'!L7</f>
        <v>39003</v>
      </c>
      <c r="M7" s="520">
        <f>+'7'!M7+'8'!M7+'9'!M7</f>
        <v>19401</v>
      </c>
      <c r="N7" s="360">
        <f t="shared" ref="N7:N10" si="2">SUM(B7:M7)</f>
        <v>259395.30599999998</v>
      </c>
      <c r="P7" s="487"/>
    </row>
    <row r="8" spans="1:16" ht="14.25" x14ac:dyDescent="0.3">
      <c r="A8" s="391" t="s">
        <v>380</v>
      </c>
      <c r="B8" s="464">
        <f>+'7'!B8+'8'!B8+'9'!B8</f>
        <v>20079.326999999997</v>
      </c>
      <c r="C8" s="464">
        <f>+'7'!C8+'8'!C8+'9'!C8</f>
        <v>18707.242000000002</v>
      </c>
      <c r="D8" s="464">
        <f>+'7'!D8+'8'!D8+'9'!D8</f>
        <v>22651.746999999999</v>
      </c>
      <c r="E8" s="464">
        <f>+'7'!E8+'8'!E8+'9'!E8</f>
        <v>20979.672000000002</v>
      </c>
      <c r="F8" s="464">
        <f>+'7'!F8+'8'!F8+'9'!F8</f>
        <v>19099.551000000003</v>
      </c>
      <c r="G8" s="464">
        <f>+'7'!G8+'8'!G8+'9'!G8</f>
        <v>17125.971000000001</v>
      </c>
      <c r="H8" s="464">
        <f>+'7'!H8+'8'!H8+'9'!H8</f>
        <v>15466.642</v>
      </c>
      <c r="I8" s="464">
        <f>+'7'!I8+'8'!I8+'9'!I8</f>
        <v>13991</v>
      </c>
      <c r="J8" s="464">
        <f>+'7'!J8+'8'!J8+'9'!J8</f>
        <v>19644.927</v>
      </c>
      <c r="K8" s="464">
        <f>+'7'!K8+'8'!K8+'9'!K8</f>
        <v>19038.513999999999</v>
      </c>
      <c r="L8" s="464">
        <f>+'7'!L8+'8'!L8+'9'!L8</f>
        <v>21127</v>
      </c>
      <c r="M8" s="520">
        <f>+'7'!M8+'8'!M8+'9'!M8</f>
        <v>21565</v>
      </c>
      <c r="N8" s="360">
        <f t="shared" si="2"/>
        <v>229476.59300000002</v>
      </c>
      <c r="P8" s="487"/>
    </row>
    <row r="9" spans="1:16" ht="14.25" x14ac:dyDescent="0.3">
      <c r="A9" s="391" t="s">
        <v>336</v>
      </c>
      <c r="B9" s="464">
        <f>+'7'!B9+'8'!B9+'9'!B9</f>
        <v>12280.834000000001</v>
      </c>
      <c r="C9" s="464">
        <f>+'7'!C9+'8'!C9+'9'!C9</f>
        <v>12136.055</v>
      </c>
      <c r="D9" s="464">
        <f>+'7'!D9+'8'!D9+'9'!D9</f>
        <v>13193.128000000001</v>
      </c>
      <c r="E9" s="464">
        <f>+'7'!E9+'8'!E9+'9'!E9</f>
        <v>13350.679</v>
      </c>
      <c r="F9" s="464">
        <f>+'7'!F9+'8'!F9+'9'!F9</f>
        <v>8595.8860000000004</v>
      </c>
      <c r="G9" s="464">
        <f>+'7'!G9+'8'!G9+'9'!G9</f>
        <v>7089.44</v>
      </c>
      <c r="H9" s="464">
        <f>+'7'!H9+'8'!H9+'9'!H9</f>
        <v>13146.614</v>
      </c>
      <c r="I9" s="464">
        <f>+'7'!I9+'8'!I9+'9'!I9</f>
        <v>20276</v>
      </c>
      <c r="J9" s="464">
        <f>+'7'!J9+'8'!J9+'9'!J9</f>
        <v>17620.472999999998</v>
      </c>
      <c r="K9" s="464">
        <f>+'7'!K9+'8'!K9+'9'!K9</f>
        <v>16121.264999999999</v>
      </c>
      <c r="L9" s="464">
        <f>+'7'!L9+'8'!L9+'9'!L9</f>
        <v>15731</v>
      </c>
      <c r="M9" s="520">
        <f>+'7'!M9+'8'!M9+'9'!M9</f>
        <v>11129</v>
      </c>
      <c r="N9" s="360">
        <f t="shared" si="2"/>
        <v>160670.37400000001</v>
      </c>
      <c r="P9" s="487"/>
    </row>
    <row r="10" spans="1:16" ht="15" thickBot="1" x14ac:dyDescent="0.35">
      <c r="A10" s="391" t="s">
        <v>337</v>
      </c>
      <c r="B10" s="464">
        <f>+'7'!B10+'8'!B10+'9'!B10</f>
        <v>29202.696</v>
      </c>
      <c r="C10" s="464">
        <f>+'7'!C10+'8'!C10+'9'!C10</f>
        <v>24617.457000000002</v>
      </c>
      <c r="D10" s="464">
        <f>+'7'!D10+'8'!D10+'9'!D10</f>
        <v>29863.192999999999</v>
      </c>
      <c r="E10" s="464">
        <f>+'7'!E10+'8'!E10+'9'!E10</f>
        <v>25284.182999999997</v>
      </c>
      <c r="F10" s="464">
        <f>+'7'!F10+'8'!F10+'9'!F10</f>
        <v>25078.828999999998</v>
      </c>
      <c r="G10" s="464">
        <f>+'7'!G10+'8'!G10+'9'!G10</f>
        <v>22965.738999999998</v>
      </c>
      <c r="H10" s="464">
        <f>+'7'!H10+'8'!H10+'9'!H10</f>
        <v>23464.429</v>
      </c>
      <c r="I10" s="464">
        <f>+'7'!I10+'8'!I10+'9'!I10</f>
        <v>21263</v>
      </c>
      <c r="J10" s="464">
        <f>+'7'!J10+'8'!J10+'9'!J10</f>
        <v>28486.146999999997</v>
      </c>
      <c r="K10" s="464">
        <f>+'7'!K10+'8'!K10+'9'!K10</f>
        <v>25513.303</v>
      </c>
      <c r="L10" s="464">
        <f>+'7'!L10+'8'!L10+'9'!L10</f>
        <v>28619</v>
      </c>
      <c r="M10" s="520">
        <f>+'7'!M10+'8'!M10+'9'!M10</f>
        <v>29952</v>
      </c>
      <c r="N10" s="360">
        <f t="shared" si="2"/>
        <v>314309.97600000002</v>
      </c>
      <c r="P10" s="487"/>
    </row>
    <row r="11" spans="1:16" ht="14.25" thickBot="1" x14ac:dyDescent="0.3">
      <c r="A11" s="357" t="s">
        <v>338</v>
      </c>
      <c r="B11" s="367">
        <f>SUM(B12:B28)</f>
        <v>306507.98100000003</v>
      </c>
      <c r="C11" s="367">
        <f t="shared" ref="C11:N11" si="3">SUM(C12:C28)</f>
        <v>307892.10099999997</v>
      </c>
      <c r="D11" s="367">
        <f t="shared" si="3"/>
        <v>347729.45500000002</v>
      </c>
      <c r="E11" s="367">
        <f t="shared" si="3"/>
        <v>303493.93599999993</v>
      </c>
      <c r="F11" s="367">
        <f t="shared" si="3"/>
        <v>333098.05</v>
      </c>
      <c r="G11" s="367">
        <f t="shared" si="3"/>
        <v>308221.45899999997</v>
      </c>
      <c r="H11" s="367">
        <f t="shared" si="3"/>
        <v>338668.05599999992</v>
      </c>
      <c r="I11" s="367">
        <f t="shared" si="3"/>
        <v>403414</v>
      </c>
      <c r="J11" s="367">
        <f t="shared" si="3"/>
        <v>404769.29100000003</v>
      </c>
      <c r="K11" s="367">
        <f t="shared" si="3"/>
        <v>394886.67700000003</v>
      </c>
      <c r="L11" s="367">
        <f t="shared" si="3"/>
        <v>368605</v>
      </c>
      <c r="M11" s="388">
        <f t="shared" si="3"/>
        <v>294821</v>
      </c>
      <c r="N11" s="358">
        <f t="shared" si="3"/>
        <v>4112107.0060000001</v>
      </c>
      <c r="P11" s="488"/>
    </row>
    <row r="12" spans="1:16" ht="14.25" x14ac:dyDescent="0.3">
      <c r="A12" s="359" t="s">
        <v>389</v>
      </c>
      <c r="B12" s="464">
        <f>+'7'!B12+'8'!B12+'9'!B12</f>
        <v>0</v>
      </c>
      <c r="C12" s="464">
        <f>+'7'!C12+'8'!C12+'9'!C12</f>
        <v>0</v>
      </c>
      <c r="D12" s="464">
        <f>+'7'!D12+'8'!D12+'9'!D12</f>
        <v>0</v>
      </c>
      <c r="E12" s="464">
        <f>+'7'!E12+'8'!E12+'9'!E12</f>
        <v>0</v>
      </c>
      <c r="F12" s="464">
        <f>+'7'!F12+'8'!F12+'9'!F12</f>
        <v>0</v>
      </c>
      <c r="G12" s="464">
        <f>+'7'!G12+'8'!G12+'9'!G12</f>
        <v>0</v>
      </c>
      <c r="H12" s="464">
        <f>+'7'!H12+'8'!H12+'9'!H12</f>
        <v>0</v>
      </c>
      <c r="I12" s="464">
        <f>+'7'!I12+'8'!I12+'9'!I12</f>
        <v>0</v>
      </c>
      <c r="J12" s="464">
        <f>+'7'!J12+'8'!J12+'9'!J12</f>
        <v>0</v>
      </c>
      <c r="K12" s="464">
        <f>+'7'!K12+'8'!K12+'9'!K12</f>
        <v>0</v>
      </c>
      <c r="L12" s="464">
        <f>+'7'!L12+'8'!L12+'9'!L12</f>
        <v>0</v>
      </c>
      <c r="M12" s="520">
        <f>+'7'!M12+'8'!M12+'9'!M12</f>
        <v>0</v>
      </c>
      <c r="N12" s="360">
        <f t="shared" ref="N12:N28" si="4">SUM(B12:M12)</f>
        <v>0</v>
      </c>
      <c r="P12" s="487"/>
    </row>
    <row r="13" spans="1:16" ht="14.25" x14ac:dyDescent="0.3">
      <c r="A13" s="359" t="s">
        <v>339</v>
      </c>
      <c r="B13" s="464">
        <f>+'7'!B13+'8'!B13+'9'!B13</f>
        <v>2112.4739999999983</v>
      </c>
      <c r="C13" s="464">
        <f>+'7'!C13+'8'!C13+'9'!C13</f>
        <v>0</v>
      </c>
      <c r="D13" s="464">
        <f>+'7'!D13+'8'!D13+'9'!D13</f>
        <v>255.98300000000017</v>
      </c>
      <c r="E13" s="464">
        <f>+'7'!E13+'8'!E13+'9'!E13</f>
        <v>0</v>
      </c>
      <c r="F13" s="464">
        <f>+'7'!F13+'8'!F13+'9'!F13</f>
        <v>0</v>
      </c>
      <c r="G13" s="464">
        <f>+'7'!G13+'8'!G13+'9'!G13</f>
        <v>0</v>
      </c>
      <c r="H13" s="464">
        <f>+'7'!H13+'8'!H13+'9'!H13</f>
        <v>0</v>
      </c>
      <c r="I13" s="464">
        <f>+'7'!I13+'8'!I13+'9'!I13</f>
        <v>0</v>
      </c>
      <c r="J13" s="464">
        <f>+'7'!J13+'8'!J13+'9'!J13</f>
        <v>0</v>
      </c>
      <c r="K13" s="464">
        <f>+'7'!K13+'8'!K13+'9'!K13</f>
        <v>0</v>
      </c>
      <c r="L13" s="464">
        <f>+'7'!L13+'8'!L13+'9'!L13</f>
        <v>0</v>
      </c>
      <c r="M13" s="520">
        <f>+'7'!M13+'8'!M13+'9'!M13</f>
        <v>0</v>
      </c>
      <c r="N13" s="360">
        <f t="shared" si="4"/>
        <v>2368.4569999999985</v>
      </c>
      <c r="P13" s="487"/>
    </row>
    <row r="14" spans="1:16" ht="14.25" x14ac:dyDescent="0.3">
      <c r="A14" s="391" t="s">
        <v>340</v>
      </c>
      <c r="B14" s="464">
        <f>+'7'!B14+'8'!B14+'9'!B14</f>
        <v>0</v>
      </c>
      <c r="C14" s="464">
        <f>+'7'!C14+'8'!C14+'9'!C14</f>
        <v>0</v>
      </c>
      <c r="D14" s="464">
        <f>+'7'!D14+'8'!D14+'9'!D14</f>
        <v>0</v>
      </c>
      <c r="E14" s="464">
        <f>+'7'!E14+'8'!E14+'9'!E14</f>
        <v>0</v>
      </c>
      <c r="F14" s="464">
        <f>+'7'!F14+'8'!F14+'9'!F14</f>
        <v>0</v>
      </c>
      <c r="G14" s="464">
        <f>+'7'!G14+'8'!G14+'9'!G14</f>
        <v>0</v>
      </c>
      <c r="H14" s="464">
        <f>+'7'!H14+'8'!H14+'9'!H14</f>
        <v>0</v>
      </c>
      <c r="I14" s="464">
        <f>+'7'!I14+'8'!I14+'9'!I14</f>
        <v>0</v>
      </c>
      <c r="J14" s="464">
        <f>+'7'!J14+'8'!J14+'9'!J14</f>
        <v>0</v>
      </c>
      <c r="K14" s="464">
        <f>+'7'!K14+'8'!K14+'9'!K14</f>
        <v>0</v>
      </c>
      <c r="L14" s="464">
        <f>+'7'!L14+'8'!L14+'9'!L14</f>
        <v>0</v>
      </c>
      <c r="M14" s="520">
        <f>+'7'!M14+'8'!M14+'9'!M14</f>
        <v>0</v>
      </c>
      <c r="N14" s="360">
        <f t="shared" si="4"/>
        <v>0</v>
      </c>
      <c r="P14" s="487"/>
    </row>
    <row r="15" spans="1:16" ht="14.25" x14ac:dyDescent="0.3">
      <c r="A15" s="391" t="s">
        <v>341</v>
      </c>
      <c r="B15" s="464">
        <f>+'7'!B15+'8'!B15+'9'!B15</f>
        <v>0</v>
      </c>
      <c r="C15" s="464">
        <f>+'7'!C15+'8'!C15+'9'!C15</f>
        <v>0</v>
      </c>
      <c r="D15" s="464">
        <f>+'7'!D15+'8'!D15+'9'!D15</f>
        <v>0</v>
      </c>
      <c r="E15" s="464">
        <f>+'7'!E15+'8'!E15+'9'!E15</f>
        <v>0</v>
      </c>
      <c r="F15" s="464">
        <f>+'7'!F15+'8'!F15+'9'!F15</f>
        <v>0</v>
      </c>
      <c r="G15" s="464">
        <f>+'7'!G15+'8'!G15+'9'!G15</f>
        <v>0</v>
      </c>
      <c r="H15" s="464">
        <f>+'7'!H15+'8'!H15+'9'!H15</f>
        <v>0</v>
      </c>
      <c r="I15" s="464">
        <f>+'7'!I15+'8'!I15+'9'!I15</f>
        <v>0</v>
      </c>
      <c r="J15" s="464">
        <f>+'7'!J15+'8'!J15+'9'!J15</f>
        <v>0</v>
      </c>
      <c r="K15" s="464">
        <f>+'7'!K15+'8'!K15+'9'!K15</f>
        <v>0</v>
      </c>
      <c r="L15" s="464">
        <f>+'7'!L15+'8'!L15+'9'!L15</f>
        <v>0</v>
      </c>
      <c r="M15" s="520">
        <f>+'7'!M15+'8'!M15+'9'!M15</f>
        <v>0</v>
      </c>
      <c r="N15" s="360">
        <f t="shared" si="4"/>
        <v>0</v>
      </c>
      <c r="P15" s="487"/>
    </row>
    <row r="16" spans="1:16" ht="14.25" x14ac:dyDescent="0.3">
      <c r="A16" s="391" t="s">
        <v>342</v>
      </c>
      <c r="B16" s="464">
        <f>+'7'!B16+'8'!B16+'9'!B16</f>
        <v>0</v>
      </c>
      <c r="C16" s="464">
        <f>+'7'!C16+'8'!C16+'9'!C16</f>
        <v>0</v>
      </c>
      <c r="D16" s="464">
        <f>+'7'!D16+'8'!D16+'9'!D16</f>
        <v>0</v>
      </c>
      <c r="E16" s="464">
        <f>+'7'!E16+'8'!E16+'9'!E16</f>
        <v>0</v>
      </c>
      <c r="F16" s="464">
        <f>+'7'!F16+'8'!F16+'9'!F16</f>
        <v>0</v>
      </c>
      <c r="G16" s="464">
        <f>+'7'!G16+'8'!G16+'9'!G16</f>
        <v>0</v>
      </c>
      <c r="H16" s="464">
        <f>+'7'!H16+'8'!H16+'9'!H16</f>
        <v>0</v>
      </c>
      <c r="I16" s="464">
        <f>+'7'!I16+'8'!I16+'9'!I16</f>
        <v>0</v>
      </c>
      <c r="J16" s="464">
        <f>+'7'!J16+'8'!J16+'9'!J16</f>
        <v>0</v>
      </c>
      <c r="K16" s="464">
        <f>+'7'!K16+'8'!K16+'9'!K16</f>
        <v>0</v>
      </c>
      <c r="L16" s="464">
        <f>+'7'!L16+'8'!L16+'9'!L16</f>
        <v>0</v>
      </c>
      <c r="M16" s="520">
        <f>+'7'!M16+'8'!M16+'9'!M16</f>
        <v>0</v>
      </c>
      <c r="N16" s="360">
        <f t="shared" si="4"/>
        <v>0</v>
      </c>
      <c r="P16" s="487"/>
    </row>
    <row r="17" spans="1:16" ht="14.25" x14ac:dyDescent="0.3">
      <c r="A17" s="391" t="s">
        <v>343</v>
      </c>
      <c r="B17" s="464">
        <f>+'7'!B17+'8'!B17+'9'!B17</f>
        <v>0</v>
      </c>
      <c r="C17" s="464">
        <f>+'7'!C17+'8'!C17+'9'!C17</f>
        <v>0</v>
      </c>
      <c r="D17" s="464">
        <f>+'7'!D17+'8'!D17+'9'!D17</f>
        <v>0</v>
      </c>
      <c r="E17" s="464">
        <f>+'7'!E17+'8'!E17+'9'!E17</f>
        <v>0</v>
      </c>
      <c r="F17" s="464">
        <f>+'7'!F17+'8'!F17+'9'!F17</f>
        <v>0</v>
      </c>
      <c r="G17" s="464">
        <f>+'7'!G17+'8'!G17+'9'!G17</f>
        <v>0</v>
      </c>
      <c r="H17" s="464">
        <f>+'7'!H17+'8'!H17+'9'!H17</f>
        <v>0</v>
      </c>
      <c r="I17" s="464">
        <f>+'7'!I17+'8'!I17+'9'!I17</f>
        <v>0</v>
      </c>
      <c r="J17" s="464">
        <f>+'7'!J17+'8'!J17+'9'!J17</f>
        <v>0</v>
      </c>
      <c r="K17" s="464">
        <f>+'7'!K17+'8'!K17+'9'!K17</f>
        <v>0</v>
      </c>
      <c r="L17" s="464">
        <f>+'7'!L17+'8'!L17+'9'!L17</f>
        <v>0</v>
      </c>
      <c r="M17" s="520">
        <f>+'7'!M17+'8'!M17+'9'!M17</f>
        <v>0</v>
      </c>
      <c r="N17" s="360">
        <f t="shared" si="4"/>
        <v>0</v>
      </c>
      <c r="P17" s="487"/>
    </row>
    <row r="18" spans="1:16" ht="14.25" x14ac:dyDescent="0.3">
      <c r="A18" s="456" t="s">
        <v>457</v>
      </c>
      <c r="B18" s="464">
        <f>+'7'!B18+'8'!B18+'9'!B18</f>
        <v>91092.449000000008</v>
      </c>
      <c r="C18" s="464">
        <f>+'7'!C18+'8'!C18+'9'!C18</f>
        <v>55915.834000000003</v>
      </c>
      <c r="D18" s="464">
        <f>+'7'!D18+'8'!D18+'9'!D18</f>
        <v>92876.599000000002</v>
      </c>
      <c r="E18" s="464">
        <f>+'7'!E18+'8'!E18+'9'!E18</f>
        <v>79595.084000000003</v>
      </c>
      <c r="F18" s="464">
        <f>+'7'!F18+'8'!F18+'9'!F18</f>
        <v>71228.745999999999</v>
      </c>
      <c r="G18" s="464">
        <f>+'7'!G18+'8'!G18+'9'!G18</f>
        <v>73292.504000000001</v>
      </c>
      <c r="H18" s="464">
        <f>+'7'!H18+'8'!H18+'9'!H18</f>
        <v>80799.622000000003</v>
      </c>
      <c r="I18" s="464">
        <f>+'7'!I18+'8'!I18+'9'!I18</f>
        <v>100085</v>
      </c>
      <c r="J18" s="464">
        <f>+'7'!J18+'8'!J18+'9'!J18</f>
        <v>80687.240000000005</v>
      </c>
      <c r="K18" s="464">
        <f>+'7'!K18+'8'!K18+'9'!K18</f>
        <v>110823.24799999999</v>
      </c>
      <c r="L18" s="464">
        <f>+'7'!L18+'8'!L18+'9'!L18</f>
        <v>82452</v>
      </c>
      <c r="M18" s="520">
        <f>+'7'!M18+'8'!M18+'9'!M18</f>
        <v>77609</v>
      </c>
      <c r="N18" s="360">
        <f t="shared" si="4"/>
        <v>996457.326</v>
      </c>
      <c r="P18" s="487"/>
    </row>
    <row r="19" spans="1:16" ht="14.25" x14ac:dyDescent="0.3">
      <c r="A19" s="456" t="s">
        <v>458</v>
      </c>
      <c r="B19" s="464">
        <f>+'7'!B19+'8'!B19+'9'!B19</f>
        <v>38030.927000000003</v>
      </c>
      <c r="C19" s="464">
        <f>+'7'!C19+'8'!C19+'9'!C19</f>
        <v>46910.772999999994</v>
      </c>
      <c r="D19" s="464">
        <f>+'7'!D19+'8'!D19+'9'!D19</f>
        <v>41551.492000000006</v>
      </c>
      <c r="E19" s="464">
        <f>+'7'!E19+'8'!E19+'9'!E19</f>
        <v>46975.021000000008</v>
      </c>
      <c r="F19" s="464">
        <f>+'7'!F19+'8'!F19+'9'!F19</f>
        <v>40869.533999999992</v>
      </c>
      <c r="G19" s="464">
        <f>+'7'!G19+'8'!G19+'9'!G19</f>
        <v>27162.178999999996</v>
      </c>
      <c r="H19" s="464">
        <f>+'7'!H19+'8'!H19+'9'!H19</f>
        <v>45096.718000000001</v>
      </c>
      <c r="I19" s="464">
        <f>+'7'!I19+'8'!I19+'9'!I19</f>
        <v>32975</v>
      </c>
      <c r="J19" s="464">
        <f>+'7'!J19+'8'!J19+'9'!J19</f>
        <v>51054.015999999989</v>
      </c>
      <c r="K19" s="464">
        <f>+'7'!K19+'8'!K19+'9'!K19</f>
        <v>58442.733999999997</v>
      </c>
      <c r="L19" s="464">
        <f>+'7'!L19+'8'!L19+'9'!L19</f>
        <v>47174</v>
      </c>
      <c r="M19" s="520">
        <f>+'7'!M19+'8'!M19+'9'!M19</f>
        <v>41326</v>
      </c>
      <c r="N19" s="360">
        <f t="shared" si="4"/>
        <v>517568.39400000003</v>
      </c>
      <c r="P19" s="487"/>
    </row>
    <row r="20" spans="1:16" ht="14.25" x14ac:dyDescent="0.3">
      <c r="A20" s="456" t="s">
        <v>459</v>
      </c>
      <c r="B20" s="464">
        <f>+'7'!B20+'8'!B20+'9'!B20</f>
        <v>120380.06500000002</v>
      </c>
      <c r="C20" s="464">
        <f>+'7'!C20+'8'!C20+'9'!C20</f>
        <v>131371.65100000001</v>
      </c>
      <c r="D20" s="464">
        <f>+'7'!D20+'8'!D20+'9'!D20</f>
        <v>140538.00399999999</v>
      </c>
      <c r="E20" s="464">
        <f>+'7'!E20+'8'!E20+'9'!E20</f>
        <v>87158.934999999998</v>
      </c>
      <c r="F20" s="464">
        <f>+'7'!F20+'8'!F20+'9'!F20</f>
        <v>158292.12</v>
      </c>
      <c r="G20" s="464">
        <f>+'7'!G20+'8'!G20+'9'!G20</f>
        <v>151138.69699999999</v>
      </c>
      <c r="H20" s="464">
        <f>+'7'!H20+'8'!H20+'9'!H20</f>
        <v>134486.997</v>
      </c>
      <c r="I20" s="464">
        <f>+'7'!I20+'8'!I20+'9'!I20</f>
        <v>215256</v>
      </c>
      <c r="J20" s="464">
        <f>+'7'!J20+'8'!J20+'9'!J20</f>
        <v>199545.64199999999</v>
      </c>
      <c r="K20" s="464">
        <f>+'7'!K20+'8'!K20+'9'!K20</f>
        <v>158782.61100000003</v>
      </c>
      <c r="L20" s="464">
        <f>+'7'!L20+'8'!L20+'9'!L20</f>
        <v>178581</v>
      </c>
      <c r="M20" s="520">
        <f>+'7'!M20+'8'!M20+'9'!M20</f>
        <v>124346</v>
      </c>
      <c r="N20" s="360">
        <f t="shared" si="4"/>
        <v>1799877.7219999998</v>
      </c>
      <c r="P20" s="488"/>
    </row>
    <row r="21" spans="1:16" ht="14.25" x14ac:dyDescent="0.3">
      <c r="A21" s="456" t="s">
        <v>460</v>
      </c>
      <c r="B21" s="464">
        <f>+'7'!B21+'8'!B21+'9'!B21</f>
        <v>53986.780999999995</v>
      </c>
      <c r="C21" s="464">
        <f>+'7'!C21+'8'!C21+'9'!C21</f>
        <v>73743.076000000001</v>
      </c>
      <c r="D21" s="464">
        <f>+'7'!D21+'8'!D21+'9'!D21</f>
        <v>71105.893000000011</v>
      </c>
      <c r="E21" s="464">
        <f>+'7'!E21+'8'!E21+'9'!E21</f>
        <v>88283.167000000001</v>
      </c>
      <c r="F21" s="464">
        <f>+'7'!F21+'8'!F21+'9'!F21</f>
        <v>61927.081000000006</v>
      </c>
      <c r="G21" s="464">
        <f>+'7'!G21+'8'!G21+'9'!G21</f>
        <v>56108.078999999998</v>
      </c>
      <c r="H21" s="464">
        <f>+'7'!H21+'8'!H21+'9'!H21</f>
        <v>77650.006999999998</v>
      </c>
      <c r="I21" s="464">
        <f>+'7'!I21+'8'!I21+'9'!I21</f>
        <v>38947</v>
      </c>
      <c r="J21" s="464">
        <f>+'7'!J21+'8'!J21+'9'!J21</f>
        <v>73010.975000000006</v>
      </c>
      <c r="K21" s="464">
        <f>+'7'!K21+'8'!K21+'9'!K21</f>
        <v>65377.45</v>
      </c>
      <c r="L21" s="464">
        <f>+'7'!L21+'8'!L21+'9'!L21</f>
        <v>59773</v>
      </c>
      <c r="M21" s="520">
        <f>+'7'!M21+'8'!M21+'9'!M21</f>
        <v>50952</v>
      </c>
      <c r="N21" s="360">
        <f t="shared" si="4"/>
        <v>770864.50899999996</v>
      </c>
      <c r="P21" s="487"/>
    </row>
    <row r="22" spans="1:16" ht="14.25" x14ac:dyDescent="0.3">
      <c r="A22" s="456" t="s">
        <v>485</v>
      </c>
      <c r="B22" s="464">
        <f>+'7'!B22+'8'!B22+'9'!B22</f>
        <v>3200</v>
      </c>
      <c r="C22" s="464">
        <f>+'7'!C22+'8'!C22+'9'!C22</f>
        <v>1375.828</v>
      </c>
      <c r="D22" s="464">
        <f>+'7'!D22+'8'!D22+'9'!D22</f>
        <v>1884.798</v>
      </c>
      <c r="E22" s="464">
        <f>+'7'!E22+'8'!E22+'9'!E22</f>
        <v>3204.66</v>
      </c>
      <c r="F22" s="464">
        <f>+'7'!F22+'8'!F22+'9'!F22</f>
        <v>3136.0990000000002</v>
      </c>
      <c r="G22" s="464">
        <f>+'7'!G22+'8'!G22+'9'!G22</f>
        <v>2686</v>
      </c>
      <c r="H22" s="464">
        <f>+'7'!H22+'8'!H22+'9'!H22</f>
        <v>2710.7510000000002</v>
      </c>
      <c r="I22" s="464">
        <f>+'7'!I22+'8'!I22+'9'!I22</f>
        <v>3809</v>
      </c>
      <c r="J22" s="464">
        <f>+'7'!J22+'8'!J22+'9'!J22</f>
        <v>2276.5039999999999</v>
      </c>
      <c r="K22" s="464">
        <f>+'7'!K22+'8'!K22+'9'!K22</f>
        <v>3188.2649999999999</v>
      </c>
      <c r="L22" s="464">
        <f>+'7'!L22+'8'!L22+'9'!L22</f>
        <v>1542</v>
      </c>
      <c r="M22" s="520">
        <f>+'7'!M22+'8'!M22+'9'!M22</f>
        <v>1494</v>
      </c>
      <c r="N22" s="360">
        <f t="shared" si="4"/>
        <v>30507.904999999999</v>
      </c>
      <c r="P22" s="487"/>
    </row>
    <row r="23" spans="1:16" ht="14.25" x14ac:dyDescent="0.3">
      <c r="A23" s="456" t="s">
        <v>486</v>
      </c>
      <c r="B23" s="464">
        <f>+'7'!B23+'8'!B23+'9'!B23</f>
        <v>-2528</v>
      </c>
      <c r="C23" s="464">
        <f>+'7'!C23+'8'!C23+'9'!C23</f>
        <v>-1044.433</v>
      </c>
      <c r="D23" s="464">
        <f>+'7'!D23+'8'!D23+'9'!D23</f>
        <v>-1438.6389999999999</v>
      </c>
      <c r="E23" s="464">
        <f>+'7'!E23+'8'!E23+'9'!E23</f>
        <v>-2474.5680000000002</v>
      </c>
      <c r="F23" s="464">
        <f>+'7'!F23+'8'!F23+'9'!F23</f>
        <v>-2355.5299999999997</v>
      </c>
      <c r="G23" s="464">
        <f>+'7'!G23+'8'!G23+'9'!G23</f>
        <v>-2166</v>
      </c>
      <c r="H23" s="464">
        <f>+'7'!H23+'8'!H23+'9'!H23</f>
        <v>-2433.4760000000001</v>
      </c>
      <c r="I23" s="464">
        <f>+'7'!I23+'8'!I23+'9'!I23</f>
        <v>-3028</v>
      </c>
      <c r="J23" s="464">
        <f>+'7'!J23+'8'!J23+'9'!J23</f>
        <v>-1805.086</v>
      </c>
      <c r="K23" s="464">
        <f>+'7'!K23+'8'!K23+'9'!K23</f>
        <v>-3041.1880000000001</v>
      </c>
      <c r="L23" s="464">
        <f>+'7'!L23+'8'!L23+'9'!L23</f>
        <v>-1212</v>
      </c>
      <c r="M23" s="520">
        <f>+'7'!M23+'8'!M23+'9'!M23</f>
        <v>-1323</v>
      </c>
      <c r="N23" s="360">
        <f t="shared" si="4"/>
        <v>-24849.919999999998</v>
      </c>
      <c r="P23" s="488"/>
    </row>
    <row r="24" spans="1:16" ht="14.25" x14ac:dyDescent="0.3">
      <c r="A24" s="456" t="s">
        <v>482</v>
      </c>
      <c r="B24" s="464">
        <f>+'7'!B24+'8'!B24+'9'!B24</f>
        <v>0</v>
      </c>
      <c r="C24" s="464">
        <f>+'7'!C24+'8'!C24+'9'!C24</f>
        <v>0</v>
      </c>
      <c r="D24" s="464">
        <f>+'7'!D24+'8'!D24+'9'!D24</f>
        <v>0</v>
      </c>
      <c r="E24" s="464">
        <f>+'7'!E24+'8'!E24+'9'!E24</f>
        <v>0</v>
      </c>
      <c r="F24" s="464">
        <f>+'7'!F24+'8'!F24+'9'!F24</f>
        <v>0</v>
      </c>
      <c r="G24" s="464">
        <f>+'7'!G24+'8'!G24+'9'!G24</f>
        <v>0</v>
      </c>
      <c r="H24" s="464">
        <f>+'7'!H24+'8'!H24+'9'!H24</f>
        <v>0</v>
      </c>
      <c r="I24" s="464">
        <f>+'7'!I24+'8'!I24+'9'!I24</f>
        <v>0</v>
      </c>
      <c r="J24" s="464">
        <f>+'7'!J24+'8'!J24+'9'!J24</f>
        <v>0</v>
      </c>
      <c r="K24" s="464">
        <f>+'7'!K24+'8'!K24+'9'!K24</f>
        <v>0</v>
      </c>
      <c r="L24" s="464">
        <f>+'7'!L24+'8'!L24+'9'!L24</f>
        <v>0</v>
      </c>
      <c r="M24" s="520">
        <f>+'7'!M24+'8'!M24+'9'!M24</f>
        <v>0</v>
      </c>
      <c r="N24" s="360">
        <f t="shared" si="4"/>
        <v>0</v>
      </c>
      <c r="P24" s="487"/>
    </row>
    <row r="25" spans="1:16" ht="14.25" x14ac:dyDescent="0.3">
      <c r="A25" s="456" t="s">
        <v>461</v>
      </c>
      <c r="B25" s="464">
        <f>+'7'!B25+'8'!B25+'9'!B25</f>
        <v>233.28500000000031</v>
      </c>
      <c r="C25" s="464">
        <f>+'7'!C25+'8'!C25+'9'!C25</f>
        <v>-380.62799999999936</v>
      </c>
      <c r="D25" s="464">
        <f>+'7'!D25+'8'!D25+'9'!D25</f>
        <v>955.32500000000073</v>
      </c>
      <c r="E25" s="464">
        <f>+'7'!E25+'8'!E25+'9'!E25</f>
        <v>751.63699999999926</v>
      </c>
      <c r="F25" s="464">
        <f>+'7'!F25+'8'!F25+'9'!F25</f>
        <v>0</v>
      </c>
      <c r="G25" s="464">
        <f>+'7'!G25+'8'!G25+'9'!G25</f>
        <v>0</v>
      </c>
      <c r="H25" s="464">
        <f>+'7'!H25+'8'!H25+'9'!H25</f>
        <v>0</v>
      </c>
      <c r="I25" s="464">
        <f>+'7'!I25+'8'!I25+'9'!I25</f>
        <v>0</v>
      </c>
      <c r="J25" s="464">
        <f>+'7'!J25+'8'!J25+'9'!J25</f>
        <v>0</v>
      </c>
      <c r="K25" s="464">
        <f>+'7'!K25+'8'!K25+'9'!K25</f>
        <v>0</v>
      </c>
      <c r="L25" s="464">
        <f>+'7'!L25+'8'!L25+'9'!L25</f>
        <v>0</v>
      </c>
      <c r="M25" s="520">
        <f>+'7'!M25+'8'!M25+'9'!M25</f>
        <v>0</v>
      </c>
      <c r="N25" s="360">
        <f t="shared" si="4"/>
        <v>1559.6190000000011</v>
      </c>
      <c r="P25" s="487"/>
    </row>
    <row r="26" spans="1:16" ht="14.25" x14ac:dyDescent="0.3">
      <c r="A26" s="391" t="s">
        <v>547</v>
      </c>
      <c r="B26" s="464">
        <f>+'7'!B26+'8'!B26+'9'!B26</f>
        <v>0</v>
      </c>
      <c r="C26" s="464">
        <f>+'7'!C26+'8'!C26+'9'!C26</f>
        <v>0</v>
      </c>
      <c r="D26" s="464">
        <f>+'7'!D26+'8'!D26+'9'!D26</f>
        <v>0</v>
      </c>
      <c r="E26" s="464">
        <f>+'7'!E26+'8'!E26+'9'!E26</f>
        <v>0</v>
      </c>
      <c r="F26" s="464">
        <f>+'7'!F26+'8'!F26+'9'!F26</f>
        <v>0</v>
      </c>
      <c r="G26" s="464">
        <f>+'7'!G26+'8'!G26+'9'!G26</f>
        <v>0</v>
      </c>
      <c r="H26" s="464">
        <f>+'7'!H26+'8'!H26+'9'!H26</f>
        <v>0</v>
      </c>
      <c r="I26" s="464">
        <f>+'7'!I26+'8'!I26+'9'!I26</f>
        <v>0</v>
      </c>
      <c r="J26" s="464">
        <f>+'7'!J26+'8'!J26+'9'!J26</f>
        <v>0</v>
      </c>
      <c r="K26" s="464">
        <f>+'7'!K26+'8'!K26+'9'!K26</f>
        <v>0</v>
      </c>
      <c r="L26" s="464">
        <f>+'7'!L26+'8'!L26+'9'!L26</f>
        <v>0</v>
      </c>
      <c r="M26" s="520">
        <f>+'7'!M26+'8'!M26+'9'!M26</f>
        <v>0</v>
      </c>
      <c r="N26" s="360">
        <f t="shared" si="4"/>
        <v>0</v>
      </c>
      <c r="P26" s="487"/>
    </row>
    <row r="27" spans="1:16" ht="14.25" x14ac:dyDescent="0.3">
      <c r="A27" s="391" t="s">
        <v>548</v>
      </c>
      <c r="B27" s="464">
        <f>+'7'!B27+'8'!B27+'9'!B27</f>
        <v>0</v>
      </c>
      <c r="C27" s="464">
        <f>+'7'!C27+'8'!C27+'9'!C27</f>
        <v>0</v>
      </c>
      <c r="D27" s="464">
        <f>+'7'!D27+'8'!D27+'9'!D27</f>
        <v>0</v>
      </c>
      <c r="E27" s="464">
        <f>+'7'!E27+'8'!E27+'9'!E27</f>
        <v>0</v>
      </c>
      <c r="F27" s="464">
        <f>+'7'!F27+'8'!F27+'9'!F27</f>
        <v>0</v>
      </c>
      <c r="G27" s="464">
        <f>+'7'!G27+'8'!G27+'9'!G27</f>
        <v>0</v>
      </c>
      <c r="H27" s="464">
        <f>+'7'!H27+'8'!H27+'9'!H27</f>
        <v>0</v>
      </c>
      <c r="I27" s="464">
        <f>+'7'!I27+'8'!I27+'9'!I27</f>
        <v>13252</v>
      </c>
      <c r="J27" s="464">
        <f>+'7'!J27+'8'!J27+'9'!J27</f>
        <v>0</v>
      </c>
      <c r="K27" s="464">
        <f>+'7'!K27+'8'!K27+'9'!K27</f>
        <v>357.94500000000016</v>
      </c>
      <c r="L27" s="464">
        <f>+'7'!L27+'8'!L27+'9'!L27</f>
        <v>295</v>
      </c>
      <c r="M27" s="520">
        <f>+'7'!M27+'8'!M27+'9'!M27</f>
        <v>0</v>
      </c>
      <c r="N27" s="360">
        <f t="shared" si="4"/>
        <v>13904.945</v>
      </c>
      <c r="P27" s="487"/>
    </row>
    <row r="28" spans="1:16" ht="15" thickBot="1" x14ac:dyDescent="0.35">
      <c r="A28" s="538" t="s">
        <v>549</v>
      </c>
      <c r="B28" s="464">
        <f>+'7'!B28+'8'!B28+'9'!B28</f>
        <v>0</v>
      </c>
      <c r="C28" s="464">
        <f>+'7'!C28+'8'!C28+'9'!C28</f>
        <v>0</v>
      </c>
      <c r="D28" s="464">
        <f>+'7'!D28+'8'!D28+'9'!D28</f>
        <v>0</v>
      </c>
      <c r="E28" s="464">
        <f>+'7'!E28+'8'!E28+'9'!E28</f>
        <v>0</v>
      </c>
      <c r="F28" s="464">
        <f>+'7'!F28+'8'!F28+'9'!F28</f>
        <v>0</v>
      </c>
      <c r="G28" s="464">
        <f>+'7'!G28+'8'!G28+'9'!G28</f>
        <v>0</v>
      </c>
      <c r="H28" s="464">
        <f>+'7'!H28+'8'!H28+'9'!H28</f>
        <v>357.43699999999967</v>
      </c>
      <c r="I28" s="464">
        <f>+'7'!I28+'8'!I28+'9'!I28</f>
        <v>2118</v>
      </c>
      <c r="J28" s="464">
        <f>+'7'!J28+'8'!J28+'9'!J28</f>
        <v>0</v>
      </c>
      <c r="K28" s="464">
        <f>+'7'!K28+'8'!K28+'9'!K28</f>
        <v>955.61199999999985</v>
      </c>
      <c r="L28" s="464">
        <f>+'7'!L28+'8'!L28+'9'!L28</f>
        <v>0</v>
      </c>
      <c r="M28" s="520">
        <f>+'7'!M28+'8'!M28+'9'!M28</f>
        <v>417</v>
      </c>
      <c r="N28" s="360">
        <f t="shared" si="4"/>
        <v>3848.049</v>
      </c>
      <c r="P28" s="487"/>
    </row>
    <row r="29" spans="1:16" ht="15" thickBot="1" x14ac:dyDescent="0.35">
      <c r="A29" s="533" t="s">
        <v>24</v>
      </c>
      <c r="B29" s="367">
        <f t="shared" ref="B29:N29" si="5">SUM(B30:B33)</f>
        <v>88067.931999999986</v>
      </c>
      <c r="C29" s="367">
        <f t="shared" si="5"/>
        <v>70981.268000000011</v>
      </c>
      <c r="D29" s="367">
        <f t="shared" si="5"/>
        <v>67571.207999999999</v>
      </c>
      <c r="E29" s="367">
        <f t="shared" si="5"/>
        <v>85100.005999999994</v>
      </c>
      <c r="F29" s="367">
        <f t="shared" si="5"/>
        <v>98420.458000000013</v>
      </c>
      <c r="G29" s="367">
        <f t="shared" si="5"/>
        <v>53655.892000000007</v>
      </c>
      <c r="H29" s="367">
        <f t="shared" si="5"/>
        <v>93022.938000000009</v>
      </c>
      <c r="I29" s="367">
        <f t="shared" si="5"/>
        <v>82739</v>
      </c>
      <c r="J29" s="367">
        <f t="shared" si="5"/>
        <v>90395.603999999992</v>
      </c>
      <c r="K29" s="367">
        <f t="shared" si="5"/>
        <v>81083.081000000006</v>
      </c>
      <c r="L29" s="367">
        <f t="shared" si="5"/>
        <v>61356</v>
      </c>
      <c r="M29" s="388">
        <f t="shared" si="5"/>
        <v>50311</v>
      </c>
      <c r="N29" s="358">
        <f t="shared" si="5"/>
        <v>922704.3870000001</v>
      </c>
      <c r="P29" s="487"/>
    </row>
    <row r="30" spans="1:16" ht="14.25" x14ac:dyDescent="0.3">
      <c r="A30" s="359" t="s">
        <v>344</v>
      </c>
      <c r="B30" s="464">
        <f>+'7'!B30+'8'!B30+'9'!B30</f>
        <v>0</v>
      </c>
      <c r="C30" s="464">
        <f>+'7'!C30+'8'!C30+'9'!C30</f>
        <v>0</v>
      </c>
      <c r="D30" s="464">
        <f>+'7'!D30+'8'!D30+'9'!D30</f>
        <v>0</v>
      </c>
      <c r="E30" s="464">
        <f>+'7'!E30+'8'!E30+'9'!E30</f>
        <v>0</v>
      </c>
      <c r="F30" s="464">
        <f>+'7'!F30+'8'!F30+'9'!F30</f>
        <v>0</v>
      </c>
      <c r="G30" s="464">
        <f>+'7'!G30+'8'!G30+'9'!G30</f>
        <v>0</v>
      </c>
      <c r="H30" s="464">
        <f>+'7'!H30+'8'!H30+'9'!H30</f>
        <v>0</v>
      </c>
      <c r="I30" s="464">
        <f>+'7'!I30+'8'!I30+'9'!I30</f>
        <v>0</v>
      </c>
      <c r="J30" s="464">
        <f>+'7'!J30+'8'!J30+'9'!J30</f>
        <v>0</v>
      </c>
      <c r="K30" s="464">
        <f>+'7'!K30+'8'!K30+'9'!K30</f>
        <v>0</v>
      </c>
      <c r="L30" s="464">
        <f>+'7'!L30+'8'!L30+'9'!L30</f>
        <v>0</v>
      </c>
      <c r="M30" s="520">
        <f>+'7'!M30+'8'!M30+'9'!M30</f>
        <v>0</v>
      </c>
      <c r="N30" s="360">
        <f t="shared" ref="N30:N33" si="6">SUM(B30:M30)</f>
        <v>0</v>
      </c>
      <c r="P30" s="487"/>
    </row>
    <row r="31" spans="1:16" ht="14.25" x14ac:dyDescent="0.3">
      <c r="A31" s="359" t="s">
        <v>345</v>
      </c>
      <c r="B31" s="464">
        <f>+'7'!B31+'8'!B31+'9'!B31</f>
        <v>0</v>
      </c>
      <c r="C31" s="464">
        <f>+'7'!C31+'8'!C31+'9'!C31</f>
        <v>0</v>
      </c>
      <c r="D31" s="464">
        <f>+'7'!D31+'8'!D31+'9'!D31</f>
        <v>0</v>
      </c>
      <c r="E31" s="464">
        <f>+'7'!E31+'8'!E31+'9'!E31</f>
        <v>0</v>
      </c>
      <c r="F31" s="464">
        <f>+'7'!F31+'8'!F31+'9'!F31</f>
        <v>0</v>
      </c>
      <c r="G31" s="464">
        <f>+'7'!G31+'8'!G31+'9'!G31</f>
        <v>0</v>
      </c>
      <c r="H31" s="464">
        <f>+'7'!H31+'8'!H31+'9'!H31</f>
        <v>0</v>
      </c>
      <c r="I31" s="464">
        <f>+'7'!I31+'8'!I31+'9'!I31</f>
        <v>0</v>
      </c>
      <c r="J31" s="464">
        <f>+'7'!J31+'8'!J31+'9'!J31</f>
        <v>0</v>
      </c>
      <c r="K31" s="464">
        <f>+'7'!K31+'8'!K31+'9'!K31</f>
        <v>0</v>
      </c>
      <c r="L31" s="464">
        <f>+'7'!L31+'8'!L31+'9'!L31</f>
        <v>0</v>
      </c>
      <c r="M31" s="520">
        <f>+'7'!M31+'8'!M31+'9'!M31</f>
        <v>0</v>
      </c>
      <c r="N31" s="360">
        <f t="shared" si="6"/>
        <v>0</v>
      </c>
      <c r="P31" s="487"/>
    </row>
    <row r="32" spans="1:16" ht="14.25" x14ac:dyDescent="0.3">
      <c r="A32" s="359" t="s">
        <v>24</v>
      </c>
      <c r="B32" s="464">
        <f>+'7'!B32+'8'!B32+'9'!B32</f>
        <v>411.46100000000052</v>
      </c>
      <c r="C32" s="464">
        <f>+'7'!C32+'8'!C32+'9'!C32</f>
        <v>1431.4850000000001</v>
      </c>
      <c r="D32" s="464">
        <f>+'7'!D32+'8'!D32+'9'!D32</f>
        <v>11177.046</v>
      </c>
      <c r="E32" s="464">
        <f>+'7'!E32+'8'!E32+'9'!E32</f>
        <v>35751.108999999997</v>
      </c>
      <c r="F32" s="464">
        <f>+'7'!F32+'8'!F32+'9'!F32</f>
        <v>25554.591</v>
      </c>
      <c r="G32" s="464">
        <f>+'7'!G32+'8'!G32+'9'!G32</f>
        <v>23691.529000000002</v>
      </c>
      <c r="H32" s="464">
        <f>+'7'!H32+'8'!H32+'9'!H32</f>
        <v>27833.721000000001</v>
      </c>
      <c r="I32" s="464">
        <f>+'7'!I32+'8'!I32+'9'!I32</f>
        <v>12616</v>
      </c>
      <c r="J32" s="464">
        <f>+'7'!J32+'8'!J32+'9'!J32</f>
        <v>9919.6349999999984</v>
      </c>
      <c r="K32" s="464">
        <f>+'7'!K32+'8'!K32+'9'!K32</f>
        <v>9504.4160000000011</v>
      </c>
      <c r="L32" s="464">
        <f>+'7'!L32+'8'!L32+'9'!L32</f>
        <v>1531</v>
      </c>
      <c r="M32" s="520">
        <f>+'7'!M32+'8'!M32+'9'!M32</f>
        <v>162</v>
      </c>
      <c r="N32" s="360">
        <f t="shared" si="6"/>
        <v>159583.99299999999</v>
      </c>
      <c r="P32" s="488"/>
    </row>
    <row r="33" spans="1:16" ht="15" thickBot="1" x14ac:dyDescent="0.35">
      <c r="A33" s="359" t="s">
        <v>465</v>
      </c>
      <c r="B33" s="464">
        <f>+'7'!B33+'8'!B33+'9'!B33</f>
        <v>87656.47099999999</v>
      </c>
      <c r="C33" s="464">
        <f>+'7'!C33+'8'!C33+'9'!C33</f>
        <v>69549.78300000001</v>
      </c>
      <c r="D33" s="464">
        <f>+'7'!D33+'8'!D33+'9'!D33</f>
        <v>56394.161999999997</v>
      </c>
      <c r="E33" s="464">
        <f>+'7'!E33+'8'!E33+'9'!E33</f>
        <v>49348.897000000004</v>
      </c>
      <c r="F33" s="464">
        <f>+'7'!F33+'8'!F33+'9'!F33</f>
        <v>72865.867000000013</v>
      </c>
      <c r="G33" s="464">
        <f>+'7'!G33+'8'!G33+'9'!G33</f>
        <v>29964.363000000001</v>
      </c>
      <c r="H33" s="464">
        <f>+'7'!H33+'8'!H33+'9'!H33</f>
        <v>65189.217000000004</v>
      </c>
      <c r="I33" s="464">
        <f>+'7'!I33+'8'!I33+'9'!I33</f>
        <v>70123</v>
      </c>
      <c r="J33" s="464">
        <f>+'7'!J33+'8'!J33+'9'!J33</f>
        <v>80475.968999999997</v>
      </c>
      <c r="K33" s="464">
        <f>+'7'!K33+'8'!K33+'9'!K33</f>
        <v>71578.665000000008</v>
      </c>
      <c r="L33" s="464">
        <f>+'7'!L33+'8'!L33+'9'!L33</f>
        <v>59825</v>
      </c>
      <c r="M33" s="520">
        <f>+'7'!M33+'8'!M33+'9'!M33</f>
        <v>50149</v>
      </c>
      <c r="N33" s="360">
        <f t="shared" si="6"/>
        <v>763120.39400000009</v>
      </c>
      <c r="P33" s="487"/>
    </row>
    <row r="34" spans="1:16" ht="15" thickBot="1" x14ac:dyDescent="0.35">
      <c r="A34" s="357" t="s">
        <v>346</v>
      </c>
      <c r="B34" s="367">
        <f>SUM(B35:B47)</f>
        <v>318695.62199999997</v>
      </c>
      <c r="C34" s="367">
        <f t="shared" ref="C34:N34" si="7">SUM(C35:C47)</f>
        <v>278156.25099999999</v>
      </c>
      <c r="D34" s="367">
        <f t="shared" si="7"/>
        <v>264055.071</v>
      </c>
      <c r="E34" s="367">
        <f t="shared" si="7"/>
        <v>286656.42599999998</v>
      </c>
      <c r="F34" s="367">
        <f t="shared" si="7"/>
        <v>300044.79099999997</v>
      </c>
      <c r="G34" s="367">
        <f t="shared" si="7"/>
        <v>260940.296</v>
      </c>
      <c r="H34" s="367">
        <f t="shared" si="7"/>
        <v>373663.03700000001</v>
      </c>
      <c r="I34" s="367">
        <f t="shared" si="7"/>
        <v>359649</v>
      </c>
      <c r="J34" s="367">
        <f t="shared" si="7"/>
        <v>347114.68100000004</v>
      </c>
      <c r="K34" s="367">
        <f t="shared" si="7"/>
        <v>372558.14600000001</v>
      </c>
      <c r="L34" s="367">
        <f t="shared" si="7"/>
        <v>376927</v>
      </c>
      <c r="M34" s="388">
        <f t="shared" si="7"/>
        <v>218322</v>
      </c>
      <c r="N34" s="358">
        <f t="shared" si="7"/>
        <v>3756782.3209999995</v>
      </c>
      <c r="P34" s="487"/>
    </row>
    <row r="35" spans="1:16" ht="14.25" x14ac:dyDescent="0.3">
      <c r="A35" s="359" t="s">
        <v>376</v>
      </c>
      <c r="B35" s="464">
        <f>+'7'!B35+'8'!B35+'9'!B35</f>
        <v>1942.8779999999992</v>
      </c>
      <c r="C35" s="464">
        <f>+'7'!C35+'8'!C35+'9'!C35</f>
        <v>-1046.3349999999996</v>
      </c>
      <c r="D35" s="464">
        <f>+'7'!D35+'8'!D35+'9'!D35</f>
        <v>1511.4639999999999</v>
      </c>
      <c r="E35" s="464">
        <f>+'7'!E35+'8'!E35+'9'!E35</f>
        <v>-661.21500000000083</v>
      </c>
      <c r="F35" s="464">
        <f>+'7'!F35+'8'!F35+'9'!F35</f>
        <v>2100.6800000000003</v>
      </c>
      <c r="G35" s="464">
        <f>+'7'!G35+'8'!G35+'9'!G35</f>
        <v>27.994999999999997</v>
      </c>
      <c r="H35" s="464">
        <f>+'7'!H35+'8'!H35+'9'!H35</f>
        <v>1192.3900000000008</v>
      </c>
      <c r="I35" s="464">
        <f>+'7'!I35+'8'!I35+'9'!I35</f>
        <v>2189</v>
      </c>
      <c r="J35" s="464">
        <f>+'7'!J35+'8'!J35+'9'!J35</f>
        <v>2162.625</v>
      </c>
      <c r="K35" s="464">
        <f>+'7'!K35+'8'!K35+'9'!K35</f>
        <v>961.61299999999983</v>
      </c>
      <c r="L35" s="464">
        <f>+'7'!L35+'8'!L35+'9'!L35</f>
        <v>5763</v>
      </c>
      <c r="M35" s="520">
        <f>+'7'!M35+'8'!M35+'9'!M35</f>
        <v>1714</v>
      </c>
      <c r="N35" s="360">
        <f t="shared" ref="N35:N96" si="8">SUM(B35:M35)</f>
        <v>17858.095000000001</v>
      </c>
      <c r="P35" s="487"/>
    </row>
    <row r="36" spans="1:16" ht="14.25" x14ac:dyDescent="0.3">
      <c r="A36" s="359" t="s">
        <v>309</v>
      </c>
      <c r="B36" s="464">
        <f>+'7'!B36+'8'!B36+'9'!B36</f>
        <v>0</v>
      </c>
      <c r="C36" s="464">
        <f>+'7'!C36+'8'!C36+'9'!C36</f>
        <v>0</v>
      </c>
      <c r="D36" s="464">
        <f>+'7'!D36+'8'!D36+'9'!D36</f>
        <v>0</v>
      </c>
      <c r="E36" s="464">
        <f>+'7'!E36+'8'!E36+'9'!E36</f>
        <v>0</v>
      </c>
      <c r="F36" s="464">
        <f>+'7'!F36+'8'!F36+'9'!F36</f>
        <v>0</v>
      </c>
      <c r="G36" s="464">
        <f>+'7'!G36+'8'!G36+'9'!G36</f>
        <v>0</v>
      </c>
      <c r="H36" s="464">
        <f>+'7'!H36+'8'!H36+'9'!H36</f>
        <v>0</v>
      </c>
      <c r="I36" s="464">
        <f>+'7'!I36+'8'!I36+'9'!I36</f>
        <v>0</v>
      </c>
      <c r="J36" s="464">
        <f>+'7'!J36+'8'!J36+'9'!J36</f>
        <v>0</v>
      </c>
      <c r="K36" s="464">
        <f>+'7'!K36+'8'!K36+'9'!K36</f>
        <v>0</v>
      </c>
      <c r="L36" s="464">
        <f>+'7'!L36+'8'!L36+'9'!L36</f>
        <v>0</v>
      </c>
      <c r="M36" s="520">
        <f>+'7'!M36+'8'!M36+'9'!M36</f>
        <v>0</v>
      </c>
      <c r="N36" s="360">
        <f t="shared" si="8"/>
        <v>0</v>
      </c>
      <c r="P36" s="487"/>
    </row>
    <row r="37" spans="1:16" ht="14.25" x14ac:dyDescent="0.3">
      <c r="A37" s="359" t="s">
        <v>347</v>
      </c>
      <c r="B37" s="464">
        <f>+'7'!B37+'8'!B37+'9'!B37</f>
        <v>1383.0880000000011</v>
      </c>
      <c r="C37" s="464">
        <f>+'7'!C37+'8'!C37+'9'!C37</f>
        <v>1709.8779999999988</v>
      </c>
      <c r="D37" s="464">
        <f>+'7'!D37+'8'!D37+'9'!D37</f>
        <v>10301.610999999999</v>
      </c>
      <c r="E37" s="464">
        <f>+'7'!E37+'8'!E37+'9'!E37</f>
        <v>0</v>
      </c>
      <c r="F37" s="464">
        <f>+'7'!F37+'8'!F37+'9'!F37</f>
        <v>6371.4549999999999</v>
      </c>
      <c r="G37" s="464">
        <f>+'7'!G37+'8'!G37+'9'!G37</f>
        <v>689.64099999999962</v>
      </c>
      <c r="H37" s="464">
        <f>+'7'!H37+'8'!H37+'9'!H37</f>
        <v>0</v>
      </c>
      <c r="I37" s="464">
        <f>+'7'!I37+'8'!I37+'9'!I37</f>
        <v>5970</v>
      </c>
      <c r="J37" s="464">
        <f>+'7'!J37+'8'!J37+'9'!J37</f>
        <v>0</v>
      </c>
      <c r="K37" s="464">
        <f>+'7'!K37+'8'!K37+'9'!K37</f>
        <v>2939.622000000003</v>
      </c>
      <c r="L37" s="464">
        <f>+'7'!L37+'8'!L37+'9'!L37</f>
        <v>17848</v>
      </c>
      <c r="M37" s="520">
        <f>+'7'!M37+'8'!M37+'9'!M37</f>
        <v>783</v>
      </c>
      <c r="N37" s="360">
        <f t="shared" si="8"/>
        <v>47996.294999999998</v>
      </c>
      <c r="P37" s="487"/>
    </row>
    <row r="38" spans="1:16" ht="14.25" x14ac:dyDescent="0.3">
      <c r="A38" s="359" t="s">
        <v>348</v>
      </c>
      <c r="B38" s="464">
        <f>+'7'!B38+'8'!B38+'9'!B38</f>
        <v>0</v>
      </c>
      <c r="C38" s="464">
        <f>+'7'!C38+'8'!C38+'9'!C38</f>
        <v>0</v>
      </c>
      <c r="D38" s="464">
        <f>+'7'!D38+'8'!D38+'9'!D38</f>
        <v>0</v>
      </c>
      <c r="E38" s="464">
        <f>+'7'!E38+'8'!E38+'9'!E38</f>
        <v>0</v>
      </c>
      <c r="F38" s="464">
        <f>+'7'!F38+'8'!F38+'9'!F38</f>
        <v>0</v>
      </c>
      <c r="G38" s="464">
        <f>+'7'!G38+'8'!G38+'9'!G38</f>
        <v>0</v>
      </c>
      <c r="H38" s="464">
        <f>+'7'!H38+'8'!H38+'9'!H38</f>
        <v>0</v>
      </c>
      <c r="I38" s="464">
        <f>+'7'!I38+'8'!I38+'9'!I38</f>
        <v>0</v>
      </c>
      <c r="J38" s="464">
        <f>+'7'!J38+'8'!J38+'9'!J38</f>
        <v>0</v>
      </c>
      <c r="K38" s="464">
        <f>+'7'!K38+'8'!K38+'9'!K38</f>
        <v>0</v>
      </c>
      <c r="L38" s="464">
        <f>+'7'!L38+'8'!L38+'9'!L38</f>
        <v>0</v>
      </c>
      <c r="M38" s="520">
        <f>+'7'!M38+'8'!M38+'9'!M38</f>
        <v>0</v>
      </c>
      <c r="N38" s="360">
        <f t="shared" si="8"/>
        <v>0</v>
      </c>
      <c r="P38" s="487"/>
    </row>
    <row r="39" spans="1:16" ht="14.25" x14ac:dyDescent="0.3">
      <c r="A39" s="359" t="s">
        <v>487</v>
      </c>
      <c r="B39" s="464">
        <f>+'7'!B39+'8'!B39+'9'!B39</f>
        <v>6726</v>
      </c>
      <c r="C39" s="464">
        <f>+'7'!C39+'8'!C39+'9'!C39</f>
        <v>0</v>
      </c>
      <c r="D39" s="464">
        <f>+'7'!D39+'8'!D39+'9'!D39</f>
        <v>0</v>
      </c>
      <c r="E39" s="464">
        <f>+'7'!E39+'8'!E39+'9'!E39</f>
        <v>0</v>
      </c>
      <c r="F39" s="464">
        <f>+'7'!F39+'8'!F39+'9'!F39</f>
        <v>0</v>
      </c>
      <c r="G39" s="464">
        <f>+'7'!G39+'8'!G39+'9'!G39</f>
        <v>0</v>
      </c>
      <c r="H39" s="464">
        <f>+'7'!H39+'8'!H39+'9'!H39</f>
        <v>0</v>
      </c>
      <c r="I39" s="464">
        <f>+'7'!I39+'8'!I39+'9'!I39</f>
        <v>0</v>
      </c>
      <c r="J39" s="464">
        <f>+'7'!J39+'8'!J39+'9'!J39</f>
        <v>0</v>
      </c>
      <c r="K39" s="464">
        <f>+'7'!K39+'8'!K39+'9'!K39</f>
        <v>0</v>
      </c>
      <c r="L39" s="464">
        <f>+'7'!L39+'8'!L39+'9'!L39</f>
        <v>0</v>
      </c>
      <c r="M39" s="520">
        <f>+'7'!M39+'8'!M39+'9'!M39</f>
        <v>0</v>
      </c>
      <c r="N39" s="360">
        <f t="shared" si="8"/>
        <v>6726</v>
      </c>
      <c r="P39" s="487"/>
    </row>
    <row r="40" spans="1:16" ht="14.25" x14ac:dyDescent="0.3">
      <c r="A40" s="359" t="s">
        <v>488</v>
      </c>
      <c r="B40" s="464">
        <f>+'7'!B40+'8'!B40+'9'!B40</f>
        <v>0</v>
      </c>
      <c r="C40" s="464">
        <f>+'7'!C40+'8'!C40+'9'!C40</f>
        <v>0</v>
      </c>
      <c r="D40" s="464">
        <f>+'7'!D40+'8'!D40+'9'!D40</f>
        <v>0</v>
      </c>
      <c r="E40" s="464">
        <f>+'7'!E40+'8'!E40+'9'!E40</f>
        <v>0</v>
      </c>
      <c r="F40" s="464">
        <f>+'7'!F40+'8'!F40+'9'!F40</f>
        <v>0</v>
      </c>
      <c r="G40" s="464">
        <f>+'7'!G40+'8'!G40+'9'!G40</f>
        <v>0</v>
      </c>
      <c r="H40" s="464">
        <f>+'7'!H40+'8'!H40+'9'!H40</f>
        <v>0</v>
      </c>
      <c r="I40" s="464">
        <f>+'7'!I40+'8'!I40+'9'!I40</f>
        <v>0</v>
      </c>
      <c r="J40" s="464">
        <f>+'7'!J40+'8'!J40+'9'!J40</f>
        <v>0</v>
      </c>
      <c r="K40" s="464">
        <f>+'7'!K40+'8'!K40+'9'!K40</f>
        <v>0</v>
      </c>
      <c r="L40" s="464">
        <f>+'7'!L40+'8'!L40+'9'!L40</f>
        <v>0</v>
      </c>
      <c r="M40" s="520">
        <f>+'7'!M40+'8'!M40+'9'!M40</f>
        <v>0</v>
      </c>
      <c r="N40" s="360">
        <f t="shared" si="8"/>
        <v>0</v>
      </c>
      <c r="P40" s="487"/>
    </row>
    <row r="41" spans="1:16" ht="14.25" x14ac:dyDescent="0.3">
      <c r="A41" s="359" t="s">
        <v>489</v>
      </c>
      <c r="B41" s="464">
        <f>+'7'!B41+'8'!B41+'9'!B41</f>
        <v>0</v>
      </c>
      <c r="C41" s="464">
        <f>+'7'!C41+'8'!C41+'9'!C41</f>
        <v>9131.9670000000006</v>
      </c>
      <c r="D41" s="464">
        <f>+'7'!D41+'8'!D41+'9'!D41</f>
        <v>1043.0229999999999</v>
      </c>
      <c r="E41" s="464">
        <f>+'7'!E41+'8'!E41+'9'!E41</f>
        <v>6273.348</v>
      </c>
      <c r="F41" s="464">
        <f>+'7'!F41+'8'!F41+'9'!F41</f>
        <v>5053.3919999999998</v>
      </c>
      <c r="G41" s="464">
        <f>+'7'!G41+'8'!G41+'9'!G41</f>
        <v>0</v>
      </c>
      <c r="H41" s="464">
        <f>+'7'!H41+'8'!H41+'9'!H41</f>
        <v>6071.3670000000002</v>
      </c>
      <c r="I41" s="464">
        <f>+'7'!I41+'8'!I41+'9'!I41</f>
        <v>6341</v>
      </c>
      <c r="J41" s="464">
        <f>+'7'!J41+'8'!J41+'9'!J41</f>
        <v>365.565</v>
      </c>
      <c r="K41" s="464">
        <f>+'7'!K41+'8'!K41+'9'!K41</f>
        <v>2164.3950000000004</v>
      </c>
      <c r="L41" s="464">
        <f>+'7'!L41+'8'!L41+'9'!L41</f>
        <v>7587</v>
      </c>
      <c r="M41" s="520">
        <f>+'7'!M41+'8'!M41+'9'!M41</f>
        <v>531</v>
      </c>
      <c r="N41" s="360">
        <f t="shared" si="8"/>
        <v>44562.057000000001</v>
      </c>
      <c r="P41" s="488"/>
    </row>
    <row r="42" spans="1:16" ht="14.25" x14ac:dyDescent="0.3">
      <c r="A42" s="359" t="s">
        <v>308</v>
      </c>
      <c r="B42" s="464">
        <f>+'7'!B42+'8'!B42+'9'!B42</f>
        <v>-19959.523999999998</v>
      </c>
      <c r="C42" s="464">
        <f>+'7'!C42+'8'!C42+'9'!C42</f>
        <v>-29265.58</v>
      </c>
      <c r="D42" s="464">
        <f>+'7'!D42+'8'!D42+'9'!D42</f>
        <v>-64334.074999999997</v>
      </c>
      <c r="E42" s="464">
        <f>+'7'!E42+'8'!E42+'9'!E42</f>
        <v>-75003.048999999999</v>
      </c>
      <c r="F42" s="464">
        <f>+'7'!F42+'8'!F42+'9'!F42</f>
        <v>-63572.736999999994</v>
      </c>
      <c r="G42" s="464">
        <f>+'7'!G42+'8'!G42+'9'!G42</f>
        <v>0</v>
      </c>
      <c r="H42" s="464">
        <f>+'7'!H42+'8'!H42+'9'!H42</f>
        <v>0</v>
      </c>
      <c r="I42" s="464">
        <f>+'7'!I42+'8'!I42+'9'!I42</f>
        <v>0</v>
      </c>
      <c r="J42" s="464">
        <f>+'7'!J42+'8'!J42+'9'!J42</f>
        <v>0</v>
      </c>
      <c r="K42" s="464">
        <f>+'7'!K42+'8'!K42+'9'!K42</f>
        <v>0</v>
      </c>
      <c r="L42" s="464">
        <f>+'7'!L42+'8'!L42+'9'!L42</f>
        <v>0</v>
      </c>
      <c r="M42" s="520">
        <f>+'7'!M42+'8'!M42+'9'!M42</f>
        <v>0</v>
      </c>
      <c r="N42" s="360">
        <f t="shared" si="8"/>
        <v>-252134.965</v>
      </c>
      <c r="P42" s="487"/>
    </row>
    <row r="43" spans="1:16" ht="14.25" x14ac:dyDescent="0.3">
      <c r="A43" s="359" t="s">
        <v>349</v>
      </c>
      <c r="B43" s="464">
        <f>+'7'!B43+'8'!B43+'9'!B43</f>
        <v>0</v>
      </c>
      <c r="C43" s="464">
        <f>+'7'!C43+'8'!C43+'9'!C43</f>
        <v>0</v>
      </c>
      <c r="D43" s="464">
        <f>+'7'!D43+'8'!D43+'9'!D43</f>
        <v>0</v>
      </c>
      <c r="E43" s="464">
        <f>+'7'!E43+'8'!E43+'9'!E43</f>
        <v>0</v>
      </c>
      <c r="F43" s="464">
        <f>+'7'!F43+'8'!F43+'9'!F43</f>
        <v>0</v>
      </c>
      <c r="G43" s="464">
        <f>+'7'!G43+'8'!G43+'9'!G43</f>
        <v>0</v>
      </c>
      <c r="H43" s="464">
        <f>+'7'!H43+'8'!H43+'9'!H43</f>
        <v>0</v>
      </c>
      <c r="I43" s="464">
        <f>+'7'!I43+'8'!I43+'9'!I43</f>
        <v>0</v>
      </c>
      <c r="J43" s="464">
        <f>+'7'!J43+'8'!J43+'9'!J43</f>
        <v>0</v>
      </c>
      <c r="K43" s="464">
        <f>+'7'!K43+'8'!K43+'9'!K43</f>
        <v>0</v>
      </c>
      <c r="L43" s="464">
        <f>+'7'!L43+'8'!L43+'9'!L43</f>
        <v>0</v>
      </c>
      <c r="M43" s="520">
        <f>+'7'!M43+'8'!M43+'9'!M43</f>
        <v>0</v>
      </c>
      <c r="N43" s="360">
        <f t="shared" si="8"/>
        <v>0</v>
      </c>
      <c r="P43" s="488"/>
    </row>
    <row r="44" spans="1:16" ht="14.25" x14ac:dyDescent="0.3">
      <c r="A44" s="359" t="s">
        <v>462</v>
      </c>
      <c r="B44" s="464">
        <f>+'7'!B44+'8'!B44+'9'!B44</f>
        <v>0</v>
      </c>
      <c r="C44" s="464">
        <f>+'7'!C44+'8'!C44+'9'!C44</f>
        <v>0</v>
      </c>
      <c r="D44" s="464">
        <f>+'7'!D44+'8'!D44+'9'!D44</f>
        <v>0</v>
      </c>
      <c r="E44" s="464">
        <f>+'7'!E44+'8'!E44+'9'!E44</f>
        <v>71490.316000000035</v>
      </c>
      <c r="F44" s="464">
        <f>+'7'!F44+'8'!F44+'9'!F44</f>
        <v>0</v>
      </c>
      <c r="G44" s="464">
        <f>+'7'!G44+'8'!G44+'9'!G44</f>
        <v>0</v>
      </c>
      <c r="H44" s="464">
        <f>+'7'!H44+'8'!H44+'9'!H44</f>
        <v>0</v>
      </c>
      <c r="I44" s="464">
        <f>+'7'!I44+'8'!I44+'9'!I44</f>
        <v>0</v>
      </c>
      <c r="J44" s="464">
        <f>+'7'!J44+'8'!J44+'9'!J44</f>
        <v>0</v>
      </c>
      <c r="K44" s="464">
        <f>+'7'!K44+'8'!K44+'9'!K44</f>
        <v>0</v>
      </c>
      <c r="L44" s="464">
        <f>+'7'!L44+'8'!L44+'9'!L44</f>
        <v>0</v>
      </c>
      <c r="M44" s="520">
        <f>+'7'!M44+'8'!M44+'9'!M44</f>
        <v>0</v>
      </c>
      <c r="N44" s="360">
        <f t="shared" si="8"/>
        <v>71490.316000000035</v>
      </c>
      <c r="P44" s="487"/>
    </row>
    <row r="45" spans="1:16" ht="14.25" x14ac:dyDescent="0.3">
      <c r="A45" s="359" t="s">
        <v>463</v>
      </c>
      <c r="B45" s="464">
        <f>+'7'!B45+'8'!B45+'9'!B45</f>
        <v>0</v>
      </c>
      <c r="C45" s="464">
        <f>+'7'!C45+'8'!C45+'9'!C45</f>
        <v>0</v>
      </c>
      <c r="D45" s="464">
        <f>+'7'!D45+'8'!D45+'9'!D45</f>
        <v>0</v>
      </c>
      <c r="E45" s="464">
        <f>+'7'!E45+'8'!E45+'9'!E45</f>
        <v>281862.69399999996</v>
      </c>
      <c r="F45" s="464">
        <f>+'7'!F45+'8'!F45+'9'!F45</f>
        <v>0</v>
      </c>
      <c r="G45" s="464">
        <f>+'7'!G45+'8'!G45+'9'!G45</f>
        <v>0</v>
      </c>
      <c r="H45" s="464">
        <f>+'7'!H45+'8'!H45+'9'!H45</f>
        <v>0</v>
      </c>
      <c r="I45" s="464">
        <f>+'7'!I45+'8'!I45+'9'!I45</f>
        <v>0</v>
      </c>
      <c r="J45" s="464">
        <f>+'7'!J45+'8'!J45+'9'!J45</f>
        <v>0</v>
      </c>
      <c r="K45" s="464">
        <f>+'7'!K45+'8'!K45+'9'!K45</f>
        <v>0</v>
      </c>
      <c r="L45" s="464">
        <f>+'7'!L45+'8'!L45+'9'!L45</f>
        <v>0</v>
      </c>
      <c r="M45" s="520">
        <f>+'7'!M45+'8'!M45+'9'!M45</f>
        <v>0</v>
      </c>
      <c r="N45" s="360">
        <f t="shared" si="8"/>
        <v>281862.69399999996</v>
      </c>
      <c r="P45" s="487"/>
    </row>
    <row r="46" spans="1:16" ht="14.25" x14ac:dyDescent="0.3">
      <c r="A46" s="359" t="s">
        <v>464</v>
      </c>
      <c r="B46" s="464">
        <f>+'7'!B46+'8'!B46+'9'!B46</f>
        <v>6183.8090000000002</v>
      </c>
      <c r="C46" s="464">
        <f>+'7'!C46+'8'!C46+'9'!C46</f>
        <v>8946.6620000000003</v>
      </c>
      <c r="D46" s="464">
        <f>+'7'!D46+'8'!D46+'9'!D46</f>
        <v>7187.2750000000051</v>
      </c>
      <c r="E46" s="464">
        <f>+'7'!E46+'8'!E46+'9'!E46</f>
        <v>2694.3320000000003</v>
      </c>
      <c r="F46" s="464">
        <f>+'7'!F46+'8'!F46+'9'!F46</f>
        <v>2758.5570000000002</v>
      </c>
      <c r="G46" s="464">
        <f>+'7'!G46+'8'!G46+'9'!G46</f>
        <v>3758.3490000000002</v>
      </c>
      <c r="H46" s="464">
        <f>+'7'!H46+'8'!H46+'9'!H46</f>
        <v>1044.425</v>
      </c>
      <c r="I46" s="464">
        <f>+'7'!I46+'8'!I46+'9'!I46</f>
        <v>2685</v>
      </c>
      <c r="J46" s="464">
        <f>+'7'!J46+'8'!J46+'9'!J46</f>
        <v>1398.2649999999999</v>
      </c>
      <c r="K46" s="464">
        <f>+'7'!K46+'8'!K46+'9'!K46</f>
        <v>2655.558</v>
      </c>
      <c r="L46" s="464">
        <f>+'7'!L46+'8'!L46+'9'!L46</f>
        <v>11718</v>
      </c>
      <c r="M46" s="520">
        <f>+'7'!M46+'8'!M46+'9'!M46</f>
        <v>6997</v>
      </c>
      <c r="N46" s="360">
        <f t="shared" si="8"/>
        <v>58027.232000000011</v>
      </c>
      <c r="P46" s="487"/>
    </row>
    <row r="47" spans="1:16" ht="15" thickBot="1" x14ac:dyDescent="0.35">
      <c r="A47" s="463" t="s">
        <v>346</v>
      </c>
      <c r="B47" s="464">
        <f>+'7'!B47+'8'!B47+'9'!B47</f>
        <v>322419.37099999998</v>
      </c>
      <c r="C47" s="464">
        <f>+'7'!C47+'8'!C47+'9'!C47</f>
        <v>288679.65899999999</v>
      </c>
      <c r="D47" s="464">
        <f>+'7'!D47+'8'!D47+'9'!D47</f>
        <v>308345.77299999999</v>
      </c>
      <c r="E47" s="464">
        <f>+'7'!E47+'8'!E47+'9'!E47</f>
        <v>0</v>
      </c>
      <c r="F47" s="464">
        <f>+'7'!F47+'8'!F47+'9'!F47</f>
        <v>347333.44399999996</v>
      </c>
      <c r="G47" s="464">
        <f>+'7'!G47+'8'!G47+'9'!G47</f>
        <v>256464.31100000002</v>
      </c>
      <c r="H47" s="464">
        <f>+'7'!H47+'8'!H47+'9'!H47</f>
        <v>365354.85499999998</v>
      </c>
      <c r="I47" s="464">
        <f>+'7'!I47+'8'!I47+'9'!I47</f>
        <v>342464</v>
      </c>
      <c r="J47" s="464">
        <f>+'7'!J47+'8'!J47+'9'!J47</f>
        <v>343188.22600000002</v>
      </c>
      <c r="K47" s="464">
        <f>+'7'!K47+'8'!K47+'9'!K47</f>
        <v>363836.95799999998</v>
      </c>
      <c r="L47" s="464">
        <f>+'7'!L47+'8'!L47+'9'!L47</f>
        <v>334011</v>
      </c>
      <c r="M47" s="520">
        <f>+'7'!M47+'8'!M47+'9'!M47</f>
        <v>208297</v>
      </c>
      <c r="N47" s="360">
        <f t="shared" si="8"/>
        <v>3480394.5969999996</v>
      </c>
      <c r="P47" s="487"/>
    </row>
    <row r="48" spans="1:16" ht="15" thickBot="1" x14ac:dyDescent="0.35">
      <c r="A48" s="357" t="s">
        <v>350</v>
      </c>
      <c r="B48" s="367">
        <f>SUM(B49:B58)</f>
        <v>102513.71100000001</v>
      </c>
      <c r="C48" s="367">
        <f t="shared" ref="C48:N48" si="9">SUM(C49:C58)</f>
        <v>89300.645999999993</v>
      </c>
      <c r="D48" s="367">
        <f t="shared" si="9"/>
        <v>72761.766999999993</v>
      </c>
      <c r="E48" s="367">
        <f t="shared" si="9"/>
        <v>88036.778000000006</v>
      </c>
      <c r="F48" s="367">
        <f t="shared" si="9"/>
        <v>76707.33</v>
      </c>
      <c r="G48" s="367">
        <f t="shared" si="9"/>
        <v>67480.606000000014</v>
      </c>
      <c r="H48" s="367">
        <f t="shared" si="9"/>
        <v>72133.823000000004</v>
      </c>
      <c r="I48" s="367">
        <f t="shared" si="9"/>
        <v>97538</v>
      </c>
      <c r="J48" s="367">
        <f t="shared" si="9"/>
        <v>86464.97600000001</v>
      </c>
      <c r="K48" s="367">
        <f t="shared" si="9"/>
        <v>78560.437000000005</v>
      </c>
      <c r="L48" s="367">
        <f t="shared" si="9"/>
        <v>80861</v>
      </c>
      <c r="M48" s="388">
        <f t="shared" si="9"/>
        <v>89296</v>
      </c>
      <c r="N48" s="358">
        <f t="shared" si="9"/>
        <v>1001655.074</v>
      </c>
      <c r="P48" s="487"/>
    </row>
    <row r="49" spans="1:16" ht="14.25" x14ac:dyDescent="0.3">
      <c r="A49" s="359" t="s">
        <v>310</v>
      </c>
      <c r="B49" s="464">
        <f>+'7'!B49+'8'!B49+'9'!B49</f>
        <v>8540.7620000000006</v>
      </c>
      <c r="C49" s="464">
        <f>+'7'!C49+'8'!C49+'9'!C49</f>
        <v>9788.1410000000014</v>
      </c>
      <c r="D49" s="464">
        <f>+'7'!D49+'8'!D49+'9'!D49</f>
        <v>3469.9929999999999</v>
      </c>
      <c r="E49" s="464">
        <f>+'7'!E49+'8'!E49+'9'!E49</f>
        <v>13731.537999999999</v>
      </c>
      <c r="F49" s="464">
        <f>+'7'!F49+'8'!F49+'9'!F49</f>
        <v>-155.75400000000002</v>
      </c>
      <c r="G49" s="464">
        <f>+'7'!G49+'8'!G49+'9'!G49</f>
        <v>0</v>
      </c>
      <c r="H49" s="464">
        <f>+'7'!H49+'8'!H49+'9'!H49</f>
        <v>0</v>
      </c>
      <c r="I49" s="464">
        <f>+'7'!I49+'8'!I49+'9'!I49</f>
        <v>29012</v>
      </c>
      <c r="J49" s="464">
        <f>+'7'!J49+'8'!J49+'9'!J49</f>
        <v>22967.264000000003</v>
      </c>
      <c r="K49" s="464">
        <f>+'7'!K49+'8'!K49+'9'!K49</f>
        <v>16948.477999999999</v>
      </c>
      <c r="L49" s="464">
        <f>+'7'!L49+'8'!L49+'9'!L49</f>
        <v>16623</v>
      </c>
      <c r="M49" s="520">
        <f>+'7'!M49+'8'!M49+'9'!M49</f>
        <v>7005</v>
      </c>
      <c r="N49" s="360">
        <f t="shared" si="8"/>
        <v>127930.42200000001</v>
      </c>
      <c r="P49" s="488"/>
    </row>
    <row r="50" spans="1:16" ht="14.25" x14ac:dyDescent="0.3">
      <c r="A50" s="391" t="s">
        <v>351</v>
      </c>
      <c r="B50" s="464">
        <f>+'7'!B50+'8'!B50+'9'!B50</f>
        <v>0</v>
      </c>
      <c r="C50" s="464">
        <f>+'7'!C50+'8'!C50+'9'!C50</f>
        <v>0</v>
      </c>
      <c r="D50" s="464">
        <f>+'7'!D50+'8'!D50+'9'!D50</f>
        <v>0</v>
      </c>
      <c r="E50" s="464">
        <f>+'7'!E50+'8'!E50+'9'!E50</f>
        <v>0</v>
      </c>
      <c r="F50" s="464">
        <f>+'7'!F50+'8'!F50+'9'!F50</f>
        <v>0</v>
      </c>
      <c r="G50" s="464">
        <f>+'7'!G50+'8'!G50+'9'!G50</f>
        <v>0</v>
      </c>
      <c r="H50" s="464">
        <f>+'7'!H50+'8'!H50+'9'!H50</f>
        <v>0</v>
      </c>
      <c r="I50" s="464">
        <f>+'7'!I50+'8'!I50+'9'!I50</f>
        <v>0</v>
      </c>
      <c r="J50" s="464">
        <f>+'7'!J50+'8'!J50+'9'!J50</f>
        <v>0</v>
      </c>
      <c r="K50" s="464">
        <f>+'7'!K50+'8'!K50+'9'!K50</f>
        <v>0</v>
      </c>
      <c r="L50" s="464">
        <f>+'7'!L50+'8'!L50+'9'!L50</f>
        <v>0</v>
      </c>
      <c r="M50" s="520">
        <f>+'7'!M50+'8'!M50+'9'!M50</f>
        <v>0</v>
      </c>
      <c r="N50" s="360">
        <f t="shared" si="8"/>
        <v>0</v>
      </c>
      <c r="P50" s="487"/>
    </row>
    <row r="51" spans="1:16" ht="14.25" x14ac:dyDescent="0.3">
      <c r="A51" s="391" t="s">
        <v>352</v>
      </c>
      <c r="B51" s="464">
        <f>+'7'!B51+'8'!B51+'9'!B51</f>
        <v>0</v>
      </c>
      <c r="C51" s="464">
        <f>+'7'!C51+'8'!C51+'9'!C51</f>
        <v>0</v>
      </c>
      <c r="D51" s="464">
        <f>+'7'!D51+'8'!D51+'9'!D51</f>
        <v>0</v>
      </c>
      <c r="E51" s="464">
        <f>+'7'!E51+'8'!E51+'9'!E51</f>
        <v>0</v>
      </c>
      <c r="F51" s="464">
        <f>+'7'!F51+'8'!F51+'9'!F51</f>
        <v>0</v>
      </c>
      <c r="G51" s="464">
        <f>+'7'!G51+'8'!G51+'9'!G51</f>
        <v>0</v>
      </c>
      <c r="H51" s="464">
        <f>+'7'!H51+'8'!H51+'9'!H51</f>
        <v>0</v>
      </c>
      <c r="I51" s="464">
        <f>+'7'!I51+'8'!I51+'9'!I51</f>
        <v>0</v>
      </c>
      <c r="J51" s="464">
        <f>+'7'!J51+'8'!J51+'9'!J51</f>
        <v>0</v>
      </c>
      <c r="K51" s="464">
        <f>+'7'!K51+'8'!K51+'9'!K51</f>
        <v>0</v>
      </c>
      <c r="L51" s="464">
        <f>+'7'!L51+'8'!L51+'9'!L51</f>
        <v>0</v>
      </c>
      <c r="M51" s="520">
        <f>+'7'!M51+'8'!M51+'9'!M51</f>
        <v>0</v>
      </c>
      <c r="N51" s="360">
        <f t="shared" si="8"/>
        <v>0</v>
      </c>
      <c r="P51" s="487"/>
    </row>
    <row r="52" spans="1:16" ht="14.25" x14ac:dyDescent="0.3">
      <c r="A52" s="391" t="s">
        <v>353</v>
      </c>
      <c r="B52" s="464">
        <f>+'7'!B52+'8'!B52+'9'!B52</f>
        <v>0</v>
      </c>
      <c r="C52" s="464">
        <f>+'7'!C52+'8'!C52+'9'!C52</f>
        <v>0</v>
      </c>
      <c r="D52" s="464">
        <f>+'7'!D52+'8'!D52+'9'!D52</f>
        <v>0</v>
      </c>
      <c r="E52" s="464">
        <f>+'7'!E52+'8'!E52+'9'!E52</f>
        <v>0</v>
      </c>
      <c r="F52" s="464">
        <f>+'7'!F52+'8'!F52+'9'!F52</f>
        <v>0</v>
      </c>
      <c r="G52" s="464">
        <f>+'7'!G52+'8'!G52+'9'!G52</f>
        <v>0</v>
      </c>
      <c r="H52" s="464">
        <f>+'7'!H52+'8'!H52+'9'!H52</f>
        <v>0</v>
      </c>
      <c r="I52" s="464">
        <f>+'7'!I52+'8'!I52+'9'!I52</f>
        <v>0</v>
      </c>
      <c r="J52" s="464">
        <f>+'7'!J52+'8'!J52+'9'!J52</f>
        <v>0</v>
      </c>
      <c r="K52" s="464">
        <f>+'7'!K52+'8'!K52+'9'!K52</f>
        <v>0</v>
      </c>
      <c r="L52" s="464">
        <f>+'7'!L52+'8'!L52+'9'!L52</f>
        <v>0</v>
      </c>
      <c r="M52" s="520">
        <f>+'7'!M52+'8'!M52+'9'!M52</f>
        <v>0</v>
      </c>
      <c r="N52" s="360">
        <f t="shared" si="8"/>
        <v>0</v>
      </c>
      <c r="P52" s="487"/>
    </row>
    <row r="53" spans="1:16" ht="14.25" x14ac:dyDescent="0.3">
      <c r="A53" s="391" t="s">
        <v>434</v>
      </c>
      <c r="B53" s="464">
        <f>+'7'!B53+'8'!B53+'9'!B53</f>
        <v>0</v>
      </c>
      <c r="C53" s="464">
        <f>+'7'!C53+'8'!C53+'9'!C53</f>
        <v>0</v>
      </c>
      <c r="D53" s="464">
        <f>+'7'!D53+'8'!D53+'9'!D53</f>
        <v>0</v>
      </c>
      <c r="E53" s="464">
        <f>+'7'!E53+'8'!E53+'9'!E53</f>
        <v>0</v>
      </c>
      <c r="F53" s="464">
        <f>+'7'!F53+'8'!F53+'9'!F53</f>
        <v>0</v>
      </c>
      <c r="G53" s="464">
        <f>+'7'!G53+'8'!G53+'9'!G53</f>
        <v>0</v>
      </c>
      <c r="H53" s="464">
        <f>+'7'!H53+'8'!H53+'9'!H53</f>
        <v>0</v>
      </c>
      <c r="I53" s="464">
        <f>+'7'!I53+'8'!I53+'9'!I53</f>
        <v>0</v>
      </c>
      <c r="J53" s="464">
        <f>+'7'!J53+'8'!J53+'9'!J53</f>
        <v>0</v>
      </c>
      <c r="K53" s="464">
        <f>+'7'!K53+'8'!K53+'9'!K53</f>
        <v>0</v>
      </c>
      <c r="L53" s="464">
        <f>+'7'!L53+'8'!L53+'9'!L53</f>
        <v>0</v>
      </c>
      <c r="M53" s="520">
        <f>+'7'!M53+'8'!M53+'9'!M53</f>
        <v>0</v>
      </c>
      <c r="N53" s="360">
        <f t="shared" si="8"/>
        <v>0</v>
      </c>
      <c r="P53" s="487"/>
    </row>
    <row r="54" spans="1:16" ht="14.25" x14ac:dyDescent="0.3">
      <c r="A54" s="391" t="s">
        <v>435</v>
      </c>
      <c r="B54" s="464">
        <f>+'7'!B54+'8'!B54+'9'!B54</f>
        <v>18481.165999999997</v>
      </c>
      <c r="C54" s="464">
        <f>+'7'!C54+'8'!C54+'9'!C54</f>
        <v>10857.382000000001</v>
      </c>
      <c r="D54" s="464">
        <f>+'7'!D54+'8'!D54+'9'!D54</f>
        <v>17853.456000000002</v>
      </c>
      <c r="E54" s="464">
        <f>+'7'!E54+'8'!E54+'9'!E54</f>
        <v>32555.261999999999</v>
      </c>
      <c r="F54" s="464">
        <f>+'7'!F54+'8'!F54+'9'!F54</f>
        <v>13742.550000000001</v>
      </c>
      <c r="G54" s="464">
        <f>+'7'!G54+'8'!G54+'9'!G54</f>
        <v>12217.485000000002</v>
      </c>
      <c r="H54" s="464">
        <f>+'7'!H54+'8'!H54+'9'!H54</f>
        <v>23690.983000000004</v>
      </c>
      <c r="I54" s="464">
        <f>+'7'!I54+'8'!I54+'9'!I54</f>
        <v>24414</v>
      </c>
      <c r="J54" s="464">
        <f>+'7'!J54+'8'!J54+'9'!J54</f>
        <v>17680.419000000002</v>
      </c>
      <c r="K54" s="464">
        <f>+'7'!K54+'8'!K54+'9'!K54</f>
        <v>18782.223000000002</v>
      </c>
      <c r="L54" s="464">
        <f>+'7'!L54+'8'!L54+'9'!L54</f>
        <v>26028</v>
      </c>
      <c r="M54" s="520">
        <f>+'7'!M54+'8'!M54+'9'!M54</f>
        <v>1095</v>
      </c>
      <c r="N54" s="360">
        <f t="shared" si="8"/>
        <v>217397.92600000001</v>
      </c>
      <c r="P54" s="487"/>
    </row>
    <row r="55" spans="1:16" ht="14.25" x14ac:dyDescent="0.3">
      <c r="A55" s="391" t="s">
        <v>466</v>
      </c>
      <c r="B55" s="464">
        <f>+'7'!B55+'8'!B55+'9'!B55</f>
        <v>0</v>
      </c>
      <c r="C55" s="464">
        <f>+'7'!C55+'8'!C55+'9'!C55</f>
        <v>0</v>
      </c>
      <c r="D55" s="464">
        <f>+'7'!D55+'8'!D55+'9'!D55</f>
        <v>0</v>
      </c>
      <c r="E55" s="464">
        <f>+'7'!E55+'8'!E55+'9'!E55</f>
        <v>348.60700000000003</v>
      </c>
      <c r="F55" s="464">
        <f>+'7'!F55+'8'!F55+'9'!F55</f>
        <v>0</v>
      </c>
      <c r="G55" s="464">
        <f>+'7'!G55+'8'!G55+'9'!G55</f>
        <v>0</v>
      </c>
      <c r="H55" s="464">
        <f>+'7'!H55+'8'!H55+'9'!H55</f>
        <v>0</v>
      </c>
      <c r="I55" s="464">
        <f>+'7'!I55+'8'!I55+'9'!I55</f>
        <v>0</v>
      </c>
      <c r="J55" s="464">
        <f>+'7'!J55+'8'!J55+'9'!J55</f>
        <v>0</v>
      </c>
      <c r="K55" s="464">
        <f>+'7'!K55+'8'!K55+'9'!K55</f>
        <v>0</v>
      </c>
      <c r="L55" s="464">
        <f>+'7'!L55+'8'!L55+'9'!L55</f>
        <v>0</v>
      </c>
      <c r="M55" s="520">
        <f>+'7'!M55+'8'!M55+'9'!M55</f>
        <v>0</v>
      </c>
      <c r="N55" s="360">
        <f t="shared" si="8"/>
        <v>348.60700000000003</v>
      </c>
      <c r="P55" s="488"/>
    </row>
    <row r="56" spans="1:16" ht="14.25" x14ac:dyDescent="0.3">
      <c r="A56" s="391" t="s">
        <v>467</v>
      </c>
      <c r="B56" s="464">
        <f>+'7'!B56+'8'!B56+'9'!B56</f>
        <v>0</v>
      </c>
      <c r="C56" s="464">
        <f>+'7'!C56+'8'!C56+'9'!C56</f>
        <v>0</v>
      </c>
      <c r="D56" s="464">
        <f>+'7'!D56+'8'!D56+'9'!D56</f>
        <v>0</v>
      </c>
      <c r="E56" s="464">
        <f>+'7'!E56+'8'!E56+'9'!E56</f>
        <v>-307.19899999999996</v>
      </c>
      <c r="F56" s="464">
        <f>+'7'!F56+'8'!F56+'9'!F56</f>
        <v>0</v>
      </c>
      <c r="G56" s="464">
        <f>+'7'!G56+'8'!G56+'9'!G56</f>
        <v>0</v>
      </c>
      <c r="H56" s="464">
        <f>+'7'!H56+'8'!H56+'9'!H56</f>
        <v>0</v>
      </c>
      <c r="I56" s="464">
        <f>+'7'!I56+'8'!I56+'9'!I56</f>
        <v>0</v>
      </c>
      <c r="J56" s="464">
        <f>+'7'!J56+'8'!J56+'9'!J56</f>
        <v>0</v>
      </c>
      <c r="K56" s="464">
        <f>+'7'!K56+'8'!K56+'9'!K56</f>
        <v>0</v>
      </c>
      <c r="L56" s="464">
        <f>+'7'!L56+'8'!L56+'9'!L56</f>
        <v>0</v>
      </c>
      <c r="M56" s="520">
        <f>+'7'!M56+'8'!M56+'9'!M56</f>
        <v>0</v>
      </c>
      <c r="N56" s="360">
        <f t="shared" si="8"/>
        <v>-307.19899999999996</v>
      </c>
      <c r="P56" s="487"/>
    </row>
    <row r="57" spans="1:16" ht="14.25" x14ac:dyDescent="0.3">
      <c r="A57" s="391" t="s">
        <v>468</v>
      </c>
      <c r="B57" s="464">
        <f>+'7'!B57+'8'!B57+'9'!B57</f>
        <v>75491.78300000001</v>
      </c>
      <c r="C57" s="464">
        <f>+'7'!C57+'8'!C57+'9'!C57</f>
        <v>68655.122999999992</v>
      </c>
      <c r="D57" s="464">
        <f>+'7'!D57+'8'!D57+'9'!D57</f>
        <v>51707.004999999997</v>
      </c>
      <c r="E57" s="464">
        <f>+'7'!E57+'8'!E57+'9'!E57</f>
        <v>42777.796000000002</v>
      </c>
      <c r="F57" s="464">
        <f>+'7'!F57+'8'!F57+'9'!F57</f>
        <v>63359.207999999999</v>
      </c>
      <c r="G57" s="464">
        <f>+'7'!G57+'8'!G57+'9'!G57</f>
        <v>54885.670000000006</v>
      </c>
      <c r="H57" s="464">
        <f>+'7'!H57+'8'!H57+'9'!H57</f>
        <v>48442.840000000004</v>
      </c>
      <c r="I57" s="464">
        <f>+'7'!I57+'8'!I57+'9'!I57</f>
        <v>44112</v>
      </c>
      <c r="J57" s="464">
        <f>+'7'!J57+'8'!J57+'9'!J57</f>
        <v>45817.293000000005</v>
      </c>
      <c r="K57" s="464">
        <f>+'7'!K57+'8'!K57+'9'!K57</f>
        <v>42763.211000000003</v>
      </c>
      <c r="L57" s="464">
        <f>+'7'!L57+'8'!L57+'9'!L57</f>
        <v>38210</v>
      </c>
      <c r="M57" s="520">
        <f>+'7'!M57+'8'!M57+'9'!M57</f>
        <v>81196</v>
      </c>
      <c r="N57" s="360">
        <f t="shared" si="8"/>
        <v>657417.929</v>
      </c>
      <c r="P57" s="487"/>
    </row>
    <row r="58" spans="1:16" ht="15" thickBot="1" x14ac:dyDescent="0.35">
      <c r="A58" s="463" t="s">
        <v>550</v>
      </c>
      <c r="B58" s="464">
        <f>+'7'!B58+'8'!B58+'9'!B58</f>
        <v>0</v>
      </c>
      <c r="C58" s="464">
        <f>+'7'!C58+'8'!C58+'9'!C58</f>
        <v>0</v>
      </c>
      <c r="D58" s="464">
        <f>+'7'!D58+'8'!D58+'9'!D58</f>
        <v>-268.68700000000007</v>
      </c>
      <c r="E58" s="464">
        <f>+'7'!E58+'8'!E58+'9'!E58</f>
        <v>-1069.2259999999997</v>
      </c>
      <c r="F58" s="464">
        <f>+'7'!F58+'8'!F58+'9'!F58</f>
        <v>-238.67400000000009</v>
      </c>
      <c r="G58" s="464">
        <f>+'7'!G58+'8'!G58+'9'!G58</f>
        <v>377.45099999999991</v>
      </c>
      <c r="H58" s="464">
        <f>+'7'!H58+'8'!H58+'9'!H58</f>
        <v>0</v>
      </c>
      <c r="I58" s="464">
        <f>+'7'!I58+'8'!I58+'9'!I58</f>
        <v>0</v>
      </c>
      <c r="J58" s="464">
        <f>+'7'!J58+'8'!J58+'9'!J58</f>
        <v>0</v>
      </c>
      <c r="K58" s="464">
        <f>+'7'!K58+'8'!K58+'9'!K58</f>
        <v>66.525000000000034</v>
      </c>
      <c r="L58" s="464">
        <f>+'7'!L58+'8'!L58+'9'!L58</f>
        <v>0</v>
      </c>
      <c r="M58" s="520">
        <f>+'7'!M58+'8'!M58+'9'!M58</f>
        <v>0</v>
      </c>
      <c r="N58" s="360">
        <f t="shared" si="8"/>
        <v>-1132.6109999999999</v>
      </c>
      <c r="P58" s="487"/>
    </row>
    <row r="59" spans="1:16" ht="15" thickBot="1" x14ac:dyDescent="0.35">
      <c r="A59" s="357" t="s">
        <v>354</v>
      </c>
      <c r="B59" s="367">
        <f>SUM(B60:B61)</f>
        <v>743.08399999999995</v>
      </c>
      <c r="C59" s="367">
        <f t="shared" ref="C59:N59" si="10">SUM(C60:C61)</f>
        <v>286.947</v>
      </c>
      <c r="D59" s="367">
        <f t="shared" si="10"/>
        <v>958.69899999999996</v>
      </c>
      <c r="E59" s="367">
        <f t="shared" si="10"/>
        <v>366.38200000000001</v>
      </c>
      <c r="F59" s="367">
        <f t="shared" si="10"/>
        <v>394.28899999999999</v>
      </c>
      <c r="G59" s="367">
        <f t="shared" si="10"/>
        <v>835.77500000000009</v>
      </c>
      <c r="H59" s="367">
        <f t="shared" si="10"/>
        <v>281.38299999999998</v>
      </c>
      <c r="I59" s="367">
        <f t="shared" si="10"/>
        <v>604</v>
      </c>
      <c r="J59" s="367">
        <f t="shared" si="10"/>
        <v>1103.8009999999999</v>
      </c>
      <c r="K59" s="367">
        <f t="shared" si="10"/>
        <v>643.29499999999996</v>
      </c>
      <c r="L59" s="367">
        <f t="shared" si="10"/>
        <v>0</v>
      </c>
      <c r="M59" s="388">
        <f t="shared" si="10"/>
        <v>800</v>
      </c>
      <c r="N59" s="358">
        <f t="shared" si="10"/>
        <v>7017.6549999999988</v>
      </c>
      <c r="P59" s="487"/>
    </row>
    <row r="60" spans="1:16" ht="14.25" x14ac:dyDescent="0.3">
      <c r="A60" s="537" t="s">
        <v>355</v>
      </c>
      <c r="B60" s="464">
        <f>+'7'!B60+'8'!B60+'9'!B60</f>
        <v>0</v>
      </c>
      <c r="C60" s="464">
        <f>+'7'!C60+'8'!C60+'9'!C60</f>
        <v>0</v>
      </c>
      <c r="D60" s="464">
        <f>+'7'!D60+'8'!D60+'9'!D60</f>
        <v>0</v>
      </c>
      <c r="E60" s="464">
        <f>+'7'!E60+'8'!E60+'9'!E60</f>
        <v>0</v>
      </c>
      <c r="F60" s="464">
        <f>+'7'!F60+'8'!F60+'9'!F60</f>
        <v>0</v>
      </c>
      <c r="G60" s="464">
        <f>+'7'!G60+'8'!G60+'9'!G60</f>
        <v>0</v>
      </c>
      <c r="H60" s="464">
        <f>+'7'!H60+'8'!H60+'9'!H60</f>
        <v>0</v>
      </c>
      <c r="I60" s="464">
        <f>+'7'!I60+'8'!I60+'9'!I60</f>
        <v>0</v>
      </c>
      <c r="J60" s="464">
        <f>+'7'!J60+'8'!J60+'9'!J60</f>
        <v>0</v>
      </c>
      <c r="K60" s="464">
        <f>+'7'!K60+'8'!K60+'9'!K60</f>
        <v>0</v>
      </c>
      <c r="L60" s="464">
        <f>+'7'!L60+'8'!L60+'9'!L60</f>
        <v>0</v>
      </c>
      <c r="M60" s="520">
        <f>+'7'!M60+'8'!M60+'9'!M60</f>
        <v>0</v>
      </c>
      <c r="N60" s="360">
        <f t="shared" si="8"/>
        <v>0</v>
      </c>
      <c r="P60" s="487"/>
    </row>
    <row r="61" spans="1:16" ht="15" thickBot="1" x14ac:dyDescent="0.35">
      <c r="A61" s="463" t="s">
        <v>354</v>
      </c>
      <c r="B61" s="464">
        <f>+'7'!B61+'8'!B61+'9'!B61</f>
        <v>743.08399999999995</v>
      </c>
      <c r="C61" s="464">
        <f>+'7'!C61+'8'!C61+'9'!C61</f>
        <v>286.947</v>
      </c>
      <c r="D61" s="464">
        <f>+'7'!D61+'8'!D61+'9'!D61</f>
        <v>958.69899999999996</v>
      </c>
      <c r="E61" s="464">
        <f>+'7'!E61+'8'!E61+'9'!E61</f>
        <v>366.38200000000001</v>
      </c>
      <c r="F61" s="464">
        <f>+'7'!F61+'8'!F61+'9'!F61</f>
        <v>394.28899999999999</v>
      </c>
      <c r="G61" s="464">
        <f>+'7'!G61+'8'!G61+'9'!G61</f>
        <v>835.77500000000009</v>
      </c>
      <c r="H61" s="464">
        <f>+'7'!H61+'8'!H61+'9'!H61</f>
        <v>281.38299999999998</v>
      </c>
      <c r="I61" s="464">
        <f>+'7'!I61+'8'!I61+'9'!I61</f>
        <v>604</v>
      </c>
      <c r="J61" s="464">
        <f>+'7'!J61+'8'!J61+'9'!J61</f>
        <v>1103.8009999999999</v>
      </c>
      <c r="K61" s="464">
        <f>+'7'!K61+'8'!K61+'9'!K61</f>
        <v>643.29499999999996</v>
      </c>
      <c r="L61" s="464">
        <f>+'7'!L61+'8'!L61+'9'!L61</f>
        <v>0</v>
      </c>
      <c r="M61" s="520">
        <f>+'7'!M61+'8'!M61+'9'!M61</f>
        <v>800</v>
      </c>
      <c r="N61" s="360">
        <f t="shared" si="8"/>
        <v>7017.6549999999988</v>
      </c>
      <c r="P61" s="487"/>
    </row>
    <row r="62" spans="1:16" ht="15" thickBot="1" x14ac:dyDescent="0.35">
      <c r="A62" s="357" t="s">
        <v>356</v>
      </c>
      <c r="B62" s="367">
        <f>SUM(B63:B69)</f>
        <v>17602.600999999995</v>
      </c>
      <c r="C62" s="367">
        <f t="shared" ref="C62:N62" si="11">SUM(C63:C69)</f>
        <v>-4641.5180000000009</v>
      </c>
      <c r="D62" s="367">
        <f t="shared" si="11"/>
        <v>-1458.4209999999994</v>
      </c>
      <c r="E62" s="367">
        <f t="shared" si="11"/>
        <v>5354.5360000000001</v>
      </c>
      <c r="F62" s="367">
        <f t="shared" si="11"/>
        <v>18188.339999999997</v>
      </c>
      <c r="G62" s="367">
        <f t="shared" si="11"/>
        <v>8964.9159999999974</v>
      </c>
      <c r="H62" s="367">
        <f t="shared" si="11"/>
        <v>11469.767999999996</v>
      </c>
      <c r="I62" s="367">
        <f t="shared" si="11"/>
        <v>11174</v>
      </c>
      <c r="J62" s="367">
        <f t="shared" si="11"/>
        <v>17110.742000000002</v>
      </c>
      <c r="K62" s="367">
        <f t="shared" si="11"/>
        <v>16991.377</v>
      </c>
      <c r="L62" s="367">
        <f t="shared" si="11"/>
        <v>19161</v>
      </c>
      <c r="M62" s="388">
        <f t="shared" si="11"/>
        <v>16742</v>
      </c>
      <c r="N62" s="358">
        <f t="shared" si="11"/>
        <v>136659.34099999999</v>
      </c>
      <c r="P62" s="487"/>
    </row>
    <row r="63" spans="1:16" ht="14.25" x14ac:dyDescent="0.3">
      <c r="A63" s="359" t="s">
        <v>377</v>
      </c>
      <c r="B63" s="464">
        <f>+'7'!B63+'8'!B63+'9'!B63</f>
        <v>0</v>
      </c>
      <c r="C63" s="464">
        <f>+'7'!C63+'8'!C63+'9'!C63</f>
        <v>0</v>
      </c>
      <c r="D63" s="464">
        <f>+'7'!D63+'8'!D63+'9'!D63</f>
        <v>0</v>
      </c>
      <c r="E63" s="464">
        <f>+'7'!E63+'8'!E63+'9'!E63</f>
        <v>0</v>
      </c>
      <c r="F63" s="464">
        <f>+'7'!F63+'8'!F63+'9'!F63</f>
        <v>0</v>
      </c>
      <c r="G63" s="464">
        <f>+'7'!G63+'8'!G63+'9'!G63</f>
        <v>0</v>
      </c>
      <c r="H63" s="464">
        <f>+'7'!H63+'8'!H63+'9'!H63</f>
        <v>0</v>
      </c>
      <c r="I63" s="464">
        <f>+'7'!I63+'8'!I63+'9'!I63</f>
        <v>0</v>
      </c>
      <c r="J63" s="464">
        <f>+'7'!J63+'8'!J63+'9'!J63</f>
        <v>0</v>
      </c>
      <c r="K63" s="464">
        <f>+'7'!K63+'8'!K63+'9'!K63</f>
        <v>0</v>
      </c>
      <c r="L63" s="464">
        <f>+'7'!L63+'8'!L63+'9'!L63</f>
        <v>0</v>
      </c>
      <c r="M63" s="520">
        <f>+'7'!M63+'8'!M63+'9'!M63</f>
        <v>0</v>
      </c>
      <c r="N63" s="360">
        <f t="shared" si="8"/>
        <v>0</v>
      </c>
      <c r="P63" s="487"/>
    </row>
    <row r="64" spans="1:16" ht="14.25" x14ac:dyDescent="0.3">
      <c r="A64" s="359" t="s">
        <v>357</v>
      </c>
      <c r="B64" s="464">
        <f>+'7'!B64+'8'!B64+'9'!B64</f>
        <v>0</v>
      </c>
      <c r="C64" s="464">
        <f>+'7'!C64+'8'!C64+'9'!C64</f>
        <v>0</v>
      </c>
      <c r="D64" s="464">
        <f>+'7'!D64+'8'!D64+'9'!D64</f>
        <v>0</v>
      </c>
      <c r="E64" s="464">
        <f>+'7'!E64+'8'!E64+'9'!E64</f>
        <v>0</v>
      </c>
      <c r="F64" s="464">
        <f>+'7'!F64+'8'!F64+'9'!F64</f>
        <v>0</v>
      </c>
      <c r="G64" s="464">
        <f>+'7'!G64+'8'!G64+'9'!G64</f>
        <v>0</v>
      </c>
      <c r="H64" s="464">
        <f>+'7'!H64+'8'!H64+'9'!H64</f>
        <v>0</v>
      </c>
      <c r="I64" s="464">
        <f>+'7'!I64+'8'!I64+'9'!I64</f>
        <v>0</v>
      </c>
      <c r="J64" s="464">
        <f>+'7'!J64+'8'!J64+'9'!J64</f>
        <v>0</v>
      </c>
      <c r="K64" s="464">
        <f>+'7'!K64+'8'!K64+'9'!K64</f>
        <v>0</v>
      </c>
      <c r="L64" s="464">
        <f>+'7'!L64+'8'!L64+'9'!L64</f>
        <v>0</v>
      </c>
      <c r="M64" s="520">
        <f>+'7'!M64+'8'!M64+'9'!M64</f>
        <v>0</v>
      </c>
      <c r="N64" s="360">
        <f t="shared" si="8"/>
        <v>0</v>
      </c>
      <c r="P64" s="487"/>
    </row>
    <row r="65" spans="1:16" ht="14.25" x14ac:dyDescent="0.3">
      <c r="A65" s="359" t="s">
        <v>378</v>
      </c>
      <c r="B65" s="464">
        <f>+'7'!B65+'8'!B65+'9'!B65</f>
        <v>0</v>
      </c>
      <c r="C65" s="464">
        <f>+'7'!C65+'8'!C65+'9'!C65</f>
        <v>0</v>
      </c>
      <c r="D65" s="464">
        <f>+'7'!D65+'8'!D65+'9'!D65</f>
        <v>0</v>
      </c>
      <c r="E65" s="464">
        <f>+'7'!E65+'8'!E65+'9'!E65</f>
        <v>0</v>
      </c>
      <c r="F65" s="464">
        <f>+'7'!F65+'8'!F65+'9'!F65</f>
        <v>0</v>
      </c>
      <c r="G65" s="464">
        <f>+'7'!G65+'8'!G65+'9'!G65</f>
        <v>0</v>
      </c>
      <c r="H65" s="464">
        <f>+'7'!H65+'8'!H65+'9'!H65</f>
        <v>0</v>
      </c>
      <c r="I65" s="464">
        <f>+'7'!I65+'8'!I65+'9'!I65</f>
        <v>0</v>
      </c>
      <c r="J65" s="464">
        <f>+'7'!J65+'8'!J65+'9'!J65</f>
        <v>0</v>
      </c>
      <c r="K65" s="464">
        <f>+'7'!K65+'8'!K65+'9'!K65</f>
        <v>0</v>
      </c>
      <c r="L65" s="464">
        <f>+'7'!L65+'8'!L65+'9'!L65</f>
        <v>0</v>
      </c>
      <c r="M65" s="520">
        <f>+'7'!M65+'8'!M65+'9'!M65</f>
        <v>0</v>
      </c>
      <c r="N65" s="360">
        <f t="shared" si="8"/>
        <v>0</v>
      </c>
      <c r="P65" s="487"/>
    </row>
    <row r="66" spans="1:16" ht="14.25" x14ac:dyDescent="0.3">
      <c r="A66" s="391" t="s">
        <v>358</v>
      </c>
      <c r="B66" s="464">
        <f>+'7'!B66+'8'!B66+'9'!B66</f>
        <v>5294.3860000000004</v>
      </c>
      <c r="C66" s="464">
        <f>+'7'!C66+'8'!C66+'9'!C66</f>
        <v>-223.99900000000025</v>
      </c>
      <c r="D66" s="464">
        <f>+'7'!D66+'8'!D66+'9'!D66</f>
        <v>-2620.7109999999998</v>
      </c>
      <c r="E66" s="464">
        <f>+'7'!E66+'8'!E66+'9'!E66</f>
        <v>1227.3120000000004</v>
      </c>
      <c r="F66" s="464">
        <f>+'7'!F66+'8'!F66+'9'!F66</f>
        <v>2706.47</v>
      </c>
      <c r="G66" s="464">
        <f>+'7'!G66+'8'!G66+'9'!G66</f>
        <v>2467.134</v>
      </c>
      <c r="H66" s="464">
        <f>+'7'!H66+'8'!H66+'9'!H66</f>
        <v>3563.2489999999998</v>
      </c>
      <c r="I66" s="464">
        <f>+'7'!I66+'8'!I66+'9'!I66</f>
        <v>3649</v>
      </c>
      <c r="J66" s="464">
        <f>+'7'!J66+'8'!J66+'9'!J66</f>
        <v>4205.3899999999994</v>
      </c>
      <c r="K66" s="464">
        <f>+'7'!K66+'8'!K66+'9'!K66</f>
        <v>3331.797</v>
      </c>
      <c r="L66" s="464">
        <f>+'7'!L66+'8'!L66+'9'!L66</f>
        <v>4511</v>
      </c>
      <c r="M66" s="520">
        <f>+'7'!M66+'8'!M66+'9'!M66</f>
        <v>4211</v>
      </c>
      <c r="N66" s="360">
        <f t="shared" si="8"/>
        <v>32322.027999999998</v>
      </c>
      <c r="P66" s="487"/>
    </row>
    <row r="67" spans="1:16" ht="14.25" x14ac:dyDescent="0.3">
      <c r="A67" s="391" t="s">
        <v>395</v>
      </c>
      <c r="B67" s="464">
        <f>+'7'!B67+'8'!B67+'9'!B67</f>
        <v>0</v>
      </c>
      <c r="C67" s="464">
        <f>+'7'!C67+'8'!C67+'9'!C67</f>
        <v>0</v>
      </c>
      <c r="D67" s="464">
        <f>+'7'!D67+'8'!D67+'9'!D67</f>
        <v>-315.64100000000002</v>
      </c>
      <c r="E67" s="464">
        <f>+'7'!E67+'8'!E67+'9'!E67</f>
        <v>0</v>
      </c>
      <c r="F67" s="464">
        <f>+'7'!F67+'8'!F67+'9'!F67</f>
        <v>0</v>
      </c>
      <c r="G67" s="464">
        <f>+'7'!G67+'8'!G67+'9'!G67</f>
        <v>0</v>
      </c>
      <c r="H67" s="464">
        <f>+'7'!H67+'8'!H67+'9'!H67</f>
        <v>0</v>
      </c>
      <c r="I67" s="464">
        <f>+'7'!I67+'8'!I67+'9'!I67</f>
        <v>0</v>
      </c>
      <c r="J67" s="464">
        <f>+'7'!J67+'8'!J67+'9'!J67</f>
        <v>0</v>
      </c>
      <c r="K67" s="464">
        <f>+'7'!K67+'8'!K67+'9'!K67</f>
        <v>0</v>
      </c>
      <c r="L67" s="464">
        <f>+'7'!L67+'8'!L67+'9'!L67</f>
        <v>0</v>
      </c>
      <c r="M67" s="520">
        <f>+'7'!M67+'8'!M67+'9'!M67</f>
        <v>0</v>
      </c>
      <c r="N67" s="360">
        <f t="shared" si="8"/>
        <v>-315.64100000000002</v>
      </c>
      <c r="P67" s="487"/>
    </row>
    <row r="68" spans="1:16" ht="14.25" x14ac:dyDescent="0.3">
      <c r="A68" s="456" t="s">
        <v>483</v>
      </c>
      <c r="B68" s="464">
        <f>+'7'!B68+'8'!B68+'9'!B68</f>
        <v>27.226999999999862</v>
      </c>
      <c r="C68" s="464">
        <f>+'7'!C68+'8'!C68+'9'!C68</f>
        <v>85.653999999999996</v>
      </c>
      <c r="D68" s="464">
        <f>+'7'!D68+'8'!D68+'9'!D68</f>
        <v>5871.7030000000004</v>
      </c>
      <c r="E68" s="464">
        <f>+'7'!E68+'8'!E68+'9'!E68</f>
        <v>0</v>
      </c>
      <c r="F68" s="464">
        <f>+'7'!F68+'8'!F68+'9'!F68</f>
        <v>0</v>
      </c>
      <c r="G68" s="464">
        <f>+'7'!G68+'8'!G68+'9'!G68</f>
        <v>1182.4989999999998</v>
      </c>
      <c r="H68" s="464">
        <f>+'7'!H68+'8'!H68+'9'!H68</f>
        <v>2476.8619999999996</v>
      </c>
      <c r="I68" s="464">
        <f>+'7'!I68+'8'!I68+'9'!I68</f>
        <v>0</v>
      </c>
      <c r="J68" s="464">
        <f>+'7'!J68+'8'!J68+'9'!J68</f>
        <v>0</v>
      </c>
      <c r="K68" s="464">
        <f>+'7'!K68+'8'!K68+'9'!K68</f>
        <v>0</v>
      </c>
      <c r="L68" s="464">
        <f>+'7'!L68+'8'!L68+'9'!L68</f>
        <v>0</v>
      </c>
      <c r="M68" s="520">
        <f>+'7'!M68+'8'!M68+'9'!M68</f>
        <v>3278</v>
      </c>
      <c r="N68" s="360">
        <f t="shared" si="8"/>
        <v>12921.945</v>
      </c>
      <c r="P68" s="487"/>
    </row>
    <row r="69" spans="1:16" ht="15" thickBot="1" x14ac:dyDescent="0.35">
      <c r="A69" s="456" t="s">
        <v>469</v>
      </c>
      <c r="B69" s="464">
        <f>+'7'!B69+'8'!B69+'9'!B69</f>
        <v>12280.987999999994</v>
      </c>
      <c r="C69" s="464">
        <f>+'7'!C69+'8'!C69+'9'!C69</f>
        <v>-4503.1730000000007</v>
      </c>
      <c r="D69" s="464">
        <f>+'7'!D69+'8'!D69+'9'!D69</f>
        <v>-4393.7719999999999</v>
      </c>
      <c r="E69" s="464">
        <f>+'7'!E69+'8'!E69+'9'!E69</f>
        <v>4127.2240000000002</v>
      </c>
      <c r="F69" s="464">
        <f>+'7'!F69+'8'!F69+'9'!F69</f>
        <v>15481.869999999995</v>
      </c>
      <c r="G69" s="464">
        <f>+'7'!G69+'8'!G69+'9'!G69</f>
        <v>5315.2829999999976</v>
      </c>
      <c r="H69" s="464">
        <f>+'7'!H69+'8'!H69+'9'!H69</f>
        <v>5429.6569999999965</v>
      </c>
      <c r="I69" s="464">
        <f>+'7'!I69+'8'!I69+'9'!I69</f>
        <v>7525</v>
      </c>
      <c r="J69" s="464">
        <f>+'7'!J69+'8'!J69+'9'!J69</f>
        <v>12905.352000000003</v>
      </c>
      <c r="K69" s="464">
        <f>+'7'!K69+'8'!K69+'9'!K69</f>
        <v>13659.58</v>
      </c>
      <c r="L69" s="464">
        <f>+'7'!L69+'8'!L69+'9'!L69</f>
        <v>14650</v>
      </c>
      <c r="M69" s="520">
        <f>+'7'!M69+'8'!M69+'9'!M69</f>
        <v>9253</v>
      </c>
      <c r="N69" s="360">
        <f t="shared" si="8"/>
        <v>91731.008999999991</v>
      </c>
      <c r="P69" s="488"/>
    </row>
    <row r="70" spans="1:16" ht="15" thickBot="1" x14ac:dyDescent="0.35">
      <c r="A70" s="357" t="s">
        <v>359</v>
      </c>
      <c r="B70" s="367">
        <f>SUM(B71:B75)</f>
        <v>1490.8860000000004</v>
      </c>
      <c r="C70" s="367">
        <f t="shared" ref="C70:N70" si="12">SUM(C71:C75)</f>
        <v>-2119.4550000000004</v>
      </c>
      <c r="D70" s="367">
        <f t="shared" si="12"/>
        <v>12704.828000000007</v>
      </c>
      <c r="E70" s="367">
        <f t="shared" si="12"/>
        <v>22386.031999999999</v>
      </c>
      <c r="F70" s="367">
        <f t="shared" si="12"/>
        <v>-4340.077000000003</v>
      </c>
      <c r="G70" s="367">
        <f t="shared" si="12"/>
        <v>5978.6820000000007</v>
      </c>
      <c r="H70" s="367">
        <f t="shared" si="12"/>
        <v>18053.972999999998</v>
      </c>
      <c r="I70" s="367">
        <f t="shared" si="12"/>
        <v>29545</v>
      </c>
      <c r="J70" s="367">
        <f t="shared" si="12"/>
        <v>17557.489000000001</v>
      </c>
      <c r="K70" s="367">
        <f t="shared" si="12"/>
        <v>7874.7890000000025</v>
      </c>
      <c r="L70" s="367">
        <f t="shared" si="12"/>
        <v>18655</v>
      </c>
      <c r="M70" s="388">
        <f t="shared" si="12"/>
        <v>5337</v>
      </c>
      <c r="N70" s="358">
        <f t="shared" si="12"/>
        <v>133124.147</v>
      </c>
      <c r="P70" s="487"/>
    </row>
    <row r="71" spans="1:16" ht="14.25" x14ac:dyDescent="0.3">
      <c r="A71" s="359" t="s">
        <v>360</v>
      </c>
      <c r="B71" s="464">
        <f>+'7'!B71+'8'!B71+'9'!B71</f>
        <v>0</v>
      </c>
      <c r="C71" s="464">
        <f>+'7'!C71+'8'!C71+'9'!C71</f>
        <v>68.727000000000032</v>
      </c>
      <c r="D71" s="464">
        <f>+'7'!D71+'8'!D71+'9'!D71</f>
        <v>-43.0150000000001</v>
      </c>
      <c r="E71" s="464">
        <f>+'7'!E71+'8'!E71+'9'!E71</f>
        <v>4732.3059999999996</v>
      </c>
      <c r="F71" s="464">
        <f>+'7'!F71+'8'!F71+'9'!F71</f>
        <v>100.85200000000009</v>
      </c>
      <c r="G71" s="464">
        <f>+'7'!G71+'8'!G71+'9'!G71</f>
        <v>219.73900000000003</v>
      </c>
      <c r="H71" s="464">
        <f>+'7'!H71+'8'!H71+'9'!H71</f>
        <v>0</v>
      </c>
      <c r="I71" s="464">
        <f>+'7'!I71+'8'!I71+'9'!I71</f>
        <v>3</v>
      </c>
      <c r="J71" s="464">
        <f>+'7'!J71+'8'!J71+'9'!J71</f>
        <v>257.1220000000003</v>
      </c>
      <c r="K71" s="464">
        <f>+'7'!K71+'8'!K71+'9'!K71</f>
        <v>0</v>
      </c>
      <c r="L71" s="464">
        <f>+'7'!L71+'8'!L71+'9'!L71</f>
        <v>0</v>
      </c>
      <c r="M71" s="520">
        <f>+'7'!M71+'8'!M71+'9'!M71</f>
        <v>0</v>
      </c>
      <c r="N71" s="360">
        <f t="shared" si="8"/>
        <v>5338.7309999999989</v>
      </c>
      <c r="P71" s="487"/>
    </row>
    <row r="72" spans="1:16" ht="14.25" x14ac:dyDescent="0.3">
      <c r="A72" s="359" t="s">
        <v>396</v>
      </c>
      <c r="B72" s="464">
        <f>+'7'!B72+'8'!B72+'9'!B72</f>
        <v>0</v>
      </c>
      <c r="C72" s="464">
        <f>+'7'!C72+'8'!C72+'9'!C72</f>
        <v>0</v>
      </c>
      <c r="D72" s="464">
        <f>+'7'!D72+'8'!D72+'9'!D72</f>
        <v>0</v>
      </c>
      <c r="E72" s="464">
        <f>+'7'!E72+'8'!E72+'9'!E72</f>
        <v>0</v>
      </c>
      <c r="F72" s="464">
        <f>+'7'!F72+'8'!F72+'9'!F72</f>
        <v>0</v>
      </c>
      <c r="G72" s="464">
        <f>+'7'!G72+'8'!G72+'9'!G72</f>
        <v>0</v>
      </c>
      <c r="H72" s="464">
        <f>+'7'!H72+'8'!H72+'9'!H72</f>
        <v>0</v>
      </c>
      <c r="I72" s="464">
        <f>+'7'!I72+'8'!I72+'9'!I72</f>
        <v>0</v>
      </c>
      <c r="J72" s="464">
        <f>+'7'!J72+'8'!J72+'9'!J72</f>
        <v>0</v>
      </c>
      <c r="K72" s="464">
        <f>+'7'!K72+'8'!K72+'9'!K72</f>
        <v>0</v>
      </c>
      <c r="L72" s="464">
        <f>+'7'!L72+'8'!L72+'9'!L72</f>
        <v>0</v>
      </c>
      <c r="M72" s="520">
        <f>+'7'!M72+'8'!M72+'9'!M72</f>
        <v>0</v>
      </c>
      <c r="N72" s="360">
        <f t="shared" si="8"/>
        <v>0</v>
      </c>
      <c r="P72" s="487"/>
    </row>
    <row r="73" spans="1:16" ht="14.25" x14ac:dyDescent="0.3">
      <c r="A73" s="391" t="s">
        <v>359</v>
      </c>
      <c r="B73" s="464">
        <f>+'7'!B73+'8'!B73+'9'!B73</f>
        <v>11887</v>
      </c>
      <c r="C73" s="464">
        <f>+'7'!C73+'8'!C73+'9'!C73</f>
        <v>3805.4540000000002</v>
      </c>
      <c r="D73" s="464">
        <f>+'7'!D73+'8'!D73+'9'!D73</f>
        <v>8001.2440000000051</v>
      </c>
      <c r="E73" s="464">
        <f>+'7'!E73+'8'!E73+'9'!E73</f>
        <v>14738.527999999998</v>
      </c>
      <c r="F73" s="464">
        <f>+'7'!F73+'8'!F73+'9'!F73</f>
        <v>7083.7240000000002</v>
      </c>
      <c r="G73" s="464">
        <f>+'7'!G73+'8'!G73+'9'!G73</f>
        <v>0</v>
      </c>
      <c r="H73" s="464">
        <f>+'7'!H73+'8'!H73+'9'!H73</f>
        <v>13391.906999999999</v>
      </c>
      <c r="I73" s="464">
        <f>+'7'!I73+'8'!I73+'9'!I73</f>
        <v>15619</v>
      </c>
      <c r="J73" s="464">
        <f>+'7'!J73+'8'!J73+'9'!J73</f>
        <v>796.19600000000003</v>
      </c>
      <c r="K73" s="464">
        <f>+'7'!K73+'8'!K73+'9'!K73</f>
        <v>4997.2590000000018</v>
      </c>
      <c r="L73" s="464">
        <f>+'7'!L73+'8'!L73+'9'!L73</f>
        <v>14642</v>
      </c>
      <c r="M73" s="520">
        <f>+'7'!M73+'8'!M73+'9'!M73</f>
        <v>5337</v>
      </c>
      <c r="N73" s="360">
        <f t="shared" si="8"/>
        <v>100299.31200000001</v>
      </c>
      <c r="P73" s="488"/>
    </row>
    <row r="74" spans="1:16" ht="14.25" x14ac:dyDescent="0.3">
      <c r="A74" s="391" t="s">
        <v>361</v>
      </c>
      <c r="B74" s="464">
        <f>+'7'!B74+'8'!B74+'9'!B74</f>
        <v>-10396.114</v>
      </c>
      <c r="C74" s="464">
        <f>+'7'!C74+'8'!C74+'9'!C74</f>
        <v>0</v>
      </c>
      <c r="D74" s="464">
        <f>+'7'!D74+'8'!D74+'9'!D74</f>
        <v>4746.599000000002</v>
      </c>
      <c r="E74" s="464">
        <f>+'7'!E74+'8'!E74+'9'!E74</f>
        <v>2915.1980000000003</v>
      </c>
      <c r="F74" s="464">
        <f>+'7'!F74+'8'!F74+'9'!F74</f>
        <v>-4352.4640000000036</v>
      </c>
      <c r="G74" s="464">
        <f>+'7'!G74+'8'!G74+'9'!G74</f>
        <v>5758.9430000000011</v>
      </c>
      <c r="H74" s="464">
        <f>+'7'!H74+'8'!H74+'9'!H74</f>
        <v>4662.0660000000007</v>
      </c>
      <c r="I74" s="464">
        <f>+'7'!I74+'8'!I74+'9'!I74</f>
        <v>13923</v>
      </c>
      <c r="J74" s="464">
        <f>+'7'!J74+'8'!J74+'9'!J74</f>
        <v>16504.171000000002</v>
      </c>
      <c r="K74" s="464">
        <f>+'7'!K74+'8'!K74+'9'!K74</f>
        <v>2877.5300000000007</v>
      </c>
      <c r="L74" s="464">
        <f>+'7'!L74+'8'!L74+'9'!L74</f>
        <v>4013</v>
      </c>
      <c r="M74" s="520">
        <f>+'7'!M74+'8'!M74+'9'!M74</f>
        <v>0</v>
      </c>
      <c r="N74" s="360">
        <f t="shared" si="8"/>
        <v>40651.929000000004</v>
      </c>
      <c r="P74" s="487"/>
    </row>
    <row r="75" spans="1:16" ht="15" thickBot="1" x14ac:dyDescent="0.35">
      <c r="A75" s="391" t="s">
        <v>362</v>
      </c>
      <c r="B75" s="464">
        <f>+'7'!B75+'8'!B75+'9'!B75</f>
        <v>0</v>
      </c>
      <c r="C75" s="464">
        <f>+'7'!C75+'8'!C75+'9'!C75</f>
        <v>-5993.6360000000004</v>
      </c>
      <c r="D75" s="464">
        <f>+'7'!D75+'8'!D75+'9'!D75</f>
        <v>0</v>
      </c>
      <c r="E75" s="464">
        <f>+'7'!E75+'8'!E75+'9'!E75</f>
        <v>0</v>
      </c>
      <c r="F75" s="464">
        <f>+'7'!F75+'8'!F75+'9'!F75</f>
        <v>-7172.1889999999994</v>
      </c>
      <c r="G75" s="464">
        <f>+'7'!G75+'8'!G75+'9'!G75</f>
        <v>0</v>
      </c>
      <c r="H75" s="464">
        <f>+'7'!H75+'8'!H75+'9'!H75</f>
        <v>0</v>
      </c>
      <c r="I75" s="464">
        <f>+'7'!I75+'8'!I75+'9'!I75</f>
        <v>0</v>
      </c>
      <c r="J75" s="464">
        <f>+'7'!J75+'8'!J75+'9'!J75</f>
        <v>0</v>
      </c>
      <c r="K75" s="464">
        <f>+'7'!K75+'8'!K75+'9'!K75</f>
        <v>0</v>
      </c>
      <c r="L75" s="464">
        <f>+'7'!L75+'8'!L75+'9'!L75</f>
        <v>0</v>
      </c>
      <c r="M75" s="520">
        <f>+'7'!M75+'8'!M75+'9'!M75</f>
        <v>0</v>
      </c>
      <c r="N75" s="360">
        <f t="shared" si="8"/>
        <v>-13165.825000000001</v>
      </c>
      <c r="P75" s="489"/>
    </row>
    <row r="76" spans="1:16" ht="14.25" thickBot="1" x14ac:dyDescent="0.3">
      <c r="A76" s="357" t="s">
        <v>363</v>
      </c>
      <c r="B76" s="367">
        <f t="shared" ref="B76:N76" si="13">SUM(B77:B94)</f>
        <v>108002.49400000004</v>
      </c>
      <c r="C76" s="367">
        <f t="shared" si="13"/>
        <v>57059.184000000008</v>
      </c>
      <c r="D76" s="367">
        <f t="shared" si="13"/>
        <v>85591.739999999991</v>
      </c>
      <c r="E76" s="367">
        <f t="shared" si="13"/>
        <v>41734.621999999988</v>
      </c>
      <c r="F76" s="367">
        <f t="shared" si="13"/>
        <v>131585.44399999999</v>
      </c>
      <c r="G76" s="367">
        <f t="shared" si="13"/>
        <v>100305.00300000001</v>
      </c>
      <c r="H76" s="367">
        <f t="shared" si="13"/>
        <v>143473.78350073707</v>
      </c>
      <c r="I76" s="367">
        <f t="shared" si="13"/>
        <v>56915</v>
      </c>
      <c r="J76" s="367">
        <f t="shared" si="13"/>
        <v>68406.952632234999</v>
      </c>
      <c r="K76" s="367">
        <f t="shared" si="13"/>
        <v>77983.598769831849</v>
      </c>
      <c r="L76" s="367">
        <f t="shared" si="13"/>
        <v>59777</v>
      </c>
      <c r="M76" s="388">
        <f t="shared" si="13"/>
        <v>66771</v>
      </c>
      <c r="N76" s="358">
        <f t="shared" si="13"/>
        <v>997605.82190280396</v>
      </c>
    </row>
    <row r="77" spans="1:16" ht="14.25" x14ac:dyDescent="0.3">
      <c r="A77" s="359" t="s">
        <v>364</v>
      </c>
      <c r="B77" s="464">
        <f>+'7'!B77+'8'!B77+'9'!B77</f>
        <v>0</v>
      </c>
      <c r="C77" s="464">
        <f>+'7'!C77+'8'!C77+'9'!C77</f>
        <v>0</v>
      </c>
      <c r="D77" s="464">
        <f>+'7'!D77+'8'!D77+'9'!D77</f>
        <v>0</v>
      </c>
      <c r="E77" s="464">
        <f>+'7'!E77+'8'!E77+'9'!E77</f>
        <v>0</v>
      </c>
      <c r="F77" s="464">
        <f>+'7'!F77+'8'!F77+'9'!F77</f>
        <v>0</v>
      </c>
      <c r="G77" s="464">
        <f>+'7'!G77+'8'!G77+'9'!G77</f>
        <v>0</v>
      </c>
      <c r="H77" s="464">
        <f>+'7'!H77+'8'!H77+'9'!H77</f>
        <v>0</v>
      </c>
      <c r="I77" s="464">
        <f>+'7'!I77+'8'!I77+'9'!I77</f>
        <v>0</v>
      </c>
      <c r="J77" s="464">
        <f>+'7'!J77+'8'!J77+'9'!J77</f>
        <v>0</v>
      </c>
      <c r="K77" s="464">
        <f>+'7'!K77+'8'!K77+'9'!K77</f>
        <v>0</v>
      </c>
      <c r="L77" s="464">
        <f>+'7'!L77+'8'!L77+'9'!L77</f>
        <v>0</v>
      </c>
      <c r="M77" s="520">
        <f>+'7'!M77+'8'!M77+'9'!M77</f>
        <v>0</v>
      </c>
      <c r="N77" s="360">
        <f t="shared" si="8"/>
        <v>0</v>
      </c>
    </row>
    <row r="78" spans="1:16" ht="14.25" x14ac:dyDescent="0.3">
      <c r="A78" s="391" t="s">
        <v>365</v>
      </c>
      <c r="B78" s="464">
        <f>+'7'!B78+'8'!B78+'9'!B78</f>
        <v>0</v>
      </c>
      <c r="C78" s="464">
        <f>+'7'!C78+'8'!C78+'9'!C78</f>
        <v>0</v>
      </c>
      <c r="D78" s="464">
        <f>+'7'!D78+'8'!D78+'9'!D78</f>
        <v>0</v>
      </c>
      <c r="E78" s="464">
        <f>+'7'!E78+'8'!E78+'9'!E78</f>
        <v>0</v>
      </c>
      <c r="F78" s="464">
        <f>+'7'!F78+'8'!F78+'9'!F78</f>
        <v>0</v>
      </c>
      <c r="G78" s="464">
        <f>+'7'!G78+'8'!G78+'9'!G78</f>
        <v>0</v>
      </c>
      <c r="H78" s="464">
        <f>+'7'!H78+'8'!H78+'9'!H78</f>
        <v>0</v>
      </c>
      <c r="I78" s="464">
        <f>+'7'!I78+'8'!I78+'9'!I78</f>
        <v>0</v>
      </c>
      <c r="J78" s="464">
        <f>+'7'!J78+'8'!J78+'9'!J78</f>
        <v>0</v>
      </c>
      <c r="K78" s="464">
        <f>+'7'!K78+'8'!K78+'9'!K78</f>
        <v>0</v>
      </c>
      <c r="L78" s="464">
        <f>+'7'!L78+'8'!L78+'9'!L78</f>
        <v>0</v>
      </c>
      <c r="M78" s="520">
        <f>+'7'!M78+'8'!M78+'9'!M78</f>
        <v>0</v>
      </c>
      <c r="N78" s="360">
        <f t="shared" si="8"/>
        <v>0</v>
      </c>
    </row>
    <row r="79" spans="1:16" ht="14.25" x14ac:dyDescent="0.3">
      <c r="A79" s="391" t="s">
        <v>183</v>
      </c>
      <c r="B79" s="464">
        <f>+'7'!B79+'8'!B79+'9'!B79</f>
        <v>0</v>
      </c>
      <c r="C79" s="464">
        <f>+'7'!C79+'8'!C79+'9'!C79</f>
        <v>0</v>
      </c>
      <c r="D79" s="464">
        <f>+'7'!D79+'8'!D79+'9'!D79</f>
        <v>0</v>
      </c>
      <c r="E79" s="464">
        <f>+'7'!E79+'8'!E79+'9'!E79</f>
        <v>0</v>
      </c>
      <c r="F79" s="464">
        <f>+'7'!F79+'8'!F79+'9'!F79</f>
        <v>0</v>
      </c>
      <c r="G79" s="464">
        <f>+'7'!G79+'8'!G79+'9'!G79</f>
        <v>0</v>
      </c>
      <c r="H79" s="464">
        <f>+'7'!H79+'8'!H79+'9'!H79</f>
        <v>0</v>
      </c>
      <c r="I79" s="464">
        <f>+'7'!I79+'8'!I79+'9'!I79</f>
        <v>0</v>
      </c>
      <c r="J79" s="464">
        <f>+'7'!J79+'8'!J79+'9'!J79</f>
        <v>0</v>
      </c>
      <c r="K79" s="464">
        <f>+'7'!K79+'8'!K79+'9'!K79</f>
        <v>0</v>
      </c>
      <c r="L79" s="464">
        <f>+'7'!L79+'8'!L79+'9'!L79</f>
        <v>0</v>
      </c>
      <c r="M79" s="520">
        <f>+'7'!M79+'8'!M79+'9'!M79</f>
        <v>0</v>
      </c>
      <c r="N79" s="360">
        <f t="shared" si="8"/>
        <v>0</v>
      </c>
    </row>
    <row r="80" spans="1:16" ht="14.25" x14ac:dyDescent="0.3">
      <c r="A80" s="391" t="s">
        <v>366</v>
      </c>
      <c r="B80" s="464">
        <f>+'7'!B80+'8'!B80+'9'!B80</f>
        <v>74851.722000000023</v>
      </c>
      <c r="C80" s="464">
        <f>+'7'!C80+'8'!C80+'9'!C80</f>
        <v>25286.961000000003</v>
      </c>
      <c r="D80" s="464">
        <f>+'7'!D80+'8'!D80+'9'!D80</f>
        <v>51185.172999999995</v>
      </c>
      <c r="E80" s="464">
        <f>+'7'!E80+'8'!E80+'9'!E80</f>
        <v>12390.813</v>
      </c>
      <c r="F80" s="464">
        <f>+'7'!F80+'8'!F80+'9'!F80</f>
        <v>115128.93400000001</v>
      </c>
      <c r="G80" s="464">
        <f>+'7'!G80+'8'!G80+'9'!G80</f>
        <v>69365.873000000007</v>
      </c>
      <c r="H80" s="464">
        <f>+'7'!H80+'8'!H80+'9'!H80</f>
        <v>100289.345</v>
      </c>
      <c r="I80" s="464">
        <f>+'7'!I80+'8'!I80+'9'!I80</f>
        <v>3438</v>
      </c>
      <c r="J80" s="464">
        <f>+'7'!J80+'8'!J80+'9'!J80</f>
        <v>6247.8359999999993</v>
      </c>
      <c r="K80" s="464">
        <f>+'7'!K80+'8'!K80+'9'!K80</f>
        <v>1041.0040000000017</v>
      </c>
      <c r="L80" s="464">
        <f>+'7'!L80+'8'!L80+'9'!L80</f>
        <v>3957</v>
      </c>
      <c r="M80" s="520">
        <f>+'7'!M80+'8'!M80+'9'!M80</f>
        <v>19543</v>
      </c>
      <c r="N80" s="360">
        <f t="shared" si="8"/>
        <v>482725.66100000002</v>
      </c>
    </row>
    <row r="81" spans="1:14" ht="14.25" x14ac:dyDescent="0.3">
      <c r="A81" s="391" t="s">
        <v>473</v>
      </c>
      <c r="B81" s="464">
        <f>+'7'!B81+'8'!B81+'9'!B81</f>
        <v>7049.1530000000002</v>
      </c>
      <c r="C81" s="464">
        <f>+'7'!C81+'8'!C81+'9'!C81</f>
        <v>-161.60700000000008</v>
      </c>
      <c r="D81" s="464">
        <f>+'7'!D81+'8'!D81+'9'!D81</f>
        <v>0</v>
      </c>
      <c r="E81" s="464">
        <f>+'7'!E81+'8'!E81+'9'!E81</f>
        <v>0</v>
      </c>
      <c r="F81" s="464">
        <f>+'7'!F81+'8'!F81+'9'!F81</f>
        <v>-432.10300000000007</v>
      </c>
      <c r="G81" s="464">
        <f>+'7'!G81+'8'!G81+'9'!G81</f>
        <v>0</v>
      </c>
      <c r="H81" s="464">
        <f>+'7'!H81+'8'!H81+'9'!H81</f>
        <v>0</v>
      </c>
      <c r="I81" s="464">
        <f>+'7'!I81+'8'!I81+'9'!I81</f>
        <v>0</v>
      </c>
      <c r="J81" s="464">
        <f>+'7'!J81+'8'!J81+'9'!J81</f>
        <v>0</v>
      </c>
      <c r="K81" s="464">
        <f>+'7'!K81+'8'!K81+'9'!K81</f>
        <v>4757.2249999999995</v>
      </c>
      <c r="L81" s="464">
        <f>+'7'!L81+'8'!L81+'9'!L81</f>
        <v>0</v>
      </c>
      <c r="M81" s="520">
        <f>+'7'!M81+'8'!M81+'9'!M81</f>
        <v>0</v>
      </c>
      <c r="N81" s="360">
        <f t="shared" si="8"/>
        <v>11212.668</v>
      </c>
    </row>
    <row r="82" spans="1:14" ht="14.25" x14ac:dyDescent="0.3">
      <c r="A82" s="391" t="s">
        <v>367</v>
      </c>
      <c r="B82" s="464">
        <f>+'7'!B82+'8'!B82+'9'!B82</f>
        <v>0</v>
      </c>
      <c r="C82" s="464">
        <f>+'7'!C82+'8'!C82+'9'!C82</f>
        <v>0</v>
      </c>
      <c r="D82" s="464">
        <f>+'7'!D82+'8'!D82+'9'!D82</f>
        <v>7652.87</v>
      </c>
      <c r="E82" s="464">
        <f>+'7'!E82+'8'!E82+'9'!E82</f>
        <v>0</v>
      </c>
      <c r="F82" s="464">
        <f>+'7'!F82+'8'!F82+'9'!F82</f>
        <v>5502.5739999999996</v>
      </c>
      <c r="G82" s="464">
        <f>+'7'!G82+'8'!G82+'9'!G82</f>
        <v>0</v>
      </c>
      <c r="H82" s="464">
        <f>+'7'!H82+'8'!H82+'9'!H82</f>
        <v>0</v>
      </c>
      <c r="I82" s="464">
        <f>+'7'!I82+'8'!I82+'9'!I82</f>
        <v>0</v>
      </c>
      <c r="J82" s="464">
        <f>+'7'!J82+'8'!J82+'9'!J82</f>
        <v>0</v>
      </c>
      <c r="K82" s="464">
        <f>+'7'!K82+'8'!K82+'9'!K82</f>
        <v>223.22399999999999</v>
      </c>
      <c r="L82" s="464">
        <f>+'7'!L82+'8'!L82+'9'!L82</f>
        <v>0</v>
      </c>
      <c r="M82" s="520">
        <f>+'7'!M82+'8'!M82+'9'!M82</f>
        <v>0</v>
      </c>
      <c r="N82" s="360">
        <f t="shared" si="8"/>
        <v>13378.668</v>
      </c>
    </row>
    <row r="83" spans="1:14" ht="14.25" x14ac:dyDescent="0.3">
      <c r="A83" s="391" t="s">
        <v>471</v>
      </c>
      <c r="B83" s="464">
        <f>+'7'!B83+'8'!B83+'9'!B83</f>
        <v>0</v>
      </c>
      <c r="C83" s="464">
        <f>+'7'!C83+'8'!C83+'9'!C83</f>
        <v>2219.2330000000011</v>
      </c>
      <c r="D83" s="464">
        <f>+'7'!D83+'8'!D83+'9'!D83</f>
        <v>0</v>
      </c>
      <c r="E83" s="464">
        <f>+'7'!E83+'8'!E83+'9'!E83</f>
        <v>0</v>
      </c>
      <c r="F83" s="464">
        <f>+'7'!F83+'8'!F83+'9'!F83</f>
        <v>0</v>
      </c>
      <c r="G83" s="464">
        <f>+'7'!G83+'8'!G83+'9'!G83</f>
        <v>1608.0819999999994</v>
      </c>
      <c r="H83" s="464">
        <f>+'7'!H83+'8'!H83+'9'!H83</f>
        <v>0</v>
      </c>
      <c r="I83" s="464">
        <f>+'7'!I83+'8'!I83+'9'!I83</f>
        <v>2677</v>
      </c>
      <c r="J83" s="464">
        <f>+'7'!J83+'8'!J83+'9'!J83</f>
        <v>303.39400000000023</v>
      </c>
      <c r="K83" s="464">
        <f>+'7'!K83+'8'!K83+'9'!K83</f>
        <v>0</v>
      </c>
      <c r="L83" s="464">
        <f>+'7'!L83+'8'!L83+'9'!L83</f>
        <v>0</v>
      </c>
      <c r="M83" s="520">
        <f>+'7'!M83+'8'!M83+'9'!M83</f>
        <v>2167</v>
      </c>
      <c r="N83" s="360">
        <f t="shared" si="8"/>
        <v>8974.7090000000007</v>
      </c>
    </row>
    <row r="84" spans="1:14" ht="14.25" x14ac:dyDescent="0.3">
      <c r="A84" s="391" t="s">
        <v>155</v>
      </c>
      <c r="B84" s="464">
        <f>+'7'!B84+'8'!B84+'9'!B84</f>
        <v>8246.4959999999992</v>
      </c>
      <c r="C84" s="464">
        <f>+'7'!C84+'8'!C84+'9'!C84</f>
        <v>10434.605</v>
      </c>
      <c r="D84" s="464">
        <f>+'7'!D84+'8'!D84+'9'!D84</f>
        <v>10220.352000000001</v>
      </c>
      <c r="E84" s="464">
        <f>+'7'!E84+'8'!E84+'9'!E84</f>
        <v>10966.414999999999</v>
      </c>
      <c r="F84" s="464">
        <f>+'7'!F84+'8'!F84+'9'!F84</f>
        <v>5449.5889999999999</v>
      </c>
      <c r="G84" s="464">
        <f>+'7'!G84+'8'!G84+'9'!G84</f>
        <v>4755.362000000001</v>
      </c>
      <c r="H84" s="464">
        <f>+'7'!H84+'8'!H84+'9'!H84</f>
        <v>5659.5310000000009</v>
      </c>
      <c r="I84" s="464">
        <f>+'7'!I84+'8'!I84+'9'!I84</f>
        <v>12187</v>
      </c>
      <c r="J84" s="464">
        <f>+'7'!J84+'8'!J84+'9'!J84</f>
        <v>14857.817000000003</v>
      </c>
      <c r="K84" s="464">
        <f>+'7'!K84+'8'!K84+'9'!K84</f>
        <v>13554.049000000001</v>
      </c>
      <c r="L84" s="464">
        <f>+'7'!L84+'8'!L84+'9'!L84</f>
        <v>14058</v>
      </c>
      <c r="M84" s="520">
        <f>+'7'!M84+'8'!M84+'9'!M84</f>
        <v>6883</v>
      </c>
      <c r="N84" s="360">
        <f t="shared" si="8"/>
        <v>117272.21600000001</v>
      </c>
    </row>
    <row r="85" spans="1:14" ht="14.25" x14ac:dyDescent="0.3">
      <c r="A85" s="391" t="s">
        <v>368</v>
      </c>
      <c r="B85" s="464">
        <f>+'7'!B85+'8'!B85+'9'!B85</f>
        <v>774.03499999999997</v>
      </c>
      <c r="C85" s="464">
        <f>+'7'!C85+'8'!C85+'9'!C85</f>
        <v>0</v>
      </c>
      <c r="D85" s="464">
        <f>+'7'!D85+'8'!D85+'9'!D85</f>
        <v>-380.762</v>
      </c>
      <c r="E85" s="464">
        <f>+'7'!E85+'8'!E85+'9'!E85</f>
        <v>-5.7000000000000828E-2</v>
      </c>
      <c r="F85" s="464">
        <f>+'7'!F85+'8'!F85+'9'!F85</f>
        <v>538.66899999999998</v>
      </c>
      <c r="G85" s="464">
        <f>+'7'!G85+'8'!G85+'9'!G85</f>
        <v>5976.0050000000001</v>
      </c>
      <c r="H85" s="464">
        <f>+'7'!H85+'8'!H85+'9'!H85</f>
        <v>432.00200000000001</v>
      </c>
      <c r="I85" s="464">
        <f>+'7'!I85+'8'!I85+'9'!I85</f>
        <v>0</v>
      </c>
      <c r="J85" s="464">
        <f>+'7'!J85+'8'!J85+'9'!J85</f>
        <v>0</v>
      </c>
      <c r="K85" s="464">
        <f>+'7'!K85+'8'!K85+'9'!K85</f>
        <v>0</v>
      </c>
      <c r="L85" s="464">
        <f>+'7'!L85+'8'!L85+'9'!L85</f>
        <v>187</v>
      </c>
      <c r="M85" s="520">
        <f>+'7'!M85+'8'!M85+'9'!M85</f>
        <v>0</v>
      </c>
      <c r="N85" s="360">
        <f t="shared" si="8"/>
        <v>7526.8920000000007</v>
      </c>
    </row>
    <row r="86" spans="1:14" ht="14.25" x14ac:dyDescent="0.3">
      <c r="A86" s="391" t="s">
        <v>369</v>
      </c>
      <c r="B86" s="464">
        <f>+'7'!B86+'8'!B86+'9'!B86</f>
        <v>2273.3640000000014</v>
      </c>
      <c r="C86" s="464">
        <f>+'7'!C86+'8'!C86+'9'!C86</f>
        <v>714.70300000000225</v>
      </c>
      <c r="D86" s="464">
        <f>+'7'!D86+'8'!D86+'9'!D86</f>
        <v>5114.1099999999988</v>
      </c>
      <c r="E86" s="464">
        <f>+'7'!E86+'8'!E86+'9'!E86</f>
        <v>3630.0909999999994</v>
      </c>
      <c r="F86" s="464">
        <f>+'7'!F86+'8'!F86+'9'!F86</f>
        <v>227.49599999999998</v>
      </c>
      <c r="G86" s="464">
        <f>+'7'!G86+'8'!G86+'9'!G86</f>
        <v>1567.616</v>
      </c>
      <c r="H86" s="464">
        <f>+'7'!H86+'8'!H86+'9'!H86</f>
        <v>0</v>
      </c>
      <c r="I86" s="464">
        <f>+'7'!I86+'8'!I86+'9'!I86</f>
        <v>583</v>
      </c>
      <c r="J86" s="464">
        <f>+'7'!J86+'8'!J86+'9'!J86</f>
        <v>3317.8290000000002</v>
      </c>
      <c r="K86" s="464">
        <f>+'7'!K86+'8'!K86+'9'!K86</f>
        <v>0</v>
      </c>
      <c r="L86" s="464">
        <f>+'7'!L86+'8'!L86+'9'!L86</f>
        <v>664</v>
      </c>
      <c r="M86" s="520">
        <f>+'7'!M86+'8'!M86+'9'!M86</f>
        <v>4597</v>
      </c>
      <c r="N86" s="360">
        <f t="shared" si="8"/>
        <v>22689.209000000003</v>
      </c>
    </row>
    <row r="87" spans="1:14" ht="14.25" x14ac:dyDescent="0.3">
      <c r="A87" s="391" t="s">
        <v>370</v>
      </c>
      <c r="B87" s="464">
        <f>+'7'!B87+'8'!B87+'9'!B87</f>
        <v>1251.0259999999998</v>
      </c>
      <c r="C87" s="464">
        <f>+'7'!C87+'8'!C87+'9'!C87</f>
        <v>2644.6740000000009</v>
      </c>
      <c r="D87" s="464">
        <f>+'7'!D87+'8'!D87+'9'!D87</f>
        <v>0</v>
      </c>
      <c r="E87" s="464">
        <f>+'7'!E87+'8'!E87+'9'!E87</f>
        <v>0</v>
      </c>
      <c r="F87" s="464">
        <f>+'7'!F87+'8'!F87+'9'!F87</f>
        <v>1489.2890000000002</v>
      </c>
      <c r="G87" s="464">
        <f>+'7'!G87+'8'!G87+'9'!G87</f>
        <v>2837.48</v>
      </c>
      <c r="H87" s="464">
        <f>+'7'!H87+'8'!H87+'9'!H87</f>
        <v>221.56299999999987</v>
      </c>
      <c r="I87" s="464">
        <f>+'7'!I87+'8'!I87+'9'!I87</f>
        <v>0</v>
      </c>
      <c r="J87" s="464">
        <f>+'7'!J87+'8'!J87+'9'!J87</f>
        <v>3183.127</v>
      </c>
      <c r="K87" s="464">
        <f>+'7'!K87+'8'!K87+'9'!K87</f>
        <v>0</v>
      </c>
      <c r="L87" s="464">
        <f>+'7'!L87+'8'!L87+'9'!L87</f>
        <v>870</v>
      </c>
      <c r="M87" s="520">
        <f>+'7'!M87+'8'!M87+'9'!M87</f>
        <v>362</v>
      </c>
      <c r="N87" s="360">
        <f t="shared" si="8"/>
        <v>12859.159000000001</v>
      </c>
    </row>
    <row r="88" spans="1:14" ht="14.25" x14ac:dyDescent="0.3">
      <c r="A88" s="391" t="s">
        <v>371</v>
      </c>
      <c r="B88" s="464">
        <f>+'7'!B88+'8'!B88+'9'!B88</f>
        <v>5346.2089999999998</v>
      </c>
      <c r="C88" s="464">
        <f>+'7'!C88+'8'!C88+'9'!C88</f>
        <v>8695.5949999999993</v>
      </c>
      <c r="D88" s="464">
        <f>+'7'!D88+'8'!D88+'9'!D88</f>
        <v>7907.57</v>
      </c>
      <c r="E88" s="464">
        <f>+'7'!E88+'8'!E88+'9'!E88</f>
        <v>9970.0229999999992</v>
      </c>
      <c r="F88" s="464">
        <f>+'7'!F88+'8'!F88+'9'!F88</f>
        <v>138.60499999999999</v>
      </c>
      <c r="G88" s="464">
        <f>+'7'!G88+'8'!G88+'9'!G88</f>
        <v>75.886999999999944</v>
      </c>
      <c r="H88" s="464">
        <f>+'7'!H88+'8'!H88+'9'!H88</f>
        <v>57.62</v>
      </c>
      <c r="I88" s="464">
        <f>+'7'!I88+'8'!I88+'9'!I88</f>
        <v>7478</v>
      </c>
      <c r="J88" s="464">
        <f>+'7'!J88+'8'!J88+'9'!J88</f>
        <v>11542.853999999999</v>
      </c>
      <c r="K88" s="464">
        <f>+'7'!K88+'8'!K88+'9'!K88</f>
        <v>10890.359</v>
      </c>
      <c r="L88" s="464">
        <f>+'7'!L88+'8'!L88+'9'!L88</f>
        <v>9482</v>
      </c>
      <c r="M88" s="520">
        <f>+'7'!M88+'8'!M88+'9'!M88</f>
        <v>8537</v>
      </c>
      <c r="N88" s="360">
        <f t="shared" si="8"/>
        <v>80121.721999999994</v>
      </c>
    </row>
    <row r="89" spans="1:14" ht="14.25" x14ac:dyDescent="0.3">
      <c r="A89" s="391" t="s">
        <v>470</v>
      </c>
      <c r="B89" s="464">
        <f>+'7'!B89+'8'!B89+'9'!B89</f>
        <v>1333.9269999999999</v>
      </c>
      <c r="C89" s="464">
        <f>+'7'!C89+'8'!C89+'9'!C89</f>
        <v>0</v>
      </c>
      <c r="D89" s="464">
        <f>+'7'!D89+'8'!D89+'9'!D89</f>
        <v>0</v>
      </c>
      <c r="E89" s="464">
        <f>+'7'!E89+'8'!E89+'9'!E89</f>
        <v>-4000.26</v>
      </c>
      <c r="F89" s="464">
        <f>+'7'!F89+'8'!F89+'9'!F89</f>
        <v>0</v>
      </c>
      <c r="G89" s="464">
        <f>+'7'!G89+'8'!G89+'9'!G89</f>
        <v>0</v>
      </c>
      <c r="H89" s="464">
        <f>+'7'!H89+'8'!H89+'9'!H89</f>
        <v>0</v>
      </c>
      <c r="I89" s="464">
        <f>+'7'!I89+'8'!I89+'9'!I89</f>
        <v>0</v>
      </c>
      <c r="J89" s="464">
        <f>+'7'!J89+'8'!J89+'9'!J89</f>
        <v>0</v>
      </c>
      <c r="K89" s="464">
        <f>+'7'!K89+'8'!K89+'9'!K89</f>
        <v>0</v>
      </c>
      <c r="L89" s="464">
        <f>+'7'!L89+'8'!L89+'9'!L89</f>
        <v>0</v>
      </c>
      <c r="M89" s="520">
        <f>+'7'!M89+'8'!M89+'9'!M89</f>
        <v>0</v>
      </c>
      <c r="N89" s="360">
        <f t="shared" si="8"/>
        <v>-2666.3330000000005</v>
      </c>
    </row>
    <row r="90" spans="1:14" ht="14.25" x14ac:dyDescent="0.3">
      <c r="A90" s="391" t="s">
        <v>484</v>
      </c>
      <c r="B90" s="464">
        <f>+'7'!B90+'8'!B90+'9'!B90</f>
        <v>-74.983000000000004</v>
      </c>
      <c r="C90" s="464">
        <f>+'7'!C90+'8'!C90+'9'!C90</f>
        <v>662.78600000000006</v>
      </c>
      <c r="D90" s="464">
        <f>+'7'!D90+'8'!D90+'9'!D90</f>
        <v>351.25099999999998</v>
      </c>
      <c r="E90" s="464">
        <f>+'7'!E90+'8'!E90+'9'!E90</f>
        <v>-74.683999999999997</v>
      </c>
      <c r="F90" s="464">
        <f>+'7'!F90+'8'!F90+'9'!F90</f>
        <v>-35.289000000000001</v>
      </c>
      <c r="G90" s="464">
        <f>+'7'!G90+'8'!G90+'9'!G90</f>
        <v>553.69799999999998</v>
      </c>
      <c r="H90" s="464">
        <f>+'7'!H90+'8'!H90+'9'!H90</f>
        <v>0</v>
      </c>
      <c r="I90" s="464">
        <f>+'7'!I90+'8'!I90+'9'!I90</f>
        <v>0</v>
      </c>
      <c r="J90" s="464">
        <f>+'7'!J90+'8'!J90+'9'!J90</f>
        <v>0</v>
      </c>
      <c r="K90" s="464">
        <f>+'7'!K90+'8'!K90+'9'!K90</f>
        <v>600.75400000000002</v>
      </c>
      <c r="L90" s="464">
        <f>+'7'!L90+'8'!L90+'9'!L90</f>
        <v>0</v>
      </c>
      <c r="M90" s="520">
        <f>+'7'!M90+'8'!M90+'9'!M90</f>
        <v>664</v>
      </c>
      <c r="N90" s="360">
        <f t="shared" si="8"/>
        <v>2647.5329999999999</v>
      </c>
    </row>
    <row r="91" spans="1:14" ht="14.25" x14ac:dyDescent="0.3">
      <c r="A91" s="391" t="s">
        <v>472</v>
      </c>
      <c r="B91" s="464">
        <f>+'7'!B91+'8'!B91+'9'!B91</f>
        <v>6951.5450000000001</v>
      </c>
      <c r="C91" s="464">
        <f>+'7'!C91+'8'!C91+'9'!C91</f>
        <v>6562.2340000000004</v>
      </c>
      <c r="D91" s="464">
        <f>+'7'!D91+'8'!D91+'9'!D91</f>
        <v>3541.1759999999995</v>
      </c>
      <c r="E91" s="464">
        <f>+'7'!E91+'8'!E91+'9'!E91</f>
        <v>8852.280999999999</v>
      </c>
      <c r="F91" s="464">
        <f>+'7'!F91+'8'!F91+'9'!F91</f>
        <v>3577.68</v>
      </c>
      <c r="G91" s="464">
        <f>+'7'!G91+'8'!G91+'9'!G91</f>
        <v>0</v>
      </c>
      <c r="H91" s="464">
        <f>+'7'!H91+'8'!H91+'9'!H91</f>
        <v>7010.1589999999997</v>
      </c>
      <c r="I91" s="464">
        <f>+'7'!I91+'8'!I91+'9'!I91</f>
        <v>0</v>
      </c>
      <c r="J91" s="464">
        <f>+'7'!J91+'8'!J91+'9'!J91</f>
        <v>0</v>
      </c>
      <c r="K91" s="464">
        <f>+'7'!K91+'8'!K91+'9'!K91</f>
        <v>16055.219000000001</v>
      </c>
      <c r="L91" s="464">
        <f>+'7'!L91+'8'!L91+'9'!L91</f>
        <v>3530</v>
      </c>
      <c r="M91" s="520">
        <f>+'7'!M91+'8'!M91+'9'!M91</f>
        <v>6954</v>
      </c>
      <c r="N91" s="360">
        <f t="shared" si="8"/>
        <v>63034.293999999994</v>
      </c>
    </row>
    <row r="92" spans="1:14" ht="14.25" x14ac:dyDescent="0.3">
      <c r="A92" s="456" t="s">
        <v>474</v>
      </c>
      <c r="B92" s="464">
        <f>+'7'!B92+'8'!B92+'9'!B92</f>
        <v>0</v>
      </c>
      <c r="C92" s="464">
        <f>+'7'!C92+'8'!C92+'9'!C92</f>
        <v>0</v>
      </c>
      <c r="D92" s="464">
        <f>+'7'!D92+'8'!D92+'9'!D92</f>
        <v>0</v>
      </c>
      <c r="E92" s="464">
        <f>+'7'!E92+'8'!E92+'9'!E92</f>
        <v>0</v>
      </c>
      <c r="F92" s="464">
        <f>+'7'!F92+'8'!F92+'9'!F92</f>
        <v>0</v>
      </c>
      <c r="G92" s="464">
        <f>+'7'!G92+'8'!G92+'9'!G92</f>
        <v>0</v>
      </c>
      <c r="H92" s="464">
        <f>+'7'!H92+'8'!H92+'9'!H92</f>
        <v>0</v>
      </c>
      <c r="I92" s="464">
        <f>+'7'!I92+'8'!I92+'9'!I92</f>
        <v>0</v>
      </c>
      <c r="J92" s="464">
        <f>+'7'!J92+'8'!J92+'9'!J92</f>
        <v>0</v>
      </c>
      <c r="K92" s="464">
        <f>+'7'!K92+'8'!K92+'9'!K92</f>
        <v>0</v>
      </c>
      <c r="L92" s="464">
        <f>+'7'!L92+'8'!L92+'9'!L92</f>
        <v>0</v>
      </c>
      <c r="M92" s="520">
        <f>+'7'!M92+'8'!M92+'9'!M92</f>
        <v>0</v>
      </c>
      <c r="N92" s="360">
        <f t="shared" si="8"/>
        <v>0</v>
      </c>
    </row>
    <row r="93" spans="1:14" ht="14.25" x14ac:dyDescent="0.3">
      <c r="A93" s="456" t="s">
        <v>475</v>
      </c>
      <c r="B93" s="464">
        <f>+'7'!B93+'8'!B93+'9'!B93</f>
        <v>0</v>
      </c>
      <c r="C93" s="464">
        <f>+'7'!C93+'8'!C93+'9'!C93</f>
        <v>0</v>
      </c>
      <c r="D93" s="464">
        <f>+'7'!D93+'8'!D93+'9'!D93</f>
        <v>0</v>
      </c>
      <c r="E93" s="464">
        <f>+'7'!E93+'8'!E93+'9'!E93</f>
        <v>0</v>
      </c>
      <c r="F93" s="464">
        <f>+'7'!F93+'8'!F93+'9'!F93</f>
        <v>0</v>
      </c>
      <c r="G93" s="464">
        <f>+'7'!G93+'8'!G93+'9'!G93</f>
        <v>13565</v>
      </c>
      <c r="H93" s="464">
        <f>+'7'!H93+'8'!H93+'9'!H93</f>
        <v>29803.563500737095</v>
      </c>
      <c r="I93" s="464">
        <f>+'7'!I93+'8'!I93+'9'!I93</f>
        <v>30552</v>
      </c>
      <c r="J93" s="464">
        <f>+'7'!J93+'8'!J93+'9'!J93</f>
        <v>28954.095632234992</v>
      </c>
      <c r="K93" s="464">
        <f>+'7'!K93+'8'!K93+'9'!K93</f>
        <v>30861.764769831847</v>
      </c>
      <c r="L93" s="464">
        <f>+'7'!L93+'8'!L93+'9'!L93</f>
        <v>27029</v>
      </c>
      <c r="M93" s="520">
        <f>+'7'!M93+'8'!M93+'9'!M93</f>
        <v>17064</v>
      </c>
      <c r="N93" s="360">
        <f t="shared" si="8"/>
        <v>177829.42390280394</v>
      </c>
    </row>
    <row r="94" spans="1:14" ht="15" thickBot="1" x14ac:dyDescent="0.35">
      <c r="A94" s="456" t="s">
        <v>476</v>
      </c>
      <c r="B94" s="464">
        <f>+'7'!B94+'8'!B94+'9'!B94</f>
        <v>0</v>
      </c>
      <c r="C94" s="464">
        <f>+'7'!C94+'8'!C94+'9'!C94</f>
        <v>0</v>
      </c>
      <c r="D94" s="464">
        <f>+'7'!D94+'8'!D94+'9'!D94</f>
        <v>0</v>
      </c>
      <c r="E94" s="464">
        <f>+'7'!E94+'8'!E94+'9'!E94</f>
        <v>0</v>
      </c>
      <c r="F94" s="464">
        <f>+'7'!F94+'8'!F94+'9'!F94</f>
        <v>0</v>
      </c>
      <c r="G94" s="464">
        <f>+'7'!G94+'8'!G94+'9'!G94</f>
        <v>0</v>
      </c>
      <c r="H94" s="464">
        <f>+'7'!H94+'8'!H94+'9'!H94</f>
        <v>0</v>
      </c>
      <c r="I94" s="464">
        <f>+'7'!I94+'8'!I94+'9'!I94</f>
        <v>0</v>
      </c>
      <c r="J94" s="464">
        <f>+'7'!J94+'8'!J94+'9'!J94</f>
        <v>0</v>
      </c>
      <c r="K94" s="464">
        <f>+'7'!K94+'8'!K94+'9'!K94</f>
        <v>0</v>
      </c>
      <c r="L94" s="464">
        <f>+'7'!L94+'8'!L94+'9'!L94</f>
        <v>0</v>
      </c>
      <c r="M94" s="520">
        <f>+'7'!M94+'8'!M94+'9'!M94</f>
        <v>0</v>
      </c>
      <c r="N94" s="360">
        <f t="shared" si="8"/>
        <v>0</v>
      </c>
    </row>
    <row r="95" spans="1:14" ht="14.25" thickBot="1" x14ac:dyDescent="0.3">
      <c r="A95" s="357" t="s">
        <v>372</v>
      </c>
      <c r="B95" s="367">
        <f>SUM(B96:B103)</f>
        <v>939.7</v>
      </c>
      <c r="C95" s="367">
        <f t="shared" ref="C95:N95" si="14">SUM(C96:C103)</f>
        <v>1045.6110000000001</v>
      </c>
      <c r="D95" s="367">
        <f t="shared" si="14"/>
        <v>1303.979</v>
      </c>
      <c r="E95" s="367">
        <f t="shared" si="14"/>
        <v>724.75599999999997</v>
      </c>
      <c r="F95" s="367">
        <f t="shared" si="14"/>
        <v>796.32799999999997</v>
      </c>
      <c r="G95" s="367">
        <f t="shared" si="14"/>
        <v>325.90800000000002</v>
      </c>
      <c r="H95" s="367">
        <f t="shared" si="14"/>
        <v>633.89</v>
      </c>
      <c r="I95" s="367">
        <f t="shared" si="14"/>
        <v>841</v>
      </c>
      <c r="J95" s="367">
        <f t="shared" si="14"/>
        <v>1067.1970000000001</v>
      </c>
      <c r="K95" s="367">
        <f t="shared" si="14"/>
        <v>731.84100000000001</v>
      </c>
      <c r="L95" s="367">
        <f t="shared" si="14"/>
        <v>248</v>
      </c>
      <c r="M95" s="388">
        <f t="shared" si="14"/>
        <v>0</v>
      </c>
      <c r="N95" s="358">
        <f t="shared" si="14"/>
        <v>8658.2100000000009</v>
      </c>
    </row>
    <row r="96" spans="1:14" ht="14.25" x14ac:dyDescent="0.3">
      <c r="A96" s="359" t="s">
        <v>184</v>
      </c>
      <c r="B96" s="464">
        <f>+'7'!B96+'8'!B96+'9'!B96</f>
        <v>498.32900000000001</v>
      </c>
      <c r="C96" s="464">
        <f>+'7'!C96+'8'!C96+'9'!C96</f>
        <v>537.45100000000002</v>
      </c>
      <c r="D96" s="464">
        <f>+'7'!D96+'8'!D96+'9'!D96</f>
        <v>850.94500000000005</v>
      </c>
      <c r="E96" s="464">
        <f>+'7'!E96+'8'!E96+'9'!E96</f>
        <v>731.226</v>
      </c>
      <c r="F96" s="464">
        <f>+'7'!F96+'8'!F96+'9'!F96</f>
        <v>432.18700000000001</v>
      </c>
      <c r="G96" s="464">
        <f>+'7'!G96+'8'!G96+'9'!G96</f>
        <v>0</v>
      </c>
      <c r="H96" s="464">
        <f>+'7'!H96+'8'!H96+'9'!H96</f>
        <v>293.50299999999999</v>
      </c>
      <c r="I96" s="464">
        <f>+'7'!I96+'8'!I96+'9'!I96</f>
        <v>524</v>
      </c>
      <c r="J96" s="464">
        <f>+'7'!J96+'8'!J96+'9'!J96</f>
        <v>725.86099999999999</v>
      </c>
      <c r="K96" s="464">
        <f>+'7'!K96+'8'!K96+'9'!K96</f>
        <v>453.935</v>
      </c>
      <c r="L96" s="464">
        <f>+'7'!L96+'8'!L96+'9'!L96</f>
        <v>0</v>
      </c>
      <c r="M96" s="520">
        <f>+'7'!M96+'8'!M96+'9'!M96</f>
        <v>0</v>
      </c>
      <c r="N96" s="360">
        <f t="shared" si="8"/>
        <v>5047.4370000000008</v>
      </c>
    </row>
    <row r="97" spans="1:14" ht="14.25" x14ac:dyDescent="0.3">
      <c r="A97" s="359" t="s">
        <v>477</v>
      </c>
      <c r="B97" s="464">
        <f>+'7'!B97+'8'!B97+'9'!B97</f>
        <v>0</v>
      </c>
      <c r="C97" s="464">
        <f>+'7'!C97+'8'!C97+'9'!C97</f>
        <v>0</v>
      </c>
      <c r="D97" s="464">
        <f>+'7'!D97+'8'!D97+'9'!D97</f>
        <v>0</v>
      </c>
      <c r="E97" s="464">
        <f>+'7'!E97+'8'!E97+'9'!E97</f>
        <v>0</v>
      </c>
      <c r="F97" s="464">
        <f>+'7'!F97+'8'!F97+'9'!F97</f>
        <v>0</v>
      </c>
      <c r="G97" s="464">
        <f>+'7'!G97+'8'!G97+'9'!G97</f>
        <v>0</v>
      </c>
      <c r="H97" s="464">
        <f>+'7'!H97+'8'!H97+'9'!H97</f>
        <v>0</v>
      </c>
      <c r="I97" s="464">
        <f>+'7'!I97+'8'!I97+'9'!I97</f>
        <v>0</v>
      </c>
      <c r="J97" s="464">
        <f>+'7'!J97+'8'!J97+'9'!J97</f>
        <v>0</v>
      </c>
      <c r="K97" s="464">
        <f>+'7'!K97+'8'!K97+'9'!K97</f>
        <v>0</v>
      </c>
      <c r="L97" s="464">
        <f>+'7'!L97+'8'!L97+'9'!L97</f>
        <v>0</v>
      </c>
      <c r="M97" s="520">
        <f>+'7'!M97+'8'!M97+'9'!M97</f>
        <v>0</v>
      </c>
      <c r="N97" s="360">
        <f t="shared" ref="N97:N103" si="15">SUM(B97:M97)</f>
        <v>0</v>
      </c>
    </row>
    <row r="98" spans="1:14" ht="14.25" x14ac:dyDescent="0.3">
      <c r="A98" s="359" t="s">
        <v>373</v>
      </c>
      <c r="B98" s="464">
        <f>+'7'!B98+'8'!B98+'9'!B98</f>
        <v>0</v>
      </c>
      <c r="C98" s="464">
        <f>+'7'!C98+'8'!C98+'9'!C98</f>
        <v>0</v>
      </c>
      <c r="D98" s="464">
        <f>+'7'!D98+'8'!D98+'9'!D98</f>
        <v>0</v>
      </c>
      <c r="E98" s="464">
        <f>+'7'!E98+'8'!E98+'9'!E98</f>
        <v>0</v>
      </c>
      <c r="F98" s="464">
        <f>+'7'!F98+'8'!F98+'9'!F98</f>
        <v>0</v>
      </c>
      <c r="G98" s="464">
        <f>+'7'!G98+'8'!G98+'9'!G98</f>
        <v>0</v>
      </c>
      <c r="H98" s="464">
        <f>+'7'!H98+'8'!H98+'9'!H98</f>
        <v>0</v>
      </c>
      <c r="I98" s="464">
        <f>+'7'!I98+'8'!I98+'9'!I98</f>
        <v>0</v>
      </c>
      <c r="J98" s="464">
        <f>+'7'!J98+'8'!J98+'9'!J98</f>
        <v>0</v>
      </c>
      <c r="K98" s="464">
        <f>+'7'!K98+'8'!K98+'9'!K98</f>
        <v>0</v>
      </c>
      <c r="L98" s="464">
        <f>+'7'!L98+'8'!L98+'9'!L98</f>
        <v>0</v>
      </c>
      <c r="M98" s="520">
        <f>+'7'!M98+'8'!M98+'9'!M98</f>
        <v>0</v>
      </c>
      <c r="N98" s="360">
        <f t="shared" si="15"/>
        <v>0</v>
      </c>
    </row>
    <row r="99" spans="1:14" ht="14.25" x14ac:dyDescent="0.3">
      <c r="A99" s="359" t="s">
        <v>478</v>
      </c>
      <c r="B99" s="464">
        <f>+'7'!B99+'8'!B99+'9'!B99</f>
        <v>0</v>
      </c>
      <c r="C99" s="464">
        <f>+'7'!C99+'8'!C99+'9'!C99</f>
        <v>0</v>
      </c>
      <c r="D99" s="464">
        <f>+'7'!D99+'8'!D99+'9'!D99</f>
        <v>0</v>
      </c>
      <c r="E99" s="464">
        <f>+'7'!E99+'8'!E99+'9'!E99</f>
        <v>0</v>
      </c>
      <c r="F99" s="464">
        <f>+'7'!F99+'8'!F99+'9'!F99</f>
        <v>0</v>
      </c>
      <c r="G99" s="464">
        <f>+'7'!G99+'8'!G99+'9'!G99</f>
        <v>0</v>
      </c>
      <c r="H99" s="464">
        <f>+'7'!H99+'8'!H99+'9'!H99</f>
        <v>0</v>
      </c>
      <c r="I99" s="464">
        <f>+'7'!I99+'8'!I99+'9'!I99</f>
        <v>0</v>
      </c>
      <c r="J99" s="464">
        <f>+'7'!J99+'8'!J99+'9'!J99</f>
        <v>0</v>
      </c>
      <c r="K99" s="464">
        <f>+'7'!K99+'8'!K99+'9'!K99</f>
        <v>0</v>
      </c>
      <c r="L99" s="464">
        <f>+'7'!L99+'8'!L99+'9'!L99</f>
        <v>0</v>
      </c>
      <c r="M99" s="520">
        <f>+'7'!M99+'8'!M99+'9'!M99</f>
        <v>0</v>
      </c>
      <c r="N99" s="360">
        <f t="shared" si="15"/>
        <v>0</v>
      </c>
    </row>
    <row r="100" spans="1:14" ht="14.25" x14ac:dyDescent="0.3">
      <c r="A100" s="359" t="s">
        <v>479</v>
      </c>
      <c r="B100" s="464">
        <f>+'7'!B100+'8'!B100+'9'!B100</f>
        <v>441.37099999999998</v>
      </c>
      <c r="C100" s="464">
        <f>+'7'!C100+'8'!C100+'9'!C100</f>
        <v>508.16</v>
      </c>
      <c r="D100" s="464">
        <f>+'7'!D100+'8'!D100+'9'!D100</f>
        <v>453.03399999999999</v>
      </c>
      <c r="E100" s="464">
        <f>+'7'!E100+'8'!E100+'9'!E100</f>
        <v>-6.4700000000000006</v>
      </c>
      <c r="F100" s="464">
        <f>+'7'!F100+'8'!F100+'9'!F100</f>
        <v>364.14100000000002</v>
      </c>
      <c r="G100" s="464">
        <f>+'7'!G100+'8'!G100+'9'!G100</f>
        <v>325.90800000000002</v>
      </c>
      <c r="H100" s="464">
        <f>+'7'!H100+'8'!H100+'9'!H100</f>
        <v>340.387</v>
      </c>
      <c r="I100" s="464">
        <f>+'7'!I100+'8'!I100+'9'!I100</f>
        <v>317</v>
      </c>
      <c r="J100" s="464">
        <f>+'7'!J100+'8'!J100+'9'!J100</f>
        <v>341.33600000000001</v>
      </c>
      <c r="K100" s="464">
        <f>+'7'!K100+'8'!K100+'9'!K100</f>
        <v>277.90600000000001</v>
      </c>
      <c r="L100" s="464">
        <f>+'7'!L100+'8'!L100+'9'!L100</f>
        <v>248</v>
      </c>
      <c r="M100" s="520">
        <f>+'7'!M100+'8'!M100+'9'!M100</f>
        <v>0</v>
      </c>
      <c r="N100" s="360">
        <f t="shared" si="15"/>
        <v>3610.7730000000001</v>
      </c>
    </row>
    <row r="101" spans="1:14" ht="14.25" x14ac:dyDescent="0.3">
      <c r="A101" s="391" t="s">
        <v>480</v>
      </c>
      <c r="B101" s="464">
        <f>+'7'!B101+'8'!B101+'9'!B101</f>
        <v>0</v>
      </c>
      <c r="C101" s="464">
        <f>+'7'!C101+'8'!C101+'9'!C101</f>
        <v>0</v>
      </c>
      <c r="D101" s="464">
        <f>+'7'!D101+'8'!D101+'9'!D101</f>
        <v>0</v>
      </c>
      <c r="E101" s="464">
        <f>+'7'!E101+'8'!E101+'9'!E101</f>
        <v>0</v>
      </c>
      <c r="F101" s="464">
        <f>+'7'!F101+'8'!F101+'9'!F101</f>
        <v>0</v>
      </c>
      <c r="G101" s="464">
        <f>+'7'!G101+'8'!G101+'9'!G101</f>
        <v>0</v>
      </c>
      <c r="H101" s="464">
        <f>+'7'!H101+'8'!H101+'9'!H101</f>
        <v>0</v>
      </c>
      <c r="I101" s="464">
        <f>+'7'!I101+'8'!I101+'9'!I101</f>
        <v>0</v>
      </c>
      <c r="J101" s="464">
        <f>+'7'!J101+'8'!J101+'9'!J101</f>
        <v>0</v>
      </c>
      <c r="K101" s="464">
        <f>+'7'!K101+'8'!K101+'9'!K101</f>
        <v>0</v>
      </c>
      <c r="L101" s="464">
        <f>+'7'!L101+'8'!L101+'9'!L101</f>
        <v>0</v>
      </c>
      <c r="M101" s="520">
        <f>+'7'!M101+'8'!M101+'9'!M101</f>
        <v>0</v>
      </c>
      <c r="N101" s="360">
        <f t="shared" si="15"/>
        <v>0</v>
      </c>
    </row>
    <row r="102" spans="1:14" ht="14.25" x14ac:dyDescent="0.3">
      <c r="A102" s="391" t="s">
        <v>481</v>
      </c>
      <c r="B102" s="464">
        <f>+'7'!B102+'8'!B102+'9'!B102</f>
        <v>0</v>
      </c>
      <c r="C102" s="464">
        <f>+'7'!C102+'8'!C102+'9'!C102</f>
        <v>0</v>
      </c>
      <c r="D102" s="464">
        <f>+'7'!D102+'8'!D102+'9'!D102</f>
        <v>0</v>
      </c>
      <c r="E102" s="464">
        <f>+'7'!E102+'8'!E102+'9'!E102</f>
        <v>0</v>
      </c>
      <c r="F102" s="464">
        <f>+'7'!F102+'8'!F102+'9'!F102</f>
        <v>0</v>
      </c>
      <c r="G102" s="464">
        <f>+'7'!G102+'8'!G102+'9'!G102</f>
        <v>0</v>
      </c>
      <c r="H102" s="464">
        <f>+'7'!H102+'8'!H102+'9'!H102</f>
        <v>0</v>
      </c>
      <c r="I102" s="464">
        <f>+'7'!I102+'8'!I102+'9'!I102</f>
        <v>0</v>
      </c>
      <c r="J102" s="464">
        <f>+'7'!J102+'8'!J102+'9'!J102</f>
        <v>0</v>
      </c>
      <c r="K102" s="464">
        <f>+'7'!K102+'8'!K102+'9'!K102</f>
        <v>0</v>
      </c>
      <c r="L102" s="464">
        <f>+'7'!L102+'8'!L102+'9'!L102</f>
        <v>0</v>
      </c>
      <c r="M102" s="520">
        <f>+'7'!M102+'8'!M102+'9'!M102</f>
        <v>0</v>
      </c>
      <c r="N102" s="360">
        <f t="shared" si="15"/>
        <v>0</v>
      </c>
    </row>
    <row r="103" spans="1:14" ht="15" thickBot="1" x14ac:dyDescent="0.35">
      <c r="A103" s="463" t="s">
        <v>551</v>
      </c>
      <c r="B103" s="464">
        <f>+'7'!B103+'8'!B103+'9'!B103</f>
        <v>0</v>
      </c>
      <c r="C103" s="464">
        <f>+'7'!C103+'8'!C103+'9'!C103</f>
        <v>0</v>
      </c>
      <c r="D103" s="464">
        <f>+'7'!D103+'8'!D103+'9'!D103</f>
        <v>0</v>
      </c>
      <c r="E103" s="464">
        <f>+'7'!E103+'8'!E103+'9'!E103</f>
        <v>0</v>
      </c>
      <c r="F103" s="464">
        <f>+'7'!F103+'8'!F103+'9'!F103</f>
        <v>0</v>
      </c>
      <c r="G103" s="464">
        <f>+'7'!G103+'8'!G103+'9'!G103</f>
        <v>0</v>
      </c>
      <c r="H103" s="464">
        <f>+'7'!H103+'8'!H103+'9'!H103</f>
        <v>0</v>
      </c>
      <c r="I103" s="464">
        <f>+'7'!I103+'8'!I103+'9'!I103</f>
        <v>0</v>
      </c>
      <c r="J103" s="464">
        <f>+'7'!J103+'8'!J103+'9'!J103</f>
        <v>0</v>
      </c>
      <c r="K103" s="464">
        <f>+'7'!K103+'8'!K103+'9'!K103</f>
        <v>0</v>
      </c>
      <c r="L103" s="464">
        <f>+'7'!L103+'8'!L103+'9'!L103</f>
        <v>0</v>
      </c>
      <c r="M103" s="520">
        <f>+'7'!M103+'8'!M103+'9'!M103</f>
        <v>0</v>
      </c>
      <c r="N103" s="360">
        <f t="shared" si="15"/>
        <v>0</v>
      </c>
    </row>
    <row r="104" spans="1:14" ht="14.25" thickBot="1" x14ac:dyDescent="0.3">
      <c r="A104" s="357" t="s">
        <v>185</v>
      </c>
      <c r="B104" s="367">
        <f>B105</f>
        <v>7737</v>
      </c>
      <c r="C104" s="367">
        <f t="shared" ref="C104:N104" si="16">C105</f>
        <v>-2037.1429999999991</v>
      </c>
      <c r="D104" s="367">
        <f t="shared" si="16"/>
        <v>2437.9479999999999</v>
      </c>
      <c r="E104" s="367">
        <f t="shared" si="16"/>
        <v>8083.0859999999993</v>
      </c>
      <c r="F104" s="367">
        <f t="shared" si="16"/>
        <v>6165.527</v>
      </c>
      <c r="G104" s="367">
        <f t="shared" si="16"/>
        <v>0</v>
      </c>
      <c r="H104" s="367">
        <f t="shared" si="16"/>
        <v>7549.3149999999996</v>
      </c>
      <c r="I104" s="367">
        <f t="shared" si="16"/>
        <v>6937</v>
      </c>
      <c r="J104" s="367">
        <f t="shared" si="16"/>
        <v>273.22199999999998</v>
      </c>
      <c r="K104" s="367">
        <f t="shared" si="16"/>
        <v>2433.7399999999998</v>
      </c>
      <c r="L104" s="367">
        <f t="shared" si="16"/>
        <v>6065</v>
      </c>
      <c r="M104" s="388">
        <f t="shared" si="16"/>
        <v>394</v>
      </c>
      <c r="N104" s="358">
        <f t="shared" si="16"/>
        <v>46038.694999999992</v>
      </c>
    </row>
    <row r="105" spans="1:14" ht="15" thickBot="1" x14ac:dyDescent="0.35">
      <c r="A105" s="463" t="s">
        <v>185</v>
      </c>
      <c r="B105" s="464">
        <f>+'7'!B105+'8'!B105+'9'!B105</f>
        <v>7737</v>
      </c>
      <c r="C105" s="464">
        <f>+'7'!C105+'8'!C105+'9'!C105</f>
        <v>-2037.1429999999991</v>
      </c>
      <c r="D105" s="464">
        <f>+'7'!D105+'8'!D105+'9'!D105</f>
        <v>2437.9479999999999</v>
      </c>
      <c r="E105" s="464">
        <f>+'7'!E105+'8'!E105+'9'!E105</f>
        <v>8083.0859999999993</v>
      </c>
      <c r="F105" s="464">
        <f>+'7'!F105+'8'!F105+'9'!F105</f>
        <v>6165.527</v>
      </c>
      <c r="G105" s="464">
        <f>+'7'!G105+'8'!G105+'9'!G105</f>
        <v>0</v>
      </c>
      <c r="H105" s="464">
        <f>+'7'!H105+'8'!H105+'9'!H105</f>
        <v>7549.3149999999996</v>
      </c>
      <c r="I105" s="464">
        <f>+'7'!I105+'8'!I105+'9'!I105</f>
        <v>6937</v>
      </c>
      <c r="J105" s="464">
        <f>+'7'!J105+'8'!J105+'9'!J105</f>
        <v>273.22199999999998</v>
      </c>
      <c r="K105" s="464">
        <f>+'7'!K105+'8'!K105+'9'!K105</f>
        <v>2433.7399999999998</v>
      </c>
      <c r="L105" s="464">
        <f>+'7'!L105+'8'!L105+'9'!L105</f>
        <v>6065</v>
      </c>
      <c r="M105" s="520">
        <f>+'7'!M105+'8'!M105+'9'!M105</f>
        <v>394</v>
      </c>
      <c r="N105" s="360">
        <f t="shared" ref="N105" si="17">SUM(B105:M105)</f>
        <v>46038.694999999992</v>
      </c>
    </row>
    <row r="106" spans="1:14" ht="14.25" thickBot="1" x14ac:dyDescent="0.3">
      <c r="A106" s="361" t="s">
        <v>15</v>
      </c>
      <c r="B106" s="368">
        <f>+B5+B11+B29+B34+B48+B59+B62+B70+B76+B95+B104</f>
        <v>1030470.0300000001</v>
      </c>
      <c r="C106" s="368">
        <f t="shared" ref="C106:N106" si="18">+C5+C11+C29+C34+C48+C59+C62+C70+C76+C95+C104</f>
        <v>864219.43599999987</v>
      </c>
      <c r="D106" s="368">
        <f t="shared" si="18"/>
        <v>931931.50200000009</v>
      </c>
      <c r="E106" s="368">
        <f t="shared" si="18"/>
        <v>910741.35899999994</v>
      </c>
      <c r="F106" s="368">
        <f t="shared" si="18"/>
        <v>1035515.8969999998</v>
      </c>
      <c r="G106" s="368">
        <f t="shared" si="18"/>
        <v>872870.19700000004</v>
      </c>
      <c r="H106" s="368">
        <f t="shared" si="18"/>
        <v>1136670.061500737</v>
      </c>
      <c r="I106" s="368">
        <f t="shared" si="18"/>
        <v>1129556</v>
      </c>
      <c r="J106" s="368">
        <f t="shared" si="18"/>
        <v>1122846.2436322349</v>
      </c>
      <c r="K106" s="368">
        <f t="shared" si="18"/>
        <v>1130408.1807698321</v>
      </c>
      <c r="L106" s="368">
        <f t="shared" si="18"/>
        <v>1096135</v>
      </c>
      <c r="M106" s="496">
        <f t="shared" si="18"/>
        <v>824841</v>
      </c>
      <c r="N106" s="362">
        <f t="shared" si="18"/>
        <v>12086204.906902805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topLeftCell="A22" zoomScale="115" zoomScaleNormal="115" workbookViewId="0">
      <selection activeCell="C42" sqref="C42"/>
    </sheetView>
  </sheetViews>
  <sheetFormatPr baseColWidth="10" defaultColWidth="11.42578125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2:10" x14ac:dyDescent="0.25">
      <c r="B1" s="14"/>
      <c r="C1" s="15" t="s">
        <v>496</v>
      </c>
      <c r="D1" s="14"/>
      <c r="E1" s="14"/>
      <c r="F1" s="14"/>
      <c r="G1" s="14"/>
      <c r="H1" s="14"/>
    </row>
    <row r="2" spans="2:10" x14ac:dyDescent="0.25">
      <c r="B2" s="14"/>
      <c r="C2" s="16"/>
      <c r="D2" s="16"/>
      <c r="E2" s="16"/>
      <c r="F2" s="16"/>
      <c r="G2" s="16"/>
      <c r="H2" s="14"/>
    </row>
    <row r="3" spans="2:10" x14ac:dyDescent="0.25">
      <c r="B3" s="15" t="s">
        <v>175</v>
      </c>
      <c r="C3" s="14"/>
      <c r="D3" s="14"/>
      <c r="E3" s="14"/>
      <c r="F3" s="14"/>
      <c r="G3" s="14"/>
      <c r="H3" s="14"/>
    </row>
    <row r="4" spans="2:10" x14ac:dyDescent="0.25">
      <c r="B4" s="16"/>
      <c r="C4" s="16"/>
      <c r="D4" s="16"/>
      <c r="E4" s="16"/>
      <c r="F4" s="17"/>
      <c r="G4" s="14"/>
      <c r="H4" s="14"/>
    </row>
    <row r="5" spans="2:10" x14ac:dyDescent="0.25">
      <c r="B5" s="18" t="s">
        <v>127</v>
      </c>
      <c r="C5" s="17"/>
      <c r="D5" s="17"/>
      <c r="E5" s="17"/>
      <c r="F5" s="17"/>
      <c r="G5" s="14"/>
    </row>
    <row r="6" spans="2:10" x14ac:dyDescent="0.25">
      <c r="B6" s="14"/>
      <c r="C6" s="14"/>
      <c r="D6" s="14"/>
      <c r="E6" s="14"/>
      <c r="F6" s="14"/>
      <c r="G6" s="14"/>
    </row>
    <row r="7" spans="2:10" x14ac:dyDescent="0.25">
      <c r="B7" s="14"/>
      <c r="C7" s="410"/>
      <c r="D7" s="411" t="s">
        <v>128</v>
      </c>
      <c r="E7" s="411" t="s">
        <v>287</v>
      </c>
      <c r="F7" s="411"/>
      <c r="G7" s="19"/>
    </row>
    <row r="8" spans="2:10" x14ac:dyDescent="0.25">
      <c r="B8" s="14"/>
      <c r="C8" s="412" t="s">
        <v>129</v>
      </c>
      <c r="D8" s="413" t="s">
        <v>130</v>
      </c>
      <c r="E8" s="413" t="s">
        <v>131</v>
      </c>
      <c r="F8" s="413" t="s">
        <v>32</v>
      </c>
      <c r="G8" s="23"/>
    </row>
    <row r="9" spans="2:10" ht="16.5" customHeight="1" x14ac:dyDescent="0.25">
      <c r="B9" s="14"/>
      <c r="C9" s="414" t="s">
        <v>80</v>
      </c>
      <c r="D9" s="413" t="s">
        <v>190</v>
      </c>
      <c r="E9" s="413" t="s">
        <v>132</v>
      </c>
      <c r="F9" s="415"/>
      <c r="G9" s="23"/>
      <c r="H9" s="29"/>
    </row>
    <row r="10" spans="2:10" ht="20.100000000000001" customHeight="1" x14ac:dyDescent="0.25">
      <c r="C10" s="159" t="s">
        <v>162</v>
      </c>
      <c r="D10" s="508">
        <f>+'13'!N5</f>
        <v>0</v>
      </c>
      <c r="E10" s="556">
        <f>+'19'!N5</f>
        <v>3145875.96</v>
      </c>
      <c r="F10" s="557">
        <f>SUM(D10:E10)</f>
        <v>3145875.96</v>
      </c>
      <c r="G10" s="24"/>
      <c r="H10" s="334"/>
      <c r="I10" s="337"/>
      <c r="J10" s="20"/>
    </row>
    <row r="11" spans="2:10" ht="20.100000000000001" customHeight="1" x14ac:dyDescent="0.25">
      <c r="B11" s="167"/>
      <c r="C11" s="159" t="s">
        <v>163</v>
      </c>
      <c r="D11" s="508">
        <f>+'13'!N6</f>
        <v>0</v>
      </c>
      <c r="E11" s="556">
        <f>+'19'!N6</f>
        <v>1334907.57</v>
      </c>
      <c r="F11" s="557">
        <f t="shared" ref="F11:F24" si="0">SUM(D11:E11)</f>
        <v>1334907.57</v>
      </c>
      <c r="G11" s="336"/>
      <c r="H11" s="334"/>
      <c r="I11" s="337"/>
      <c r="J11" s="20"/>
    </row>
    <row r="12" spans="2:10" ht="20.100000000000001" customHeight="1" x14ac:dyDescent="0.25">
      <c r="B12" s="167"/>
      <c r="C12" s="159" t="s">
        <v>164</v>
      </c>
      <c r="D12" s="508">
        <f>+'13'!N7</f>
        <v>3794.5239999999999</v>
      </c>
      <c r="E12" s="556">
        <f>+'19'!N7</f>
        <v>585547.13000000012</v>
      </c>
      <c r="F12" s="557">
        <f t="shared" si="0"/>
        <v>589341.6540000001</v>
      </c>
      <c r="G12" s="24"/>
      <c r="H12" s="334"/>
      <c r="I12" s="337"/>
      <c r="J12" s="20"/>
    </row>
    <row r="13" spans="2:10" ht="17.25" customHeight="1" x14ac:dyDescent="0.25">
      <c r="B13" s="167"/>
      <c r="C13" s="390" t="s">
        <v>186</v>
      </c>
      <c r="D13" s="508">
        <f>+'13'!N8</f>
        <v>0</v>
      </c>
      <c r="E13" s="556">
        <f>+'19'!N8</f>
        <v>4687.92</v>
      </c>
      <c r="F13" s="557">
        <f t="shared" si="0"/>
        <v>4687.92</v>
      </c>
      <c r="G13" s="336"/>
      <c r="H13" s="334"/>
      <c r="I13" s="337"/>
      <c r="J13" s="20"/>
    </row>
    <row r="14" spans="2:10" ht="20.100000000000001" customHeight="1" x14ac:dyDescent="0.25">
      <c r="B14" s="167"/>
      <c r="C14" s="159" t="s">
        <v>165</v>
      </c>
      <c r="D14" s="508">
        <f>+'13'!N9</f>
        <v>6253.0750000000007</v>
      </c>
      <c r="E14" s="556">
        <f>+'19'!N9</f>
        <v>1444106.28</v>
      </c>
      <c r="F14" s="557">
        <f t="shared" si="0"/>
        <v>1450359.355</v>
      </c>
      <c r="G14" s="24"/>
      <c r="H14" s="334"/>
      <c r="I14" s="337"/>
      <c r="J14" s="20"/>
    </row>
    <row r="15" spans="2:10" ht="20.100000000000001" customHeight="1" x14ac:dyDescent="0.25">
      <c r="B15" s="167"/>
      <c r="C15" s="159" t="s">
        <v>166</v>
      </c>
      <c r="D15" s="508">
        <f>+'13'!N10</f>
        <v>0</v>
      </c>
      <c r="E15" s="556">
        <f>+'19'!N10</f>
        <v>126664.48999999998</v>
      </c>
      <c r="F15" s="557">
        <f t="shared" si="0"/>
        <v>126664.48999999998</v>
      </c>
      <c r="G15" s="335"/>
      <c r="H15" s="334"/>
      <c r="I15" s="337"/>
      <c r="J15" s="20"/>
    </row>
    <row r="16" spans="2:10" ht="20.100000000000001" customHeight="1" x14ac:dyDescent="0.25">
      <c r="B16" s="167"/>
      <c r="C16" s="159" t="s">
        <v>167</v>
      </c>
      <c r="D16" s="508">
        <f>+'13'!N11</f>
        <v>0</v>
      </c>
      <c r="E16" s="556">
        <f>+'19'!N11</f>
        <v>91182.26</v>
      </c>
      <c r="F16" s="557">
        <f>SUM(D16:E16)</f>
        <v>91182.26</v>
      </c>
      <c r="G16" s="24"/>
      <c r="H16" s="334"/>
      <c r="I16" s="337"/>
      <c r="J16" s="20"/>
    </row>
    <row r="17" spans="2:10" ht="20.100000000000001" customHeight="1" x14ac:dyDescent="0.25">
      <c r="B17" s="167"/>
      <c r="C17" s="159" t="s">
        <v>168</v>
      </c>
      <c r="D17" s="508">
        <f>+'13'!N12</f>
        <v>0</v>
      </c>
      <c r="E17" s="556">
        <f>+'19'!N12</f>
        <v>2694.2400000000002</v>
      </c>
      <c r="F17" s="557">
        <f t="shared" si="0"/>
        <v>2694.2400000000002</v>
      </c>
      <c r="G17" s="24"/>
      <c r="H17" s="334"/>
      <c r="I17" s="337"/>
      <c r="J17" s="20"/>
    </row>
    <row r="18" spans="2:10" ht="20.100000000000001" customHeight="1" x14ac:dyDescent="0.25">
      <c r="B18" s="167"/>
      <c r="C18" s="159" t="s">
        <v>169</v>
      </c>
      <c r="D18" s="508">
        <f>+'13'!N13</f>
        <v>0</v>
      </c>
      <c r="E18" s="556">
        <f>+'19'!N13</f>
        <v>463529.54</v>
      </c>
      <c r="F18" s="557">
        <f t="shared" si="0"/>
        <v>463529.54</v>
      </c>
      <c r="G18" s="24"/>
      <c r="H18" s="334"/>
      <c r="I18" s="337"/>
      <c r="J18" s="20"/>
    </row>
    <row r="19" spans="2:10" ht="20.100000000000001" customHeight="1" x14ac:dyDescent="0.25">
      <c r="B19" s="167"/>
      <c r="C19" s="115" t="s">
        <v>170</v>
      </c>
      <c r="D19" s="508">
        <f>+'13'!N14</f>
        <v>0</v>
      </c>
      <c r="E19" s="556">
        <f>+'19'!N14</f>
        <v>4902042.4400000013</v>
      </c>
      <c r="F19" s="557">
        <f t="shared" si="0"/>
        <v>4902042.4400000013</v>
      </c>
      <c r="G19" s="24"/>
      <c r="H19" s="334"/>
      <c r="I19" s="29"/>
      <c r="J19" s="20"/>
    </row>
    <row r="20" spans="2:10" ht="20.100000000000001" customHeight="1" x14ac:dyDescent="0.25">
      <c r="B20" s="167"/>
      <c r="C20" s="115" t="s">
        <v>306</v>
      </c>
      <c r="D20" s="508">
        <f>+'13'!N15</f>
        <v>83404.294999999984</v>
      </c>
      <c r="E20" s="556">
        <f>+'19'!N15</f>
        <v>5211064.24</v>
      </c>
      <c r="F20" s="557">
        <f t="shared" si="0"/>
        <v>5294468.5350000001</v>
      </c>
      <c r="G20" s="24"/>
      <c r="H20" s="334"/>
      <c r="I20" s="337"/>
      <c r="J20" s="20"/>
    </row>
    <row r="21" spans="2:10" ht="20.100000000000001" customHeight="1" x14ac:dyDescent="0.25">
      <c r="B21" s="167"/>
      <c r="C21" s="115" t="s">
        <v>307</v>
      </c>
      <c r="D21" s="508">
        <f>+'13'!N16</f>
        <v>0</v>
      </c>
      <c r="E21" s="556">
        <f>+'19'!N16</f>
        <v>0</v>
      </c>
      <c r="F21" s="557">
        <f>SUM(D21:E21)</f>
        <v>0</v>
      </c>
      <c r="G21" s="24"/>
      <c r="H21" s="334"/>
      <c r="I21" s="337"/>
      <c r="J21" s="20"/>
    </row>
    <row r="22" spans="2:10" ht="20.100000000000001" customHeight="1" x14ac:dyDescent="0.25">
      <c r="B22" s="167"/>
      <c r="C22" s="159" t="s">
        <v>177</v>
      </c>
      <c r="D22" s="508">
        <f>+'13'!N17</f>
        <v>0</v>
      </c>
      <c r="E22" s="556">
        <f>+'19'!N17</f>
        <v>195132.62000000002</v>
      </c>
      <c r="F22" s="557">
        <f t="shared" si="0"/>
        <v>195132.62000000002</v>
      </c>
      <c r="G22" s="24"/>
      <c r="H22" s="334"/>
      <c r="I22" s="337"/>
    </row>
    <row r="23" spans="2:10" ht="20.100000000000001" customHeight="1" x14ac:dyDescent="0.25">
      <c r="B23" s="167"/>
      <c r="C23" s="159" t="s">
        <v>390</v>
      </c>
      <c r="D23" s="508">
        <f>+'13'!N18</f>
        <v>35298.750999999997</v>
      </c>
      <c r="E23" s="556">
        <f>+'19'!N18</f>
        <v>0</v>
      </c>
      <c r="F23" s="557">
        <f>SUM(D23:E23)</f>
        <v>35298.750999999997</v>
      </c>
      <c r="G23" s="24"/>
      <c r="H23" s="334"/>
      <c r="I23" s="337"/>
    </row>
    <row r="24" spans="2:10" ht="20.100000000000001" customHeight="1" x14ac:dyDescent="0.25">
      <c r="B24" s="14"/>
      <c r="C24" s="214" t="s">
        <v>22</v>
      </c>
      <c r="D24" s="380">
        <f>SUM(D10:D23)</f>
        <v>128750.64499999999</v>
      </c>
      <c r="E24" s="558">
        <f>SUM(E10:E23)</f>
        <v>17507434.690000001</v>
      </c>
      <c r="F24" s="558">
        <f t="shared" si="0"/>
        <v>17636185.335000001</v>
      </c>
      <c r="G24" s="25"/>
      <c r="H24" s="334"/>
      <c r="I24" s="29"/>
    </row>
    <row r="25" spans="2:10" x14ac:dyDescent="0.25">
      <c r="B25" s="14"/>
      <c r="C25" s="24"/>
      <c r="D25" s="24"/>
      <c r="E25" s="24"/>
      <c r="F25" s="47"/>
      <c r="G25" s="25"/>
    </row>
    <row r="26" spans="2:10" x14ac:dyDescent="0.25">
      <c r="B26" s="14"/>
      <c r="C26" s="24"/>
      <c r="D26" s="24"/>
      <c r="E26" s="24"/>
      <c r="F26" s="24"/>
      <c r="G26" s="25"/>
      <c r="H26" s="32"/>
    </row>
    <row r="27" spans="2:10" x14ac:dyDescent="0.25">
      <c r="B27" s="14"/>
      <c r="C27" s="24"/>
      <c r="D27" s="24"/>
      <c r="E27" s="24"/>
      <c r="F27" s="24"/>
      <c r="G27" s="25"/>
      <c r="H27" s="32"/>
    </row>
    <row r="28" spans="2:10" x14ac:dyDescent="0.25">
      <c r="B28" s="14"/>
      <c r="C28" s="24"/>
      <c r="D28" s="24"/>
      <c r="E28" s="24"/>
      <c r="F28" s="24"/>
      <c r="G28" s="25"/>
      <c r="H28" s="32"/>
    </row>
    <row r="29" spans="2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2:10" x14ac:dyDescent="0.25">
      <c r="B30" s="14"/>
      <c r="C30" s="25"/>
      <c r="D30" s="25"/>
      <c r="E30" s="25"/>
      <c r="F30" s="25"/>
      <c r="G30" s="25"/>
      <c r="H30" s="26"/>
    </row>
    <row r="31" spans="2:10" s="21" customFormat="1" x14ac:dyDescent="0.25">
      <c r="B31" s="594" t="s">
        <v>139</v>
      </c>
      <c r="C31" s="596" t="s">
        <v>210</v>
      </c>
      <c r="D31" s="407" t="s">
        <v>211</v>
      </c>
      <c r="E31" s="596" t="s">
        <v>141</v>
      </c>
      <c r="F31" s="407" t="s">
        <v>142</v>
      </c>
      <c r="G31" s="407" t="s">
        <v>145</v>
      </c>
      <c r="H31" s="407" t="s">
        <v>22</v>
      </c>
    </row>
    <row r="32" spans="2:10" s="21" customFormat="1" x14ac:dyDescent="0.25">
      <c r="B32" s="595"/>
      <c r="C32" s="597"/>
      <c r="D32" s="408" t="s">
        <v>140</v>
      </c>
      <c r="E32" s="597"/>
      <c r="F32" s="408" t="s">
        <v>143</v>
      </c>
      <c r="G32" s="408" t="s">
        <v>144</v>
      </c>
      <c r="H32" s="409" t="s">
        <v>146</v>
      </c>
      <c r="I32" s="338"/>
      <c r="J32" s="338"/>
    </row>
    <row r="33" spans="1:11" s="21" customFormat="1" ht="18.95" customHeight="1" x14ac:dyDescent="0.25">
      <c r="A33"/>
      <c r="B33" s="159" t="s">
        <v>162</v>
      </c>
      <c r="C33" s="195">
        <f>+'14'!N5</f>
        <v>71960.449999999983</v>
      </c>
      <c r="D33" s="101">
        <f>+'15'!N5</f>
        <v>3656.88</v>
      </c>
      <c r="E33" s="101">
        <f>+'16'!N5</f>
        <v>5.77</v>
      </c>
      <c r="F33" s="101">
        <f>+'17'!N5</f>
        <v>3070252.86</v>
      </c>
      <c r="G33" s="196">
        <f>+'18'!N5</f>
        <v>0</v>
      </c>
      <c r="H33" s="201">
        <f>SUM(C33:G33)</f>
        <v>3145875.96</v>
      </c>
      <c r="I33" s="339"/>
      <c r="J33" s="338"/>
      <c r="K33" s="27"/>
    </row>
    <row r="34" spans="1:11" ht="18.95" customHeight="1" x14ac:dyDescent="0.25">
      <c r="A34"/>
      <c r="B34" s="159" t="s">
        <v>163</v>
      </c>
      <c r="C34" s="195">
        <f>+'14'!N6</f>
        <v>27904.6</v>
      </c>
      <c r="D34" s="101">
        <f>+'15'!N6</f>
        <v>3873.67</v>
      </c>
      <c r="E34" s="101">
        <f>+'16'!N6</f>
        <v>15.5</v>
      </c>
      <c r="F34" s="101">
        <f>+'17'!N6</f>
        <v>1303113.8000000003</v>
      </c>
      <c r="G34" s="196">
        <f>+'18'!N6</f>
        <v>0</v>
      </c>
      <c r="H34" s="201">
        <f t="shared" ref="H34:H46" si="1">SUM(C34:G34)</f>
        <v>1334907.5700000003</v>
      </c>
      <c r="I34" s="340"/>
      <c r="J34" s="338"/>
      <c r="K34" s="27"/>
    </row>
    <row r="35" spans="1:11" ht="18.95" customHeight="1" x14ac:dyDescent="0.25">
      <c r="A35"/>
      <c r="B35" s="159" t="s">
        <v>164</v>
      </c>
      <c r="C35" s="195">
        <f>+'14'!N7</f>
        <v>8871.029999999997</v>
      </c>
      <c r="D35" s="101">
        <f>+'15'!N7</f>
        <v>182.93</v>
      </c>
      <c r="E35" s="101">
        <f>+'16'!N7</f>
        <v>0</v>
      </c>
      <c r="F35" s="101">
        <f>+'17'!N7</f>
        <v>576493.17000000004</v>
      </c>
      <c r="G35" s="196">
        <f>+'18'!N7</f>
        <v>0</v>
      </c>
      <c r="H35" s="201">
        <f t="shared" si="1"/>
        <v>585547.13</v>
      </c>
      <c r="I35" s="340"/>
      <c r="J35" s="338"/>
      <c r="K35" s="27"/>
    </row>
    <row r="36" spans="1:11" ht="18.95" customHeight="1" x14ac:dyDescent="0.25">
      <c r="A36"/>
      <c r="B36" s="159" t="s">
        <v>186</v>
      </c>
      <c r="C36" s="195">
        <f>+'14'!N8</f>
        <v>1185.6599999999999</v>
      </c>
      <c r="D36" s="101">
        <f>+'15'!N8</f>
        <v>0</v>
      </c>
      <c r="E36" s="101">
        <f>+'16'!N8</f>
        <v>3502.26</v>
      </c>
      <c r="F36" s="101">
        <f>+'17'!N8</f>
        <v>0</v>
      </c>
      <c r="G36" s="196">
        <f>+'18'!N8</f>
        <v>0</v>
      </c>
      <c r="H36" s="201">
        <f t="shared" si="1"/>
        <v>4687.92</v>
      </c>
      <c r="I36" s="340"/>
      <c r="J36" s="338"/>
      <c r="K36" s="27"/>
    </row>
    <row r="37" spans="1:11" ht="18.95" customHeight="1" x14ac:dyDescent="0.25">
      <c r="A37"/>
      <c r="B37" s="159" t="s">
        <v>165</v>
      </c>
      <c r="C37" s="195">
        <f>+'14'!N9</f>
        <v>192501.89</v>
      </c>
      <c r="D37" s="101">
        <f>+'15'!N9</f>
        <v>707.13</v>
      </c>
      <c r="E37" s="101">
        <f>+'16'!N9</f>
        <v>1250897.26</v>
      </c>
      <c r="F37" s="101">
        <f>+'17'!N9</f>
        <v>0</v>
      </c>
      <c r="G37" s="196">
        <f>+'18'!N9</f>
        <v>0</v>
      </c>
      <c r="H37" s="201">
        <f t="shared" si="1"/>
        <v>1444106.28</v>
      </c>
      <c r="I37" s="340"/>
      <c r="J37" s="338"/>
      <c r="K37" s="27"/>
    </row>
    <row r="38" spans="1:11" ht="18.95" customHeight="1" x14ac:dyDescent="0.25">
      <c r="A38"/>
      <c r="B38" s="159" t="s">
        <v>166</v>
      </c>
      <c r="C38" s="195">
        <f>+'14'!N10</f>
        <v>9744.6999999999989</v>
      </c>
      <c r="D38" s="101">
        <f>+'15'!N10</f>
        <v>417.52</v>
      </c>
      <c r="E38" s="101">
        <f>+'16'!N10</f>
        <v>0</v>
      </c>
      <c r="F38" s="101">
        <f>+'17'!N10</f>
        <v>116499.36999999997</v>
      </c>
      <c r="G38" s="196">
        <f>+'18'!N10</f>
        <v>2.9</v>
      </c>
      <c r="H38" s="201">
        <f t="shared" si="1"/>
        <v>126664.48999999996</v>
      </c>
      <c r="I38" s="340"/>
      <c r="J38" s="338"/>
      <c r="K38" s="27"/>
    </row>
    <row r="39" spans="1:11" ht="18.95" customHeight="1" x14ac:dyDescent="0.25">
      <c r="A39"/>
      <c r="B39" s="159" t="s">
        <v>167</v>
      </c>
      <c r="C39" s="195">
        <f>+'14'!N11</f>
        <v>31365.87</v>
      </c>
      <c r="D39" s="101">
        <f>+'15'!N11</f>
        <v>0</v>
      </c>
      <c r="E39" s="101">
        <f>+'16'!N11</f>
        <v>59816.39</v>
      </c>
      <c r="F39" s="101">
        <f>+'17'!N11</f>
        <v>0</v>
      </c>
      <c r="G39" s="196">
        <f>+'18'!N11</f>
        <v>0</v>
      </c>
      <c r="H39" s="201">
        <f t="shared" si="1"/>
        <v>91182.26</v>
      </c>
      <c r="I39" s="340"/>
      <c r="J39" s="338"/>
      <c r="K39" s="27"/>
    </row>
    <row r="40" spans="1:11" ht="18.95" customHeight="1" x14ac:dyDescent="0.25">
      <c r="A40"/>
      <c r="B40" s="159" t="s">
        <v>168</v>
      </c>
      <c r="C40" s="195">
        <f>+'14'!N12</f>
        <v>2694.2400000000002</v>
      </c>
      <c r="D40" s="101">
        <f>+'15'!N12</f>
        <v>0</v>
      </c>
      <c r="E40" s="101">
        <f>+'16'!N12</f>
        <v>0</v>
      </c>
      <c r="F40" s="101">
        <f>+'17'!N12</f>
        <v>0</v>
      </c>
      <c r="G40" s="196">
        <f>+'18'!N12</f>
        <v>0</v>
      </c>
      <c r="H40" s="201">
        <f t="shared" si="1"/>
        <v>2694.2400000000002</v>
      </c>
      <c r="I40" s="340"/>
      <c r="J40" s="338"/>
      <c r="K40" s="27"/>
    </row>
    <row r="41" spans="1:11" ht="18.95" customHeight="1" x14ac:dyDescent="0.25">
      <c r="A41"/>
      <c r="B41" s="159" t="s">
        <v>169</v>
      </c>
      <c r="C41" s="195">
        <f>+'14'!N13</f>
        <v>462739.25000000006</v>
      </c>
      <c r="D41" s="101">
        <f>+'15'!N13</f>
        <v>790.29</v>
      </c>
      <c r="E41" s="101">
        <f>+'16'!N13</f>
        <v>0</v>
      </c>
      <c r="F41" s="101">
        <f>+'17'!N13</f>
        <v>0</v>
      </c>
      <c r="G41" s="196">
        <f>+'18'!N13</f>
        <v>0</v>
      </c>
      <c r="H41" s="201">
        <f t="shared" si="1"/>
        <v>463529.54000000004</v>
      </c>
      <c r="I41" s="340"/>
      <c r="J41" s="338"/>
      <c r="K41" s="27"/>
    </row>
    <row r="42" spans="1:11" ht="18.95" customHeight="1" x14ac:dyDescent="0.25">
      <c r="A42"/>
      <c r="B42" s="115" t="s">
        <v>170</v>
      </c>
      <c r="C42" s="195">
        <f>+'14'!N14</f>
        <v>1261192.8900000001</v>
      </c>
      <c r="D42" s="101">
        <f>+'15'!N14</f>
        <v>1207406.26</v>
      </c>
      <c r="E42" s="101">
        <f>+'16'!N14</f>
        <v>36783.090000000004</v>
      </c>
      <c r="F42" s="101">
        <f>+'17'!N14</f>
        <v>2396404.0499999998</v>
      </c>
      <c r="G42" s="196">
        <f>+'18'!N14</f>
        <v>256.14999999999998</v>
      </c>
      <c r="H42" s="201">
        <f t="shared" si="1"/>
        <v>4902042.4400000004</v>
      </c>
      <c r="I42" s="340"/>
      <c r="J42" s="338"/>
      <c r="K42" s="27"/>
    </row>
    <row r="43" spans="1:11" ht="18.95" customHeight="1" x14ac:dyDescent="0.25">
      <c r="A43"/>
      <c r="B43" s="115" t="s">
        <v>306</v>
      </c>
      <c r="C43" s="195">
        <f>+'14'!N15</f>
        <v>3612518.9400000004</v>
      </c>
      <c r="D43" s="101">
        <f>+'15'!N15</f>
        <v>560053.81000000006</v>
      </c>
      <c r="E43" s="101">
        <f>+'16'!N15</f>
        <v>70655.290000000008</v>
      </c>
      <c r="F43" s="101">
        <f>+'17'!N15</f>
        <v>967638.21000000008</v>
      </c>
      <c r="G43" s="196">
        <f>+'18'!N15</f>
        <v>197.99</v>
      </c>
      <c r="H43" s="201">
        <f t="shared" si="1"/>
        <v>5211064.24</v>
      </c>
      <c r="I43" s="340"/>
      <c r="J43" s="338"/>
      <c r="K43" s="27"/>
    </row>
    <row r="44" spans="1:11" ht="18.95" customHeight="1" x14ac:dyDescent="0.25">
      <c r="A44"/>
      <c r="B44" s="115" t="s">
        <v>307</v>
      </c>
      <c r="C44" s="195">
        <f>+'14'!N16</f>
        <v>0</v>
      </c>
      <c r="D44" s="101">
        <f>+'15'!N16</f>
        <v>0</v>
      </c>
      <c r="E44" s="101">
        <f>+'16'!N16</f>
        <v>0</v>
      </c>
      <c r="F44" s="101">
        <f>+'17'!N16</f>
        <v>0</v>
      </c>
      <c r="G44" s="196">
        <f>+'18'!N16</f>
        <v>0</v>
      </c>
      <c r="H44" s="201">
        <f t="shared" si="1"/>
        <v>0</v>
      </c>
      <c r="I44" s="340"/>
      <c r="J44" s="338"/>
      <c r="K44" s="27"/>
    </row>
    <row r="45" spans="1:11" ht="18.95" customHeight="1" x14ac:dyDescent="0.25">
      <c r="A45"/>
      <c r="B45" s="159" t="s">
        <v>177</v>
      </c>
      <c r="C45" s="195">
        <f>+'14'!N17</f>
        <v>192235.50000000003</v>
      </c>
      <c r="D45" s="101">
        <f>+'15'!N17</f>
        <v>2882.43</v>
      </c>
      <c r="E45" s="101">
        <f>+'16'!N17</f>
        <v>14.69</v>
      </c>
      <c r="F45" s="101">
        <f>+'17'!N17</f>
        <v>0</v>
      </c>
      <c r="G45" s="196">
        <f>+'18'!N17</f>
        <v>0</v>
      </c>
      <c r="H45" s="201">
        <f t="shared" si="1"/>
        <v>195132.62000000002</v>
      </c>
      <c r="I45" s="340"/>
      <c r="J45" s="338"/>
      <c r="K45" s="27"/>
    </row>
    <row r="46" spans="1:11" ht="18.95" customHeight="1" x14ac:dyDescent="0.25">
      <c r="A46"/>
      <c r="B46" s="159" t="s">
        <v>390</v>
      </c>
      <c r="C46" s="195">
        <f>+'14'!N18</f>
        <v>0</v>
      </c>
      <c r="D46" s="101">
        <f>+'15'!N18</f>
        <v>0</v>
      </c>
      <c r="E46" s="101">
        <f>+'16'!N18</f>
        <v>0</v>
      </c>
      <c r="F46" s="101">
        <f>+'17'!N18</f>
        <v>0</v>
      </c>
      <c r="G46" s="196">
        <f>+'18'!N18</f>
        <v>0</v>
      </c>
      <c r="H46" s="201">
        <f t="shared" si="1"/>
        <v>0</v>
      </c>
      <c r="I46" s="340"/>
      <c r="J46" s="338"/>
      <c r="K46" s="27"/>
    </row>
    <row r="47" spans="1:11" ht="18.95" customHeight="1" x14ac:dyDescent="0.25">
      <c r="B47" s="214" t="s">
        <v>22</v>
      </c>
      <c r="C47" s="381">
        <f t="shared" ref="C47:H47" si="2">SUM(C33:C46)</f>
        <v>5874915.0200000005</v>
      </c>
      <c r="D47" s="381">
        <f t="shared" si="2"/>
        <v>1779970.92</v>
      </c>
      <c r="E47" s="381">
        <f t="shared" si="2"/>
        <v>1421690.25</v>
      </c>
      <c r="F47" s="381">
        <f t="shared" si="2"/>
        <v>8430401.4600000009</v>
      </c>
      <c r="G47" s="381">
        <f t="shared" si="2"/>
        <v>457.03999999999996</v>
      </c>
      <c r="H47" s="381">
        <f t="shared" si="2"/>
        <v>17507434.690000001</v>
      </c>
      <c r="I47" s="341"/>
      <c r="J47" s="338"/>
      <c r="K47" s="27"/>
    </row>
    <row r="48" spans="1:11" x14ac:dyDescent="0.25">
      <c r="C48" s="25"/>
      <c r="D48" s="25"/>
      <c r="E48" s="25"/>
      <c r="F48" s="25"/>
      <c r="G48" s="25"/>
      <c r="H48" s="25"/>
      <c r="I48" s="340"/>
      <c r="J48" s="340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R23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7.57031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8" x14ac:dyDescent="0.25">
      <c r="A1" s="36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8" x14ac:dyDescent="0.25">
      <c r="A3" s="65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8" ht="15" customHeight="1" x14ac:dyDescent="0.25">
      <c r="A4" s="65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8" ht="15" customHeight="1" x14ac:dyDescent="0.25">
      <c r="A5" s="12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8" ht="15" customHeight="1" x14ac:dyDescent="0.25">
      <c r="A6" s="126" t="s">
        <v>101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22</v>
      </c>
      <c r="O6" s="21"/>
    </row>
    <row r="7" spans="1:18" ht="20.100000000000001" customHeight="1" x14ac:dyDescent="0.3">
      <c r="A7" s="371" t="s">
        <v>162</v>
      </c>
      <c r="B7" s="372">
        <f>+'13'!B5+'19'!B5</f>
        <v>278791.10999999993</v>
      </c>
      <c r="C7" s="372">
        <f>+'13'!C5+'19'!C5</f>
        <v>263782.23000000016</v>
      </c>
      <c r="D7" s="372">
        <f>+'13'!D5+'19'!D5</f>
        <v>277460.01999999984</v>
      </c>
      <c r="E7" s="372">
        <f>+'13'!E5+'19'!E5</f>
        <v>258826.04999999987</v>
      </c>
      <c r="F7" s="372">
        <f>+'13'!F5+'19'!F5</f>
        <v>257779.68999999986</v>
      </c>
      <c r="G7" s="372">
        <f>+'13'!G5+'19'!G5</f>
        <v>243265.37</v>
      </c>
      <c r="H7" s="372">
        <f>+'13'!H5+'19'!H5</f>
        <v>254831.20000000016</v>
      </c>
      <c r="I7" s="372">
        <f>+'13'!I5+'19'!I5</f>
        <v>253604.90000000011</v>
      </c>
      <c r="J7" s="372">
        <f>+'13'!J5+'19'!J5</f>
        <v>256259.77000000014</v>
      </c>
      <c r="K7" s="372">
        <f>+'13'!K5+'19'!K5</f>
        <v>261699.01000000033</v>
      </c>
      <c r="L7" s="372">
        <f>+'13'!L5+'19'!L5</f>
        <v>255397.46999999988</v>
      </c>
      <c r="M7" s="372">
        <f>+'13'!M5+'19'!M5</f>
        <v>284179.13999999984</v>
      </c>
      <c r="N7" s="288">
        <f>SUM(B7:M7)</f>
        <v>3145875.96</v>
      </c>
      <c r="O7" s="251"/>
      <c r="P7" s="27"/>
      <c r="Q7" s="27"/>
      <c r="R7" s="27"/>
    </row>
    <row r="8" spans="1:18" ht="20.100000000000001" customHeight="1" x14ac:dyDescent="0.3">
      <c r="A8" s="371" t="s">
        <v>163</v>
      </c>
      <c r="B8" s="372">
        <f>+'13'!B6+'19'!B6</f>
        <v>111692.05000000005</v>
      </c>
      <c r="C8" s="372">
        <f>+'13'!C6+'19'!C6</f>
        <v>105280.2099999999</v>
      </c>
      <c r="D8" s="372">
        <f>+'13'!D6+'19'!D6</f>
        <v>116525.43</v>
      </c>
      <c r="E8" s="372">
        <f>+'13'!E6+'19'!E6</f>
        <v>110683.56000000004</v>
      </c>
      <c r="F8" s="372">
        <f>+'13'!F6+'19'!F6</f>
        <v>110992.02000000003</v>
      </c>
      <c r="G8" s="372">
        <f>+'13'!G6+'19'!G6</f>
        <v>105032.81000000008</v>
      </c>
      <c r="H8" s="372">
        <f>+'13'!H6+'19'!H6</f>
        <v>111083.1500000001</v>
      </c>
      <c r="I8" s="372">
        <f>+'13'!I6+'19'!I6</f>
        <v>110705.90000000005</v>
      </c>
      <c r="J8" s="372">
        <f>+'13'!J6+'19'!J6</f>
        <v>110893.84000000004</v>
      </c>
      <c r="K8" s="372">
        <f>+'13'!K6+'19'!K6</f>
        <v>111107</v>
      </c>
      <c r="L8" s="372">
        <f>+'13'!L6+'19'!L6</f>
        <v>107876.39999999995</v>
      </c>
      <c r="M8" s="372">
        <f>+'13'!M6+'19'!M6</f>
        <v>123035.2</v>
      </c>
      <c r="N8" s="288">
        <f t="shared" ref="N8:N21" si="0">SUM(B8:M8)</f>
        <v>1334907.57</v>
      </c>
      <c r="O8" s="251"/>
      <c r="P8" s="27"/>
      <c r="Q8" s="27"/>
      <c r="R8" s="27"/>
    </row>
    <row r="9" spans="1:18" ht="20.100000000000001" customHeight="1" x14ac:dyDescent="0.3">
      <c r="A9" s="371" t="s">
        <v>164</v>
      </c>
      <c r="B9" s="372">
        <f>+'13'!B7+'19'!B7</f>
        <v>57696.893999999986</v>
      </c>
      <c r="C9" s="372">
        <f>+'13'!C7+'19'!C7</f>
        <v>53021.600000000006</v>
      </c>
      <c r="D9" s="372">
        <f>+'13'!D7+'19'!D7</f>
        <v>52478.590000000004</v>
      </c>
      <c r="E9" s="372">
        <f>+'13'!E7+'19'!E7</f>
        <v>49203.429999999964</v>
      </c>
      <c r="F9" s="372">
        <f>+'13'!F7+'19'!F7</f>
        <v>47941.580000000024</v>
      </c>
      <c r="G9" s="372">
        <f>+'13'!G7+'19'!G7</f>
        <v>46290.649999999994</v>
      </c>
      <c r="H9" s="372">
        <f>+'13'!H7+'19'!H7</f>
        <v>48101.769999999982</v>
      </c>
      <c r="I9" s="372">
        <f>+'13'!I7+'19'!I7</f>
        <v>46643.390000000007</v>
      </c>
      <c r="J9" s="372">
        <f>+'13'!J7+'19'!J7</f>
        <v>46919.98000000001</v>
      </c>
      <c r="K9" s="372">
        <f>+'13'!K7+'19'!K7</f>
        <v>46049.280000000057</v>
      </c>
      <c r="L9" s="372">
        <f>+'13'!L7+'19'!L7</f>
        <v>44063.279999999984</v>
      </c>
      <c r="M9" s="372">
        <f>+'13'!M7+'19'!M7</f>
        <v>50931.210000000021</v>
      </c>
      <c r="N9" s="288">
        <f t="shared" si="0"/>
        <v>589341.6540000001</v>
      </c>
      <c r="O9" s="251"/>
      <c r="P9" s="27"/>
      <c r="Q9" s="27"/>
      <c r="R9" s="27"/>
    </row>
    <row r="10" spans="1:18" ht="20.100000000000001" customHeight="1" x14ac:dyDescent="0.3">
      <c r="A10" s="371" t="s">
        <v>186</v>
      </c>
      <c r="B10" s="372">
        <f>+'13'!B8+'19'!B8</f>
        <v>506.51000000000005</v>
      </c>
      <c r="C10" s="372">
        <f>+'13'!C8+'19'!C8</f>
        <v>470.49</v>
      </c>
      <c r="D10" s="372">
        <f>+'13'!D8+'19'!D8</f>
        <v>395.47</v>
      </c>
      <c r="E10" s="372">
        <f>+'13'!E8+'19'!E8</f>
        <v>399.39999999999992</v>
      </c>
      <c r="F10" s="372">
        <f>+'13'!F8+'19'!F8</f>
        <v>288.15000000000003</v>
      </c>
      <c r="G10" s="372">
        <f>+'13'!G8+'19'!G8</f>
        <v>276.37999999999994</v>
      </c>
      <c r="H10" s="372">
        <f>+'13'!H8+'19'!H8</f>
        <v>328.7700000000001</v>
      </c>
      <c r="I10" s="372">
        <f>+'13'!I8+'19'!I8</f>
        <v>319.13</v>
      </c>
      <c r="J10" s="372">
        <f>+'13'!J8+'19'!J8</f>
        <v>362.34</v>
      </c>
      <c r="K10" s="372">
        <f>+'13'!K8+'19'!K8</f>
        <v>377.21000000000004</v>
      </c>
      <c r="L10" s="372">
        <f>+'13'!L8+'19'!L8</f>
        <v>460.41999999999996</v>
      </c>
      <c r="M10" s="372">
        <f>+'13'!M8+'19'!M8</f>
        <v>503.65000000000003</v>
      </c>
      <c r="N10" s="288">
        <f t="shared" si="0"/>
        <v>4687.92</v>
      </c>
      <c r="O10" s="251"/>
      <c r="P10" s="27"/>
      <c r="Q10" s="27"/>
      <c r="R10" s="27"/>
    </row>
    <row r="11" spans="1:18" ht="20.100000000000001" customHeight="1" x14ac:dyDescent="0.3">
      <c r="A11" s="371" t="s">
        <v>165</v>
      </c>
      <c r="B11" s="372">
        <f>+'13'!B9+'19'!B9</f>
        <v>133427.451</v>
      </c>
      <c r="C11" s="372">
        <f>+'13'!C9+'19'!C9</f>
        <v>124515.76700000001</v>
      </c>
      <c r="D11" s="372">
        <f>+'13'!D9+'19'!D9</f>
        <v>125905.91</v>
      </c>
      <c r="E11" s="372">
        <f>+'13'!E9+'19'!E9</f>
        <v>112192.45199999999</v>
      </c>
      <c r="F11" s="372">
        <f>+'13'!F9+'19'!F9</f>
        <v>111880.14</v>
      </c>
      <c r="G11" s="372">
        <f>+'13'!G9+'19'!G9</f>
        <v>106713.80699999999</v>
      </c>
      <c r="H11" s="372">
        <f>+'13'!H9+'19'!H9</f>
        <v>117572.641</v>
      </c>
      <c r="I11" s="372">
        <f>+'13'!I9+'19'!I9</f>
        <v>112393.213</v>
      </c>
      <c r="J11" s="372">
        <f>+'13'!J9+'19'!J9</f>
        <v>110559.83300000001</v>
      </c>
      <c r="K11" s="372">
        <f>+'13'!K9+'19'!K9</f>
        <v>118579.80700000002</v>
      </c>
      <c r="L11" s="372">
        <f>+'13'!L9+'19'!L9</f>
        <v>131295.46799999999</v>
      </c>
      <c r="M11" s="372">
        <f>+'13'!M9+'19'!M9</f>
        <v>145322.86600000001</v>
      </c>
      <c r="N11" s="288">
        <f t="shared" si="0"/>
        <v>1450359.355</v>
      </c>
      <c r="O11" s="251"/>
      <c r="P11" s="27"/>
      <c r="Q11" s="27"/>
      <c r="R11" s="27"/>
    </row>
    <row r="12" spans="1:18" ht="20.100000000000001" customHeight="1" x14ac:dyDescent="0.3">
      <c r="A12" s="371" t="s">
        <v>166</v>
      </c>
      <c r="B12" s="372">
        <f>+'13'!B10+'19'!B10</f>
        <v>561.22999999999968</v>
      </c>
      <c r="C12" s="372">
        <f>+'13'!C10+'19'!C10</f>
        <v>739.31</v>
      </c>
      <c r="D12" s="372">
        <f>+'13'!D10+'19'!D10</f>
        <v>1979.1900000000003</v>
      </c>
      <c r="E12" s="372">
        <f>+'13'!E10+'19'!E10</f>
        <v>7150.8900000000021</v>
      </c>
      <c r="F12" s="372">
        <f>+'13'!F10+'19'!F10</f>
        <v>18257.199999999997</v>
      </c>
      <c r="G12" s="372">
        <f>+'13'!G10+'19'!G10</f>
        <v>26946.850000000002</v>
      </c>
      <c r="H12" s="372">
        <f>+'13'!H10+'19'!H10</f>
        <v>28742.019999999982</v>
      </c>
      <c r="I12" s="372">
        <f>+'13'!I10+'19'!I10</f>
        <v>19481.409999999996</v>
      </c>
      <c r="J12" s="372">
        <f>+'13'!J10+'19'!J10</f>
        <v>14513.84</v>
      </c>
      <c r="K12" s="372">
        <f>+'13'!K10+'19'!K10</f>
        <v>4272.5700000000006</v>
      </c>
      <c r="L12" s="372">
        <f>+'13'!L10+'19'!L10</f>
        <v>3258.7899999999991</v>
      </c>
      <c r="M12" s="372">
        <f>+'13'!M10+'19'!M10</f>
        <v>761.18999999999949</v>
      </c>
      <c r="N12" s="288">
        <f t="shared" si="0"/>
        <v>126664.48999999998</v>
      </c>
      <c r="O12" s="251"/>
      <c r="P12" s="27"/>
      <c r="Q12" s="27"/>
      <c r="R12" s="27"/>
    </row>
    <row r="13" spans="1:18" ht="20.100000000000001" customHeight="1" x14ac:dyDescent="0.3">
      <c r="A13" s="371" t="s">
        <v>167</v>
      </c>
      <c r="B13" s="372">
        <f>+'13'!B11+'19'!B11</f>
        <v>13015.12</v>
      </c>
      <c r="C13" s="372">
        <f>+'13'!C11+'19'!C11</f>
        <v>14270.239999999998</v>
      </c>
      <c r="D13" s="372">
        <f>+'13'!D11+'19'!D11</f>
        <v>10231.17</v>
      </c>
      <c r="E13" s="372">
        <f>+'13'!E11+'19'!E11</f>
        <v>5986.2100000000009</v>
      </c>
      <c r="F13" s="372">
        <f>+'13'!F11+'19'!F11</f>
        <v>7719.17</v>
      </c>
      <c r="G13" s="372">
        <f>+'13'!G11+'19'!G11</f>
        <v>5289.66</v>
      </c>
      <c r="H13" s="372">
        <f>+'13'!H11+'19'!H11</f>
        <v>5044.21</v>
      </c>
      <c r="I13" s="372">
        <f>+'13'!I11+'19'!I11</f>
        <v>7032.04</v>
      </c>
      <c r="J13" s="372">
        <f>+'13'!J11+'19'!J11</f>
        <v>6447.08</v>
      </c>
      <c r="K13" s="372">
        <f>+'13'!K11+'19'!K11</f>
        <v>2646.06</v>
      </c>
      <c r="L13" s="372">
        <f>+'13'!L11+'19'!L11</f>
        <v>4848.6099999999997</v>
      </c>
      <c r="M13" s="372">
        <f>+'13'!M11+'19'!M11</f>
        <v>8652.69</v>
      </c>
      <c r="N13" s="288">
        <f t="shared" si="0"/>
        <v>91182.26</v>
      </c>
      <c r="O13" s="251"/>
      <c r="P13" s="27"/>
      <c r="Q13" s="27"/>
      <c r="R13" s="27"/>
    </row>
    <row r="14" spans="1:18" ht="20.100000000000001" customHeight="1" x14ac:dyDescent="0.3">
      <c r="A14" s="371" t="s">
        <v>168</v>
      </c>
      <c r="B14" s="372">
        <f>+'13'!B12+'19'!B12</f>
        <v>186.76</v>
      </c>
      <c r="C14" s="372">
        <f>+'13'!C12+'19'!C12</f>
        <v>133.41</v>
      </c>
      <c r="D14" s="372">
        <f>+'13'!D12+'19'!D12</f>
        <v>133.35</v>
      </c>
      <c r="E14" s="372">
        <f>+'13'!E12+'19'!E12</f>
        <v>213.84</v>
      </c>
      <c r="F14" s="372">
        <f>+'13'!F12+'19'!F12</f>
        <v>211.37</v>
      </c>
      <c r="G14" s="372">
        <f>+'13'!G12+'19'!G12</f>
        <v>133.35</v>
      </c>
      <c r="H14" s="372">
        <f>+'13'!H12+'19'!H12</f>
        <v>106.75</v>
      </c>
      <c r="I14" s="372">
        <f>+'13'!I12+'19'!I12</f>
        <v>213.41</v>
      </c>
      <c r="J14" s="372">
        <f>+'13'!J12+'19'!J12</f>
        <v>427.01</v>
      </c>
      <c r="K14" s="372">
        <f>+'13'!K12+'19'!K12</f>
        <v>293.8</v>
      </c>
      <c r="L14" s="372">
        <f>+'13'!L12+'19'!L12</f>
        <v>293.77</v>
      </c>
      <c r="M14" s="372">
        <f>+'13'!M12+'19'!M12</f>
        <v>347.42</v>
      </c>
      <c r="N14" s="288">
        <f t="shared" si="0"/>
        <v>2694.2400000000002</v>
      </c>
      <c r="O14" s="251"/>
      <c r="P14" s="27"/>
      <c r="Q14" s="27"/>
      <c r="R14" s="27"/>
    </row>
    <row r="15" spans="1:18" ht="20.100000000000001" customHeight="1" x14ac:dyDescent="0.3">
      <c r="A15" s="371" t="s">
        <v>169</v>
      </c>
      <c r="B15" s="372">
        <f>+'13'!B13+'19'!B13</f>
        <v>44296.34</v>
      </c>
      <c r="C15" s="372">
        <f>+'13'!C13+'19'!C13</f>
        <v>41036.439999999995</v>
      </c>
      <c r="D15" s="372">
        <f>+'13'!D13+'19'!D13</f>
        <v>48505.240000000005</v>
      </c>
      <c r="E15" s="372">
        <f>+'13'!E13+'19'!E13</f>
        <v>41436.39999999998</v>
      </c>
      <c r="F15" s="372">
        <f>+'13'!F13+'19'!F13</f>
        <v>34157.580000000009</v>
      </c>
      <c r="G15" s="372">
        <f>+'13'!G13+'19'!G13</f>
        <v>37130.78</v>
      </c>
      <c r="H15" s="372">
        <f>+'13'!H13+'19'!H13</f>
        <v>37624.150000000009</v>
      </c>
      <c r="I15" s="372">
        <f>+'13'!I13+'19'!I13</f>
        <v>40239.980000000003</v>
      </c>
      <c r="J15" s="372">
        <f>+'13'!J13+'19'!J13</f>
        <v>33941.879999999997</v>
      </c>
      <c r="K15" s="372">
        <f>+'13'!K13+'19'!K13</f>
        <v>34751.360000000001</v>
      </c>
      <c r="L15" s="372">
        <f>+'13'!L13+'19'!L13</f>
        <v>36258.879999999997</v>
      </c>
      <c r="M15" s="372">
        <f>+'13'!M13+'19'!M13</f>
        <v>34150.510000000009</v>
      </c>
      <c r="N15" s="288">
        <f t="shared" si="0"/>
        <v>463529.54</v>
      </c>
      <c r="O15" s="251"/>
      <c r="P15" s="27"/>
      <c r="Q15" s="27"/>
      <c r="R15" s="27"/>
    </row>
    <row r="16" spans="1:18" ht="20.100000000000001" customHeight="1" x14ac:dyDescent="0.3">
      <c r="A16" s="115" t="s">
        <v>170</v>
      </c>
      <c r="B16" s="372">
        <f>+'13'!B14+'19'!B14</f>
        <v>431245.85000000009</v>
      </c>
      <c r="C16" s="372">
        <f>+'13'!C14+'19'!C14</f>
        <v>395102.54999999993</v>
      </c>
      <c r="D16" s="372">
        <f>+'13'!D14+'19'!D14</f>
        <v>450183.30999999982</v>
      </c>
      <c r="E16" s="372">
        <f>+'13'!E14+'19'!E14</f>
        <v>391184.35000000009</v>
      </c>
      <c r="F16" s="372">
        <f>+'13'!F14+'19'!F14</f>
        <v>406662.92000000016</v>
      </c>
      <c r="G16" s="372">
        <f>+'13'!G14+'19'!G14</f>
        <v>375439.46</v>
      </c>
      <c r="H16" s="372">
        <f>+'13'!H14+'19'!H14</f>
        <v>393347.44000000018</v>
      </c>
      <c r="I16" s="372">
        <f>+'13'!I14+'19'!I14</f>
        <v>404133.05000000005</v>
      </c>
      <c r="J16" s="372">
        <f>+'13'!J14+'19'!J14</f>
        <v>379200.50000000047</v>
      </c>
      <c r="K16" s="372">
        <f>+'13'!K14+'19'!K14</f>
        <v>404668.26</v>
      </c>
      <c r="L16" s="372">
        <f>+'13'!L14+'19'!L14</f>
        <v>432648.12999999966</v>
      </c>
      <c r="M16" s="372">
        <f>+'13'!M14+'19'!M14</f>
        <v>438226.62000000005</v>
      </c>
      <c r="N16" s="288">
        <f t="shared" si="0"/>
        <v>4902042.4400000013</v>
      </c>
      <c r="O16" s="251"/>
      <c r="P16" s="27"/>
      <c r="Q16" s="27"/>
      <c r="R16" s="27"/>
    </row>
    <row r="17" spans="1:18" ht="20.100000000000001" customHeight="1" x14ac:dyDescent="0.3">
      <c r="A17" s="115" t="s">
        <v>306</v>
      </c>
      <c r="B17" s="372">
        <f>+'13'!B15+'19'!B15</f>
        <v>460302.88799999992</v>
      </c>
      <c r="C17" s="372">
        <f>+'13'!C15+'19'!C15</f>
        <v>423413.27200000006</v>
      </c>
      <c r="D17" s="372">
        <f>+'13'!D15+'19'!D15</f>
        <v>474261.64299999998</v>
      </c>
      <c r="E17" s="372">
        <f>+'13'!E15+'19'!E15</f>
        <v>443874.11199999996</v>
      </c>
      <c r="F17" s="372">
        <f>+'13'!F15+'19'!F15</f>
        <v>453246.45799999998</v>
      </c>
      <c r="G17" s="372">
        <f>+'13'!G15+'19'!G15</f>
        <v>430855.1810000001</v>
      </c>
      <c r="H17" s="372">
        <f>+'13'!H15+'19'!H15</f>
        <v>424329.50099999999</v>
      </c>
      <c r="I17" s="372">
        <f>+'13'!I15+'19'!I15</f>
        <v>435332.89</v>
      </c>
      <c r="J17" s="372">
        <f>+'13'!J15+'19'!J15</f>
        <v>417984.40000000014</v>
      </c>
      <c r="K17" s="372">
        <f>+'13'!K15+'19'!K15</f>
        <v>445847.34399999987</v>
      </c>
      <c r="L17" s="372">
        <f>+'13'!L15+'19'!L15</f>
        <v>435762.90399999986</v>
      </c>
      <c r="M17" s="372">
        <f>+'13'!M15+'19'!M15</f>
        <v>449257.94199999992</v>
      </c>
      <c r="N17" s="288">
        <f t="shared" si="0"/>
        <v>5294468.5349999992</v>
      </c>
      <c r="O17" s="251"/>
      <c r="P17" s="27"/>
      <c r="Q17" s="27"/>
      <c r="R17" s="27"/>
    </row>
    <row r="18" spans="1:18" ht="20.100000000000001" customHeight="1" x14ac:dyDescent="0.3">
      <c r="A18" s="115" t="s">
        <v>307</v>
      </c>
      <c r="B18" s="372">
        <f>+'13'!B16+'19'!B16</f>
        <v>0</v>
      </c>
      <c r="C18" s="372">
        <f>+'13'!C16+'19'!C16</f>
        <v>0</v>
      </c>
      <c r="D18" s="372">
        <f>+'13'!D16+'19'!D16</f>
        <v>0</v>
      </c>
      <c r="E18" s="372">
        <f>+'13'!E16+'19'!E16</f>
        <v>0</v>
      </c>
      <c r="F18" s="372">
        <f>+'13'!F16+'19'!F16</f>
        <v>0</v>
      </c>
      <c r="G18" s="372">
        <f>+'13'!G16+'19'!G16</f>
        <v>0</v>
      </c>
      <c r="H18" s="372">
        <f>+'13'!H16+'19'!H16</f>
        <v>0</v>
      </c>
      <c r="I18" s="372">
        <f>+'13'!I16+'19'!I16</f>
        <v>0</v>
      </c>
      <c r="J18" s="372">
        <f>+'13'!J16+'19'!J16</f>
        <v>0</v>
      </c>
      <c r="K18" s="372">
        <f>+'13'!K16+'19'!K16</f>
        <v>0</v>
      </c>
      <c r="L18" s="372">
        <f>+'13'!L16+'19'!L16</f>
        <v>0</v>
      </c>
      <c r="M18" s="372">
        <f>+'13'!M16+'19'!M16</f>
        <v>0</v>
      </c>
      <c r="N18" s="298"/>
      <c r="O18" s="251"/>
      <c r="P18" s="27"/>
      <c r="Q18" s="27"/>
      <c r="R18" s="27"/>
    </row>
    <row r="19" spans="1:18" ht="20.100000000000001" customHeight="1" x14ac:dyDescent="0.3">
      <c r="A19" s="371" t="s">
        <v>177</v>
      </c>
      <c r="B19" s="372">
        <f>+'13'!B17+'19'!B17</f>
        <v>8233.67</v>
      </c>
      <c r="C19" s="372">
        <f>+'13'!C17+'19'!C17</f>
        <v>7428.6</v>
      </c>
      <c r="D19" s="372">
        <f>+'13'!D17+'19'!D17</f>
        <v>8467.9699999999993</v>
      </c>
      <c r="E19" s="372">
        <f>+'13'!E17+'19'!E17</f>
        <v>8148.8200000000006</v>
      </c>
      <c r="F19" s="372">
        <f>+'13'!F17+'19'!F17</f>
        <v>26572.34</v>
      </c>
      <c r="G19" s="372">
        <f>+'13'!G17+'19'!G17</f>
        <v>22233.720000000005</v>
      </c>
      <c r="H19" s="372">
        <f>+'13'!H17+'19'!H17</f>
        <v>27797.230000000003</v>
      </c>
      <c r="I19" s="372">
        <f>+'13'!I17+'19'!I17</f>
        <v>27437.599999999999</v>
      </c>
      <c r="J19" s="372">
        <f>+'13'!J17+'19'!J17</f>
        <v>24441.9</v>
      </c>
      <c r="K19" s="372">
        <f>+'13'!K17+'19'!K17</f>
        <v>18444.45</v>
      </c>
      <c r="L19" s="372">
        <f>+'13'!L17+'19'!L17</f>
        <v>7890.04</v>
      </c>
      <c r="M19" s="372">
        <f>+'13'!M17+'19'!M17</f>
        <v>8036.28</v>
      </c>
      <c r="N19" s="288">
        <f t="shared" si="0"/>
        <v>195132.62000000002</v>
      </c>
      <c r="O19" s="251"/>
      <c r="P19" s="27"/>
      <c r="Q19" s="27"/>
      <c r="R19" s="27"/>
    </row>
    <row r="20" spans="1:18" ht="20.100000000000001" customHeight="1" x14ac:dyDescent="0.3">
      <c r="A20" s="371" t="s">
        <v>390</v>
      </c>
      <c r="B20" s="372">
        <f>+'13'!B18+'19'!B18</f>
        <v>10999.471000000001</v>
      </c>
      <c r="C20" s="372">
        <f>+'13'!C18+'19'!C18</f>
        <v>3025.8030000000003</v>
      </c>
      <c r="D20" s="372">
        <f>+'13'!D18+'19'!D18</f>
        <v>1511.55</v>
      </c>
      <c r="E20" s="372">
        <f>+'13'!E18+'19'!E18</f>
        <v>1114.5360000000001</v>
      </c>
      <c r="F20" s="372">
        <f>+'13'!F18+'19'!F18</f>
        <v>1777.0740000000001</v>
      </c>
      <c r="G20" s="372">
        <f>+'13'!G18+'19'!G18</f>
        <v>2362.8500000000004</v>
      </c>
      <c r="H20" s="372">
        <f>+'13'!H18+'19'!H18</f>
        <v>2863.5200000000004</v>
      </c>
      <c r="I20" s="372">
        <f>+'13'!I18+'19'!I18</f>
        <v>1909.1660000000002</v>
      </c>
      <c r="J20" s="372">
        <f>+'13'!J18+'19'!J18</f>
        <v>1171.7230000000002</v>
      </c>
      <c r="K20" s="372">
        <f>+'13'!K18+'19'!K18</f>
        <v>2370.761</v>
      </c>
      <c r="L20" s="372">
        <f>+'13'!L18+'19'!L18</f>
        <v>2423.2219999999998</v>
      </c>
      <c r="M20" s="372">
        <f>+'13'!M18+'19'!M18</f>
        <v>3769.0749999999998</v>
      </c>
      <c r="N20" s="288">
        <f t="shared" si="0"/>
        <v>35298.750999999997</v>
      </c>
      <c r="O20" s="251"/>
      <c r="P20" s="27"/>
      <c r="Q20" s="27"/>
      <c r="R20" s="27"/>
    </row>
    <row r="21" spans="1:18" ht="20.100000000000001" customHeight="1" x14ac:dyDescent="0.25">
      <c r="A21" s="202" t="s">
        <v>22</v>
      </c>
      <c r="B21" s="288">
        <f>SUM(B7:B20)</f>
        <v>1550955.3439999996</v>
      </c>
      <c r="C21" s="288">
        <f t="shared" ref="C21:M21" si="1">SUM(C7:C20)</f>
        <v>1432219.9220000003</v>
      </c>
      <c r="D21" s="288">
        <f t="shared" si="1"/>
        <v>1568038.8429999996</v>
      </c>
      <c r="E21" s="288">
        <f t="shared" si="1"/>
        <v>1430414.0500000003</v>
      </c>
      <c r="F21" s="288">
        <f t="shared" si="1"/>
        <v>1477485.692</v>
      </c>
      <c r="G21" s="288">
        <f t="shared" si="1"/>
        <v>1401970.8680000002</v>
      </c>
      <c r="H21" s="288">
        <f t="shared" si="1"/>
        <v>1451772.3520000004</v>
      </c>
      <c r="I21" s="288">
        <f t="shared" si="1"/>
        <v>1459446.0790000004</v>
      </c>
      <c r="J21" s="288">
        <f t="shared" si="1"/>
        <v>1403124.0960000006</v>
      </c>
      <c r="K21" s="288">
        <f t="shared" si="1"/>
        <v>1451106.9120000002</v>
      </c>
      <c r="L21" s="288">
        <f t="shared" si="1"/>
        <v>1462477.3839999994</v>
      </c>
      <c r="M21" s="288">
        <f t="shared" si="1"/>
        <v>1547173.7929999996</v>
      </c>
      <c r="N21" s="288">
        <f t="shared" si="0"/>
        <v>17636185.335000001</v>
      </c>
      <c r="O21" s="373"/>
      <c r="Q21" s="27"/>
      <c r="R21" s="27"/>
    </row>
    <row r="23" spans="1:18" x14ac:dyDescent="0.25">
      <c r="N23" s="170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27" x14ac:dyDescent="0.25">
      <c r="A1" s="57" t="s">
        <v>509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57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470" customFormat="1" ht="15" customHeight="1" x14ac:dyDescent="0.2">
      <c r="A4" s="161" t="s">
        <v>101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  <c r="J4" s="161" t="s">
        <v>10</v>
      </c>
      <c r="K4" s="161" t="s">
        <v>11</v>
      </c>
      <c r="L4" s="161" t="s">
        <v>12</v>
      </c>
      <c r="M4" s="161" t="s">
        <v>13</v>
      </c>
      <c r="N4" s="161" t="s">
        <v>22</v>
      </c>
    </row>
    <row r="5" spans="1:27" s="471" customFormat="1" ht="20.100000000000001" customHeight="1" x14ac:dyDescent="0.25">
      <c r="A5" s="115" t="s">
        <v>162</v>
      </c>
      <c r="B5" s="473">
        <v>0</v>
      </c>
      <c r="C5" s="473">
        <v>0</v>
      </c>
      <c r="D5" s="473">
        <v>0</v>
      </c>
      <c r="E5" s="473">
        <v>0</v>
      </c>
      <c r="F5" s="473">
        <v>0</v>
      </c>
      <c r="G5" s="473">
        <v>0</v>
      </c>
      <c r="H5" s="473">
        <v>0</v>
      </c>
      <c r="I5" s="473">
        <v>0</v>
      </c>
      <c r="J5" s="473">
        <v>0</v>
      </c>
      <c r="K5" s="473">
        <v>0</v>
      </c>
      <c r="L5" s="473">
        <v>0</v>
      </c>
      <c r="M5" s="473">
        <v>0</v>
      </c>
      <c r="N5" s="383">
        <f>SUM(B5:M5)</f>
        <v>0</v>
      </c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</row>
    <row r="6" spans="1:27" s="471" customFormat="1" ht="20.100000000000001" customHeight="1" x14ac:dyDescent="0.25">
      <c r="A6" s="115" t="s">
        <v>163</v>
      </c>
      <c r="B6" s="473">
        <v>0</v>
      </c>
      <c r="C6" s="473">
        <v>0</v>
      </c>
      <c r="D6" s="473">
        <v>0</v>
      </c>
      <c r="E6" s="473">
        <v>0</v>
      </c>
      <c r="F6" s="473">
        <v>0</v>
      </c>
      <c r="G6" s="473">
        <v>0</v>
      </c>
      <c r="H6" s="473">
        <v>0</v>
      </c>
      <c r="I6" s="473">
        <v>0</v>
      </c>
      <c r="J6" s="473">
        <v>0</v>
      </c>
      <c r="K6" s="473">
        <v>0</v>
      </c>
      <c r="L6" s="473">
        <v>0</v>
      </c>
      <c r="M6" s="473">
        <v>0</v>
      </c>
      <c r="N6" s="383">
        <f t="shared" ref="N6:N19" si="0">SUM(B6:M6)</f>
        <v>0</v>
      </c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</row>
    <row r="7" spans="1:27" s="471" customFormat="1" ht="20.100000000000001" customHeight="1" x14ac:dyDescent="0.25">
      <c r="A7" s="115" t="s">
        <v>164</v>
      </c>
      <c r="B7" s="473">
        <v>3794.5239999999999</v>
      </c>
      <c r="C7" s="473">
        <v>0</v>
      </c>
      <c r="D7" s="473">
        <v>0</v>
      </c>
      <c r="E7" s="473">
        <v>0</v>
      </c>
      <c r="F7" s="473">
        <v>0</v>
      </c>
      <c r="G7" s="473">
        <v>0</v>
      </c>
      <c r="H7" s="473">
        <v>0</v>
      </c>
      <c r="I7" s="473">
        <v>0</v>
      </c>
      <c r="J7" s="473">
        <v>0</v>
      </c>
      <c r="K7" s="473">
        <v>0</v>
      </c>
      <c r="L7" s="473">
        <v>0</v>
      </c>
      <c r="M7" s="473">
        <v>0</v>
      </c>
      <c r="N7" s="383">
        <f t="shared" si="0"/>
        <v>3794.5239999999999</v>
      </c>
      <c r="P7" s="491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</row>
    <row r="8" spans="1:27" s="471" customFormat="1" ht="20.100000000000001" customHeight="1" x14ac:dyDescent="0.25">
      <c r="A8" s="115" t="s">
        <v>186</v>
      </c>
      <c r="B8" s="473">
        <v>0</v>
      </c>
      <c r="C8" s="473">
        <v>0</v>
      </c>
      <c r="D8" s="473">
        <v>0</v>
      </c>
      <c r="E8" s="473">
        <v>0</v>
      </c>
      <c r="F8" s="473">
        <v>0</v>
      </c>
      <c r="G8" s="473">
        <v>0</v>
      </c>
      <c r="H8" s="473">
        <v>0</v>
      </c>
      <c r="I8" s="473">
        <v>0</v>
      </c>
      <c r="J8" s="473">
        <v>0</v>
      </c>
      <c r="K8" s="473">
        <v>0</v>
      </c>
      <c r="L8" s="473">
        <v>0</v>
      </c>
      <c r="M8" s="473">
        <v>0</v>
      </c>
      <c r="N8" s="383">
        <f t="shared" si="0"/>
        <v>0</v>
      </c>
      <c r="P8" s="491"/>
    </row>
    <row r="9" spans="1:27" s="471" customFormat="1" ht="20.100000000000001" customHeight="1" x14ac:dyDescent="0.25">
      <c r="A9" s="115" t="s">
        <v>165</v>
      </c>
      <c r="B9" s="473">
        <v>2844.5709999999999</v>
      </c>
      <c r="C9" s="473">
        <v>423.8069999999999</v>
      </c>
      <c r="D9" s="473">
        <v>242.01</v>
      </c>
      <c r="E9" s="473">
        <v>254.75199999999998</v>
      </c>
      <c r="F9" s="473">
        <v>182.12</v>
      </c>
      <c r="G9" s="473">
        <v>161.357</v>
      </c>
      <c r="H9" s="473">
        <v>227.75099999999998</v>
      </c>
      <c r="I9" s="473">
        <v>193.54299999999998</v>
      </c>
      <c r="J9" s="473">
        <v>286.15300000000002</v>
      </c>
      <c r="K9" s="473">
        <v>331.83700000000005</v>
      </c>
      <c r="L9" s="473">
        <v>499.28799999999995</v>
      </c>
      <c r="M9" s="473">
        <v>605.88599999999997</v>
      </c>
      <c r="N9" s="383">
        <f t="shared" si="0"/>
        <v>6253.0750000000007</v>
      </c>
      <c r="P9" s="491"/>
    </row>
    <row r="10" spans="1:27" s="471" customFormat="1" ht="20.100000000000001" customHeight="1" x14ac:dyDescent="0.25">
      <c r="A10" s="115" t="s">
        <v>166</v>
      </c>
      <c r="B10" s="473">
        <v>0</v>
      </c>
      <c r="C10" s="473">
        <v>0</v>
      </c>
      <c r="D10" s="473">
        <v>0</v>
      </c>
      <c r="E10" s="473">
        <v>0</v>
      </c>
      <c r="F10" s="473">
        <v>0</v>
      </c>
      <c r="G10" s="473">
        <v>0</v>
      </c>
      <c r="H10" s="473">
        <v>0</v>
      </c>
      <c r="I10" s="473">
        <v>0</v>
      </c>
      <c r="J10" s="473">
        <v>0</v>
      </c>
      <c r="K10" s="473">
        <v>0</v>
      </c>
      <c r="L10" s="473">
        <v>0</v>
      </c>
      <c r="M10" s="473">
        <v>0</v>
      </c>
      <c r="N10" s="383">
        <f t="shared" si="0"/>
        <v>0</v>
      </c>
      <c r="P10" s="491"/>
    </row>
    <row r="11" spans="1:27" s="471" customFormat="1" ht="20.100000000000001" customHeight="1" x14ac:dyDescent="0.25">
      <c r="A11" s="115" t="s">
        <v>167</v>
      </c>
      <c r="B11" s="473">
        <v>0</v>
      </c>
      <c r="C11" s="473">
        <v>0</v>
      </c>
      <c r="D11" s="473">
        <v>0</v>
      </c>
      <c r="E11" s="473">
        <v>0</v>
      </c>
      <c r="F11" s="473">
        <v>0</v>
      </c>
      <c r="G11" s="473">
        <v>0</v>
      </c>
      <c r="H11" s="473">
        <v>0</v>
      </c>
      <c r="I11" s="473">
        <v>0</v>
      </c>
      <c r="J11" s="473">
        <v>0</v>
      </c>
      <c r="K11" s="473">
        <v>0</v>
      </c>
      <c r="L11" s="473">
        <v>0</v>
      </c>
      <c r="M11" s="473">
        <v>0</v>
      </c>
      <c r="N11" s="383">
        <f t="shared" si="0"/>
        <v>0</v>
      </c>
      <c r="P11" s="491"/>
    </row>
    <row r="12" spans="1:27" s="471" customFormat="1" ht="20.100000000000001" customHeight="1" x14ac:dyDescent="0.25">
      <c r="A12" s="115" t="s">
        <v>168</v>
      </c>
      <c r="B12" s="383">
        <v>0</v>
      </c>
      <c r="C12" s="383">
        <v>0</v>
      </c>
      <c r="D12" s="383">
        <v>0</v>
      </c>
      <c r="E12" s="383">
        <v>0</v>
      </c>
      <c r="F12" s="383">
        <v>0</v>
      </c>
      <c r="G12" s="383">
        <v>0</v>
      </c>
      <c r="H12" s="383">
        <v>0</v>
      </c>
      <c r="I12" s="383">
        <v>0</v>
      </c>
      <c r="J12" s="383">
        <v>0</v>
      </c>
      <c r="K12" s="383">
        <v>0</v>
      </c>
      <c r="L12" s="383">
        <v>0</v>
      </c>
      <c r="M12" s="383">
        <v>0</v>
      </c>
      <c r="N12" s="383">
        <f t="shared" si="0"/>
        <v>0</v>
      </c>
      <c r="P12" s="491"/>
    </row>
    <row r="13" spans="1:27" s="471" customFormat="1" ht="20.100000000000001" customHeight="1" x14ac:dyDescent="0.25">
      <c r="A13" s="115" t="s">
        <v>169</v>
      </c>
      <c r="B13" s="473">
        <v>0</v>
      </c>
      <c r="C13" s="473">
        <v>0</v>
      </c>
      <c r="D13" s="473">
        <v>0</v>
      </c>
      <c r="E13" s="473">
        <v>0</v>
      </c>
      <c r="F13" s="473">
        <v>0</v>
      </c>
      <c r="G13" s="473">
        <v>0</v>
      </c>
      <c r="H13" s="473">
        <v>0</v>
      </c>
      <c r="I13" s="473">
        <v>0</v>
      </c>
      <c r="J13" s="473">
        <v>0</v>
      </c>
      <c r="K13" s="473">
        <v>0</v>
      </c>
      <c r="L13" s="473">
        <v>0</v>
      </c>
      <c r="M13" s="473">
        <v>0</v>
      </c>
      <c r="N13" s="383">
        <f t="shared" si="0"/>
        <v>0</v>
      </c>
      <c r="P13" s="491"/>
    </row>
    <row r="14" spans="1:27" s="471" customFormat="1" ht="20.100000000000001" customHeight="1" x14ac:dyDescent="0.25">
      <c r="A14" s="115" t="s">
        <v>170</v>
      </c>
      <c r="B14" s="473">
        <v>0</v>
      </c>
      <c r="C14" s="473">
        <v>0</v>
      </c>
      <c r="D14" s="473">
        <v>0</v>
      </c>
      <c r="E14" s="473">
        <v>0</v>
      </c>
      <c r="F14" s="473">
        <v>0</v>
      </c>
      <c r="G14" s="473">
        <v>0</v>
      </c>
      <c r="H14" s="473">
        <v>0</v>
      </c>
      <c r="I14" s="473">
        <v>0</v>
      </c>
      <c r="J14" s="473">
        <v>0</v>
      </c>
      <c r="K14" s="473">
        <v>0</v>
      </c>
      <c r="L14" s="473">
        <v>0</v>
      </c>
      <c r="M14" s="473">
        <v>0</v>
      </c>
      <c r="N14" s="383">
        <f t="shared" si="0"/>
        <v>0</v>
      </c>
      <c r="P14" s="491"/>
    </row>
    <row r="15" spans="1:27" s="471" customFormat="1" ht="20.100000000000001" customHeight="1" x14ac:dyDescent="0.25">
      <c r="A15" s="115" t="s">
        <v>306</v>
      </c>
      <c r="B15" s="473">
        <v>12557.688</v>
      </c>
      <c r="C15" s="473">
        <v>6192.0019999999995</v>
      </c>
      <c r="D15" s="473">
        <v>7517.5429999999988</v>
      </c>
      <c r="E15" s="473">
        <v>6583.5619999999981</v>
      </c>
      <c r="F15" s="473">
        <v>6381.5279999999993</v>
      </c>
      <c r="G15" s="473">
        <v>6094.6310000000003</v>
      </c>
      <c r="H15" s="473">
        <v>5755.2709999999988</v>
      </c>
      <c r="I15" s="473">
        <v>6408.0299999999988</v>
      </c>
      <c r="J15" s="473">
        <v>5677.2500000000009</v>
      </c>
      <c r="K15" s="473">
        <v>6816.5540000000028</v>
      </c>
      <c r="L15" s="473">
        <v>6409.4039999999995</v>
      </c>
      <c r="M15" s="473">
        <v>7010.8320000000003</v>
      </c>
      <c r="N15" s="383">
        <f t="shared" si="0"/>
        <v>83404.294999999984</v>
      </c>
      <c r="P15" s="491"/>
    </row>
    <row r="16" spans="1:27" s="471" customFormat="1" ht="20.100000000000001" customHeight="1" x14ac:dyDescent="0.25">
      <c r="A16" s="115" t="s">
        <v>307</v>
      </c>
      <c r="B16" s="473">
        <v>0</v>
      </c>
      <c r="C16" s="473">
        <v>0</v>
      </c>
      <c r="D16" s="473">
        <v>0</v>
      </c>
      <c r="E16" s="473">
        <v>0</v>
      </c>
      <c r="F16" s="473">
        <v>0</v>
      </c>
      <c r="G16" s="473">
        <v>0</v>
      </c>
      <c r="H16" s="473">
        <v>0</v>
      </c>
      <c r="I16" s="473">
        <v>0</v>
      </c>
      <c r="J16" s="473">
        <v>0</v>
      </c>
      <c r="K16" s="473">
        <v>0</v>
      </c>
      <c r="L16" s="473">
        <v>0</v>
      </c>
      <c r="M16" s="473">
        <v>0</v>
      </c>
      <c r="N16" s="383">
        <f t="shared" si="0"/>
        <v>0</v>
      </c>
      <c r="P16" s="491"/>
    </row>
    <row r="17" spans="1:16" s="471" customFormat="1" ht="20.100000000000001" customHeight="1" x14ac:dyDescent="0.25">
      <c r="A17" s="115" t="s">
        <v>177</v>
      </c>
      <c r="B17" s="473">
        <v>0</v>
      </c>
      <c r="C17" s="473">
        <v>0</v>
      </c>
      <c r="D17" s="473">
        <v>0</v>
      </c>
      <c r="E17" s="473">
        <v>0</v>
      </c>
      <c r="F17" s="473">
        <v>0</v>
      </c>
      <c r="G17" s="473">
        <v>0</v>
      </c>
      <c r="H17" s="473">
        <v>0</v>
      </c>
      <c r="I17" s="473">
        <v>0</v>
      </c>
      <c r="J17" s="473">
        <v>0</v>
      </c>
      <c r="K17" s="473">
        <v>0</v>
      </c>
      <c r="L17" s="473">
        <v>0</v>
      </c>
      <c r="M17" s="473">
        <v>0</v>
      </c>
      <c r="N17" s="383">
        <f t="shared" si="0"/>
        <v>0</v>
      </c>
      <c r="P17" s="491"/>
    </row>
    <row r="18" spans="1:16" s="471" customFormat="1" ht="20.100000000000001" customHeight="1" x14ac:dyDescent="0.25">
      <c r="A18" s="115" t="s">
        <v>390</v>
      </c>
      <c r="B18" s="473">
        <v>10999.471000000001</v>
      </c>
      <c r="C18" s="473">
        <v>3025.8030000000003</v>
      </c>
      <c r="D18" s="473">
        <v>1511.55</v>
      </c>
      <c r="E18" s="473">
        <v>1114.5360000000001</v>
      </c>
      <c r="F18" s="473">
        <v>1777.0740000000001</v>
      </c>
      <c r="G18" s="473">
        <v>2362.8500000000004</v>
      </c>
      <c r="H18" s="473">
        <v>2863.5200000000004</v>
      </c>
      <c r="I18" s="473">
        <v>1909.1660000000002</v>
      </c>
      <c r="J18" s="473">
        <v>1171.7230000000002</v>
      </c>
      <c r="K18" s="473">
        <v>2370.761</v>
      </c>
      <c r="L18" s="473">
        <v>2423.2219999999998</v>
      </c>
      <c r="M18" s="473">
        <v>3769.0749999999998</v>
      </c>
      <c r="N18" s="383">
        <f t="shared" si="0"/>
        <v>35298.750999999997</v>
      </c>
      <c r="P18" s="491"/>
    </row>
    <row r="19" spans="1:16" s="471" customFormat="1" ht="20.100000000000001" customHeight="1" x14ac:dyDescent="0.25">
      <c r="A19" s="202" t="s">
        <v>22</v>
      </c>
      <c r="B19" s="474">
        <f>SUM(B5:B18)</f>
        <v>30196.254000000001</v>
      </c>
      <c r="C19" s="474">
        <f t="shared" ref="C19:M19" si="1">SUM(C5:C18)</f>
        <v>9641.6119999999992</v>
      </c>
      <c r="D19" s="474">
        <f t="shared" si="1"/>
        <v>9271.1029999999992</v>
      </c>
      <c r="E19" s="474">
        <f t="shared" si="1"/>
        <v>7952.8499999999985</v>
      </c>
      <c r="F19" s="474">
        <f t="shared" si="1"/>
        <v>8340.7219999999998</v>
      </c>
      <c r="G19" s="474">
        <f t="shared" si="1"/>
        <v>8618.8379999999997</v>
      </c>
      <c r="H19" s="474">
        <f t="shared" si="1"/>
        <v>8846.5419999999995</v>
      </c>
      <c r="I19" s="474">
        <f t="shared" si="1"/>
        <v>8510.7389999999978</v>
      </c>
      <c r="J19" s="474">
        <f t="shared" si="1"/>
        <v>7135.1260000000011</v>
      </c>
      <c r="K19" s="474">
        <f t="shared" si="1"/>
        <v>9519.1520000000037</v>
      </c>
      <c r="L19" s="474">
        <f t="shared" si="1"/>
        <v>9331.9139999999989</v>
      </c>
      <c r="M19" s="474">
        <f t="shared" si="1"/>
        <v>11385.793000000001</v>
      </c>
      <c r="N19" s="475">
        <f t="shared" si="0"/>
        <v>128750.64500000002</v>
      </c>
      <c r="P19" s="491"/>
    </row>
    <row r="20" spans="1:16" x14ac:dyDescent="0.25">
      <c r="B20" s="38"/>
      <c r="C20" s="38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8" t="s">
        <v>124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C42" sqref="C42"/>
    </sheetView>
  </sheetViews>
  <sheetFormatPr baseColWidth="10" defaultColWidth="11.42578125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57" t="s">
        <v>497</v>
      </c>
    </row>
    <row r="2" spans="1:15" x14ac:dyDescent="0.25">
      <c r="A2" s="57" t="s">
        <v>106</v>
      </c>
    </row>
    <row r="3" spans="1:15" x14ac:dyDescent="0.25">
      <c r="A3" s="57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162</v>
      </c>
      <c r="B5" s="399">
        <v>6403.9199999999964</v>
      </c>
      <c r="C5" s="399">
        <v>6623.9999999999973</v>
      </c>
      <c r="D5" s="399">
        <v>6553.03999999999</v>
      </c>
      <c r="E5" s="399">
        <v>5914.3299999999981</v>
      </c>
      <c r="F5" s="399">
        <v>5715.2799999999988</v>
      </c>
      <c r="G5" s="399">
        <v>5819.3</v>
      </c>
      <c r="H5" s="400">
        <v>5671.5899999999974</v>
      </c>
      <c r="I5" s="400">
        <v>5873.15</v>
      </c>
      <c r="J5" s="400">
        <v>5771.3300000000027</v>
      </c>
      <c r="K5" s="400">
        <v>5471.0299999999961</v>
      </c>
      <c r="L5" s="400">
        <v>5842.1799999999967</v>
      </c>
      <c r="M5" s="400">
        <v>6301.2999999999984</v>
      </c>
      <c r="N5" s="401">
        <f>SUM(B5:M5)</f>
        <v>71960.449999999983</v>
      </c>
      <c r="O5" s="53"/>
    </row>
    <row r="6" spans="1:15" s="20" customFormat="1" ht="20.100000000000001" customHeight="1" x14ac:dyDescent="0.3">
      <c r="A6" s="115" t="s">
        <v>163</v>
      </c>
      <c r="B6" s="399">
        <v>2394.7499999999995</v>
      </c>
      <c r="C6" s="399">
        <v>2189.58</v>
      </c>
      <c r="D6" s="399">
        <v>2487.46</v>
      </c>
      <c r="E6" s="399">
        <v>2343.1699999999992</v>
      </c>
      <c r="F6" s="399">
        <v>2362.6999999999994</v>
      </c>
      <c r="G6" s="399">
        <v>2366.7400000000011</v>
      </c>
      <c r="H6" s="400">
        <v>2369.9799999999977</v>
      </c>
      <c r="I6" s="400">
        <v>2484.87</v>
      </c>
      <c r="J6" s="400">
        <v>2286.3099999999995</v>
      </c>
      <c r="K6" s="400">
        <v>2265.4299999999994</v>
      </c>
      <c r="L6" s="400">
        <v>2159.8900000000012</v>
      </c>
      <c r="M6" s="400">
        <v>2193.7200000000003</v>
      </c>
      <c r="N6" s="401">
        <f t="shared" ref="N6:N19" si="0">SUM(B6:M6)</f>
        <v>27904.6</v>
      </c>
      <c r="O6" s="53"/>
    </row>
    <row r="7" spans="1:15" s="20" customFormat="1" ht="20.100000000000001" customHeight="1" x14ac:dyDescent="0.3">
      <c r="A7" s="115" t="s">
        <v>164</v>
      </c>
      <c r="B7" s="399">
        <v>876.89999999999941</v>
      </c>
      <c r="C7" s="399">
        <v>929.27999999999906</v>
      </c>
      <c r="D7" s="399">
        <v>879.53999999999951</v>
      </c>
      <c r="E7" s="399">
        <v>803.99999999999943</v>
      </c>
      <c r="F7" s="399">
        <v>703.16999999999962</v>
      </c>
      <c r="G7" s="399">
        <v>723.05000000000007</v>
      </c>
      <c r="H7" s="400">
        <v>659.02999999999975</v>
      </c>
      <c r="I7" s="400">
        <v>765.51999999999919</v>
      </c>
      <c r="J7" s="400">
        <v>669.62000000000012</v>
      </c>
      <c r="K7" s="400">
        <v>559.6099999999999</v>
      </c>
      <c r="L7" s="400">
        <v>650.15999999999985</v>
      </c>
      <c r="M7" s="400">
        <v>651.14999999999986</v>
      </c>
      <c r="N7" s="401">
        <f t="shared" si="0"/>
        <v>8871.029999999997</v>
      </c>
      <c r="O7" s="53"/>
    </row>
    <row r="8" spans="1:15" s="20" customFormat="1" ht="20.100000000000001" customHeight="1" x14ac:dyDescent="0.3">
      <c r="A8" s="115" t="s">
        <v>186</v>
      </c>
      <c r="B8" s="399">
        <v>130.34000000000003</v>
      </c>
      <c r="C8" s="399">
        <v>114.74</v>
      </c>
      <c r="D8" s="399">
        <v>74.02000000000001</v>
      </c>
      <c r="E8" s="399">
        <v>129.96999999999997</v>
      </c>
      <c r="F8" s="399">
        <v>57.820000000000007</v>
      </c>
      <c r="G8" s="399">
        <v>85.759999999999991</v>
      </c>
      <c r="H8" s="400">
        <v>67.2</v>
      </c>
      <c r="I8" s="400">
        <v>65.05</v>
      </c>
      <c r="J8" s="400">
        <v>97.529999999999987</v>
      </c>
      <c r="K8" s="400">
        <v>83.77</v>
      </c>
      <c r="L8" s="400">
        <v>133.68</v>
      </c>
      <c r="M8" s="400">
        <v>145.78</v>
      </c>
      <c r="N8" s="401">
        <f t="shared" si="0"/>
        <v>1185.6599999999999</v>
      </c>
      <c r="O8" s="53"/>
    </row>
    <row r="9" spans="1:15" s="20" customFormat="1" ht="20.100000000000001" customHeight="1" x14ac:dyDescent="0.3">
      <c r="A9" s="115" t="s">
        <v>165</v>
      </c>
      <c r="B9" s="399">
        <v>16317.430000000002</v>
      </c>
      <c r="C9" s="399">
        <v>17792.440000000002</v>
      </c>
      <c r="D9" s="399">
        <v>18677.8</v>
      </c>
      <c r="E9" s="399">
        <v>16359.309999999998</v>
      </c>
      <c r="F9" s="399">
        <v>15805.689999999997</v>
      </c>
      <c r="G9" s="399">
        <v>14662.749999999998</v>
      </c>
      <c r="H9" s="400">
        <v>17363.060000000005</v>
      </c>
      <c r="I9" s="400">
        <v>14194.55</v>
      </c>
      <c r="J9" s="400">
        <v>11967.17</v>
      </c>
      <c r="K9" s="400">
        <v>15328.349999999997</v>
      </c>
      <c r="L9" s="400">
        <v>16854.089999999997</v>
      </c>
      <c r="M9" s="400">
        <v>17179.25</v>
      </c>
      <c r="N9" s="401">
        <f t="shared" si="0"/>
        <v>192501.89</v>
      </c>
      <c r="O9" s="53"/>
    </row>
    <row r="10" spans="1:15" s="20" customFormat="1" ht="20.100000000000001" customHeight="1" x14ac:dyDescent="0.3">
      <c r="A10" s="115" t="s">
        <v>166</v>
      </c>
      <c r="B10" s="399">
        <v>247.81</v>
      </c>
      <c r="C10" s="399">
        <v>239.21</v>
      </c>
      <c r="D10" s="399">
        <v>303.69</v>
      </c>
      <c r="E10" s="399">
        <v>747.07999999999993</v>
      </c>
      <c r="F10" s="399">
        <v>1382.23</v>
      </c>
      <c r="G10" s="399">
        <v>1760.2800000000002</v>
      </c>
      <c r="H10" s="400">
        <v>2015.8599999999997</v>
      </c>
      <c r="I10" s="400">
        <v>1178.2</v>
      </c>
      <c r="J10" s="400">
        <v>844.82999999999993</v>
      </c>
      <c r="K10" s="400">
        <v>411.54</v>
      </c>
      <c r="L10" s="400">
        <v>358.47</v>
      </c>
      <c r="M10" s="400">
        <v>255.5</v>
      </c>
      <c r="N10" s="401">
        <f t="shared" si="0"/>
        <v>9744.6999999999989</v>
      </c>
      <c r="O10" s="53"/>
    </row>
    <row r="11" spans="1:15" s="20" customFormat="1" ht="20.100000000000001" customHeight="1" x14ac:dyDescent="0.3">
      <c r="A11" s="115" t="s">
        <v>167</v>
      </c>
      <c r="B11" s="399">
        <v>2411.63</v>
      </c>
      <c r="C11" s="399">
        <v>2657.05</v>
      </c>
      <c r="D11" s="399">
        <v>2156.2299999999996</v>
      </c>
      <c r="E11" s="399">
        <v>4115.1099999999997</v>
      </c>
      <c r="F11" s="399">
        <v>3826.77</v>
      </c>
      <c r="G11" s="399">
        <v>2479.46</v>
      </c>
      <c r="H11" s="400">
        <v>1827.91</v>
      </c>
      <c r="I11" s="400">
        <v>4419.6399999999994</v>
      </c>
      <c r="J11" s="400">
        <v>1503.68</v>
      </c>
      <c r="K11" s="400">
        <v>1027.46</v>
      </c>
      <c r="L11" s="400">
        <v>1033.6099999999999</v>
      </c>
      <c r="M11" s="400">
        <v>3907.3199999999997</v>
      </c>
      <c r="N11" s="401">
        <f t="shared" si="0"/>
        <v>31365.87</v>
      </c>
      <c r="O11" s="53"/>
    </row>
    <row r="12" spans="1:15" s="20" customFormat="1" ht="20.100000000000001" customHeight="1" x14ac:dyDescent="0.3">
      <c r="A12" s="115" t="s">
        <v>168</v>
      </c>
      <c r="B12" s="399">
        <v>186.76</v>
      </c>
      <c r="C12" s="399">
        <v>133.41</v>
      </c>
      <c r="D12" s="399">
        <v>133.35</v>
      </c>
      <c r="E12" s="399">
        <v>213.84</v>
      </c>
      <c r="F12" s="399">
        <v>211.37</v>
      </c>
      <c r="G12" s="399">
        <v>133.35</v>
      </c>
      <c r="H12" s="400">
        <v>106.75</v>
      </c>
      <c r="I12" s="400">
        <v>213.41</v>
      </c>
      <c r="J12" s="400">
        <v>427.01</v>
      </c>
      <c r="K12" s="400">
        <v>293.8</v>
      </c>
      <c r="L12" s="400">
        <v>293.77</v>
      </c>
      <c r="M12" s="400">
        <v>347.42</v>
      </c>
      <c r="N12" s="401">
        <f t="shared" si="0"/>
        <v>2694.2400000000002</v>
      </c>
      <c r="O12" s="53"/>
    </row>
    <row r="13" spans="1:15" s="20" customFormat="1" ht="20.100000000000001" customHeight="1" x14ac:dyDescent="0.3">
      <c r="A13" s="115" t="s">
        <v>169</v>
      </c>
      <c r="B13" s="399">
        <v>44191.14</v>
      </c>
      <c r="C13" s="399">
        <v>40933.249999999993</v>
      </c>
      <c r="D13" s="399">
        <v>48399.62000000001</v>
      </c>
      <c r="E13" s="399">
        <v>41356.969999999979</v>
      </c>
      <c r="F13" s="399">
        <v>34024.950000000004</v>
      </c>
      <c r="G13" s="399">
        <v>37104.29</v>
      </c>
      <c r="H13" s="400">
        <v>37518.160000000011</v>
      </c>
      <c r="I13" s="400">
        <v>40214.07</v>
      </c>
      <c r="J13" s="400">
        <v>33913.9</v>
      </c>
      <c r="K13" s="400">
        <v>34724.620000000003</v>
      </c>
      <c r="L13" s="400">
        <v>36258.879999999997</v>
      </c>
      <c r="M13" s="400">
        <v>34099.400000000009</v>
      </c>
      <c r="N13" s="401">
        <f t="shared" si="0"/>
        <v>462739.25000000006</v>
      </c>
      <c r="O13" s="53"/>
    </row>
    <row r="14" spans="1:15" s="20" customFormat="1" ht="20.100000000000001" customHeight="1" x14ac:dyDescent="0.3">
      <c r="A14" s="115" t="s">
        <v>170</v>
      </c>
      <c r="B14" s="399">
        <v>111972.85000000006</v>
      </c>
      <c r="C14" s="399">
        <v>101506.64000000004</v>
      </c>
      <c r="D14" s="399">
        <v>120541.44000000003</v>
      </c>
      <c r="E14" s="399">
        <v>99649.260000000038</v>
      </c>
      <c r="F14" s="399">
        <v>101775.72000000003</v>
      </c>
      <c r="G14" s="399">
        <v>94645.800000000017</v>
      </c>
      <c r="H14" s="399">
        <v>100748.32999999994</v>
      </c>
      <c r="I14" s="399">
        <v>102946.46000000002</v>
      </c>
      <c r="J14" s="399">
        <v>95432.130000000034</v>
      </c>
      <c r="K14" s="399">
        <v>91557.809999999983</v>
      </c>
      <c r="L14" s="399">
        <v>121846.48999999996</v>
      </c>
      <c r="M14" s="399">
        <v>118569.96000000005</v>
      </c>
      <c r="N14" s="401">
        <f t="shared" si="0"/>
        <v>1261192.8900000001</v>
      </c>
      <c r="O14" s="53"/>
    </row>
    <row r="15" spans="1:15" s="20" customFormat="1" ht="20.100000000000001" customHeight="1" x14ac:dyDescent="0.3">
      <c r="A15" s="115" t="s">
        <v>306</v>
      </c>
      <c r="B15" s="399">
        <v>302830.36</v>
      </c>
      <c r="C15" s="399">
        <v>281441.5400000001</v>
      </c>
      <c r="D15" s="399">
        <v>317199.51999999996</v>
      </c>
      <c r="E15" s="399">
        <v>303545.70999999996</v>
      </c>
      <c r="F15" s="399">
        <v>315467.89999999997</v>
      </c>
      <c r="G15" s="399">
        <v>301893.7900000001</v>
      </c>
      <c r="H15" s="400">
        <v>294112.29000000004</v>
      </c>
      <c r="I15" s="400">
        <v>299528.57</v>
      </c>
      <c r="J15" s="400">
        <v>288329.80000000005</v>
      </c>
      <c r="K15" s="400">
        <v>304294.74999999994</v>
      </c>
      <c r="L15" s="400">
        <v>297108.18999999989</v>
      </c>
      <c r="M15" s="400">
        <v>306766.52000000014</v>
      </c>
      <c r="N15" s="401">
        <f t="shared" si="0"/>
        <v>3612518.9400000004</v>
      </c>
      <c r="O15" s="53"/>
    </row>
    <row r="16" spans="1:15" s="20" customFormat="1" ht="20.100000000000001" customHeight="1" x14ac:dyDescent="0.25">
      <c r="A16" s="115" t="s">
        <v>307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401">
        <f t="shared" si="0"/>
        <v>0</v>
      </c>
      <c r="O16" s="53"/>
    </row>
    <row r="17" spans="1:16" s="20" customFormat="1" ht="20.100000000000001" customHeight="1" x14ac:dyDescent="0.3">
      <c r="A17" s="115" t="s">
        <v>177</v>
      </c>
      <c r="B17" s="399">
        <v>8046.61</v>
      </c>
      <c r="C17" s="399">
        <v>7256.12</v>
      </c>
      <c r="D17" s="399">
        <v>8270.84</v>
      </c>
      <c r="E17" s="399">
        <v>7958.2800000000007</v>
      </c>
      <c r="F17" s="399">
        <v>26161.71</v>
      </c>
      <c r="G17" s="399">
        <v>21867.31</v>
      </c>
      <c r="H17" s="400">
        <v>27411.510000000002</v>
      </c>
      <c r="I17" s="400">
        <v>27107.499999999996</v>
      </c>
      <c r="J17" s="400">
        <v>24132.82</v>
      </c>
      <c r="K17" s="400">
        <v>18267.13</v>
      </c>
      <c r="L17" s="400">
        <v>7801.5</v>
      </c>
      <c r="M17" s="400">
        <v>7954.17</v>
      </c>
      <c r="N17" s="401">
        <f t="shared" si="0"/>
        <v>192235.50000000003</v>
      </c>
      <c r="O17" s="53"/>
    </row>
    <row r="18" spans="1:16" s="177" customFormat="1" ht="20.100000000000001" customHeight="1" x14ac:dyDescent="0.25">
      <c r="A18" s="176" t="s">
        <v>390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401">
        <f t="shared" si="0"/>
        <v>0</v>
      </c>
      <c r="P18" s="249"/>
    </row>
    <row r="19" spans="1:16" s="65" customFormat="1" ht="20.100000000000001" customHeight="1" x14ac:dyDescent="0.2">
      <c r="A19" s="203" t="s">
        <v>22</v>
      </c>
      <c r="B19" s="288">
        <f>SUM(B5:B18)</f>
        <v>496010.5</v>
      </c>
      <c r="C19" s="288">
        <f t="shared" ref="C19:M19" si="1">SUM(C5:C18)</f>
        <v>461817.26000000013</v>
      </c>
      <c r="D19" s="288">
        <f t="shared" si="1"/>
        <v>525676.54999999993</v>
      </c>
      <c r="E19" s="288">
        <f t="shared" si="1"/>
        <v>483137.03</v>
      </c>
      <c r="F19" s="288">
        <f t="shared" si="1"/>
        <v>507495.31</v>
      </c>
      <c r="G19" s="288">
        <f t="shared" si="1"/>
        <v>483541.88000000012</v>
      </c>
      <c r="H19" s="288">
        <f t="shared" si="1"/>
        <v>489871.67</v>
      </c>
      <c r="I19" s="288">
        <f t="shared" si="1"/>
        <v>498990.99</v>
      </c>
      <c r="J19" s="288">
        <f t="shared" si="1"/>
        <v>465376.13000000006</v>
      </c>
      <c r="K19" s="288">
        <f t="shared" si="1"/>
        <v>474285.29999999993</v>
      </c>
      <c r="L19" s="288">
        <f t="shared" si="1"/>
        <v>490340.90999999986</v>
      </c>
      <c r="M19" s="288">
        <f t="shared" si="1"/>
        <v>498371.49000000017</v>
      </c>
      <c r="N19" s="401">
        <f t="shared" si="0"/>
        <v>5874915.0200000005</v>
      </c>
      <c r="O19" s="62"/>
    </row>
    <row r="20" spans="1:16" ht="15.75" customHeight="1" x14ac:dyDescent="0.25">
      <c r="A20" s="12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53"/>
    </row>
    <row r="21" spans="1:16" x14ac:dyDescent="0.25">
      <c r="A21" s="40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="85" zoomScaleNormal="85" workbookViewId="0">
      <selection activeCell="C42" sqref="C42"/>
    </sheetView>
  </sheetViews>
  <sheetFormatPr baseColWidth="10" defaultColWidth="11.42578125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57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162</v>
      </c>
      <c r="B5" s="369">
        <v>287.73</v>
      </c>
      <c r="C5" s="369">
        <v>213.93</v>
      </c>
      <c r="D5" s="369">
        <v>333.45000000000005</v>
      </c>
      <c r="E5" s="369">
        <v>245.44</v>
      </c>
      <c r="F5" s="369">
        <v>319.71000000000004</v>
      </c>
      <c r="G5" s="369">
        <v>246.2</v>
      </c>
      <c r="H5" s="374">
        <v>254.57000000000002</v>
      </c>
      <c r="I5" s="374">
        <v>373.2</v>
      </c>
      <c r="J5" s="370">
        <v>393.83</v>
      </c>
      <c r="K5" s="370">
        <v>354.21</v>
      </c>
      <c r="L5" s="370">
        <v>313.06</v>
      </c>
      <c r="M5" s="370">
        <v>321.55</v>
      </c>
      <c r="N5" s="289">
        <f>SUM(B5:M5)</f>
        <v>3656.88</v>
      </c>
    </row>
    <row r="6" spans="1:15" s="20" customFormat="1" ht="20.100000000000001" customHeight="1" x14ac:dyDescent="0.3">
      <c r="A6" s="115" t="s">
        <v>163</v>
      </c>
      <c r="B6" s="369">
        <v>332.49</v>
      </c>
      <c r="C6" s="369">
        <v>301.44</v>
      </c>
      <c r="D6" s="369">
        <v>346.86</v>
      </c>
      <c r="E6" s="369">
        <v>313.70999999999998</v>
      </c>
      <c r="F6" s="369">
        <v>337.07000000000005</v>
      </c>
      <c r="G6" s="369">
        <v>285.37</v>
      </c>
      <c r="H6" s="374">
        <v>304.47000000000003</v>
      </c>
      <c r="I6" s="374">
        <v>326.17</v>
      </c>
      <c r="J6" s="370">
        <v>334.48</v>
      </c>
      <c r="K6" s="370">
        <v>351.03000000000003</v>
      </c>
      <c r="L6" s="370">
        <v>320.34999999999997</v>
      </c>
      <c r="M6" s="370">
        <v>320.22999999999996</v>
      </c>
      <c r="N6" s="289">
        <f t="shared" ref="N6:N18" si="0">SUM(B6:M6)</f>
        <v>3873.67</v>
      </c>
    </row>
    <row r="7" spans="1:15" s="20" customFormat="1" ht="20.100000000000001" customHeight="1" x14ac:dyDescent="0.3">
      <c r="A7" s="115" t="s">
        <v>164</v>
      </c>
      <c r="B7" s="369">
        <v>16.34</v>
      </c>
      <c r="C7" s="369">
        <v>9.91</v>
      </c>
      <c r="D7" s="369">
        <v>21.32</v>
      </c>
      <c r="E7" s="369">
        <v>9.07</v>
      </c>
      <c r="F7" s="369">
        <v>15.84</v>
      </c>
      <c r="G7" s="369">
        <v>12.85</v>
      </c>
      <c r="H7" s="374">
        <v>7.76</v>
      </c>
      <c r="I7" s="374">
        <v>24.11</v>
      </c>
      <c r="J7" s="370">
        <v>10.64</v>
      </c>
      <c r="K7" s="370">
        <v>10.69</v>
      </c>
      <c r="L7" s="370">
        <v>13.02</v>
      </c>
      <c r="M7" s="370">
        <v>31.38</v>
      </c>
      <c r="N7" s="289">
        <f t="shared" si="0"/>
        <v>182.93</v>
      </c>
    </row>
    <row r="8" spans="1:15" s="20" customFormat="1" ht="20.100000000000001" customHeight="1" x14ac:dyDescent="0.3">
      <c r="A8" s="115" t="s">
        <v>186</v>
      </c>
      <c r="B8" s="369">
        <v>0</v>
      </c>
      <c r="C8" s="369">
        <v>0</v>
      </c>
      <c r="D8" s="369">
        <v>0</v>
      </c>
      <c r="E8" s="369">
        <v>0</v>
      </c>
      <c r="F8" s="369">
        <v>0</v>
      </c>
      <c r="G8" s="369">
        <v>0</v>
      </c>
      <c r="H8" s="374">
        <v>0</v>
      </c>
      <c r="I8" s="374">
        <v>0</v>
      </c>
      <c r="J8" s="370">
        <v>0</v>
      </c>
      <c r="K8" s="370">
        <v>0</v>
      </c>
      <c r="L8" s="370">
        <v>0</v>
      </c>
      <c r="M8" s="370">
        <v>0</v>
      </c>
      <c r="N8" s="289">
        <f t="shared" si="0"/>
        <v>0</v>
      </c>
    </row>
    <row r="9" spans="1:15" s="20" customFormat="1" ht="20.100000000000001" customHeight="1" x14ac:dyDescent="0.3">
      <c r="A9" s="115" t="s">
        <v>165</v>
      </c>
      <c r="B9" s="369">
        <v>90</v>
      </c>
      <c r="C9" s="369">
        <v>235.17</v>
      </c>
      <c r="D9" s="369">
        <v>94.98</v>
      </c>
      <c r="E9" s="369">
        <v>20</v>
      </c>
      <c r="F9" s="369">
        <v>15</v>
      </c>
      <c r="G9" s="369">
        <v>11</v>
      </c>
      <c r="H9" s="374">
        <v>12.99</v>
      </c>
      <c r="I9" s="374">
        <v>20</v>
      </c>
      <c r="J9" s="370">
        <v>20</v>
      </c>
      <c r="K9" s="370">
        <v>0</v>
      </c>
      <c r="L9" s="370">
        <v>38</v>
      </c>
      <c r="M9" s="370">
        <v>149.99</v>
      </c>
      <c r="N9" s="289">
        <f t="shared" si="0"/>
        <v>707.13</v>
      </c>
    </row>
    <row r="10" spans="1:15" s="20" customFormat="1" ht="20.100000000000001" customHeight="1" x14ac:dyDescent="0.3">
      <c r="A10" s="115" t="s">
        <v>166</v>
      </c>
      <c r="B10" s="369">
        <v>0</v>
      </c>
      <c r="C10" s="369">
        <v>10</v>
      </c>
      <c r="D10" s="369">
        <v>0</v>
      </c>
      <c r="E10" s="369">
        <v>23.85</v>
      </c>
      <c r="F10" s="369">
        <v>51.980000000000004</v>
      </c>
      <c r="G10" s="369">
        <v>119.5</v>
      </c>
      <c r="H10" s="374">
        <v>99.19</v>
      </c>
      <c r="I10" s="374">
        <v>63.5</v>
      </c>
      <c r="J10" s="370">
        <v>40.5</v>
      </c>
      <c r="K10" s="370">
        <v>9</v>
      </c>
      <c r="L10" s="370">
        <v>0</v>
      </c>
      <c r="M10" s="370">
        <v>0</v>
      </c>
      <c r="N10" s="289">
        <f t="shared" si="0"/>
        <v>417.52</v>
      </c>
    </row>
    <row r="11" spans="1:15" s="20" customFormat="1" ht="20.100000000000001" customHeight="1" x14ac:dyDescent="0.3">
      <c r="A11" s="115" t="s">
        <v>167</v>
      </c>
      <c r="B11" s="369">
        <v>0</v>
      </c>
      <c r="C11" s="369">
        <v>0</v>
      </c>
      <c r="D11" s="369">
        <v>0</v>
      </c>
      <c r="E11" s="369">
        <v>0</v>
      </c>
      <c r="F11" s="369">
        <v>0</v>
      </c>
      <c r="G11" s="369">
        <v>0</v>
      </c>
      <c r="H11" s="374">
        <v>0</v>
      </c>
      <c r="I11" s="374">
        <v>0</v>
      </c>
      <c r="J11" s="370">
        <v>0</v>
      </c>
      <c r="K11" s="370">
        <v>0</v>
      </c>
      <c r="L11" s="370">
        <v>0</v>
      </c>
      <c r="M11" s="370">
        <v>0</v>
      </c>
      <c r="N11" s="289">
        <f t="shared" si="0"/>
        <v>0</v>
      </c>
    </row>
    <row r="12" spans="1:15" s="20" customFormat="1" ht="20.100000000000001" customHeight="1" x14ac:dyDescent="0.3">
      <c r="A12" s="115" t="s">
        <v>168</v>
      </c>
      <c r="B12" s="369">
        <v>0</v>
      </c>
      <c r="C12" s="369">
        <v>0</v>
      </c>
      <c r="D12" s="369">
        <v>0</v>
      </c>
      <c r="E12" s="369">
        <v>0</v>
      </c>
      <c r="F12" s="369">
        <v>0</v>
      </c>
      <c r="G12" s="369">
        <v>0</v>
      </c>
      <c r="H12" s="374">
        <v>0</v>
      </c>
      <c r="I12" s="374">
        <v>0</v>
      </c>
      <c r="J12" s="370">
        <v>0</v>
      </c>
      <c r="K12" s="370">
        <v>0</v>
      </c>
      <c r="L12" s="370">
        <v>0</v>
      </c>
      <c r="M12" s="370">
        <v>0</v>
      </c>
      <c r="N12" s="289">
        <f t="shared" si="0"/>
        <v>0</v>
      </c>
    </row>
    <row r="13" spans="1:15" s="20" customFormat="1" ht="20.100000000000001" customHeight="1" x14ac:dyDescent="0.3">
      <c r="A13" s="115" t="s">
        <v>169</v>
      </c>
      <c r="B13" s="369">
        <v>105.2</v>
      </c>
      <c r="C13" s="369">
        <v>103.19</v>
      </c>
      <c r="D13" s="369">
        <v>105.62</v>
      </c>
      <c r="E13" s="369">
        <v>79.430000000000007</v>
      </c>
      <c r="F13" s="369">
        <v>132.63</v>
      </c>
      <c r="G13" s="369">
        <v>26.49</v>
      </c>
      <c r="H13" s="374">
        <v>105.99</v>
      </c>
      <c r="I13" s="374">
        <v>25.91</v>
      </c>
      <c r="J13" s="370">
        <v>27.98</v>
      </c>
      <c r="K13" s="370">
        <v>26.74</v>
      </c>
      <c r="L13" s="370">
        <v>0</v>
      </c>
      <c r="M13" s="370">
        <v>51.11</v>
      </c>
      <c r="N13" s="289">
        <f t="shared" si="0"/>
        <v>790.29</v>
      </c>
    </row>
    <row r="14" spans="1:15" s="20" customFormat="1" ht="20.100000000000001" customHeight="1" x14ac:dyDescent="0.3">
      <c r="A14" s="115" t="s">
        <v>170</v>
      </c>
      <c r="B14" s="369">
        <v>102587.05999999998</v>
      </c>
      <c r="C14" s="369">
        <v>94307.369999999952</v>
      </c>
      <c r="D14" s="369">
        <v>109384.98000000003</v>
      </c>
      <c r="E14" s="369">
        <v>97082.860000000073</v>
      </c>
      <c r="F14" s="369">
        <v>102071.70000000006</v>
      </c>
      <c r="G14" s="369">
        <v>94653.229999999981</v>
      </c>
      <c r="H14" s="374">
        <v>98241.299999999974</v>
      </c>
      <c r="I14" s="374">
        <v>102758.41999999995</v>
      </c>
      <c r="J14" s="370">
        <v>95398.820000000036</v>
      </c>
      <c r="K14" s="370">
        <v>103367.54000000008</v>
      </c>
      <c r="L14" s="370">
        <v>104398.25000000006</v>
      </c>
      <c r="M14" s="370">
        <v>103154.73000000005</v>
      </c>
      <c r="N14" s="289">
        <f t="shared" si="0"/>
        <v>1207406.26</v>
      </c>
    </row>
    <row r="15" spans="1:15" s="20" customFormat="1" ht="20.100000000000001" customHeight="1" x14ac:dyDescent="0.3">
      <c r="A15" s="115" t="s">
        <v>306</v>
      </c>
      <c r="B15" s="369">
        <v>48049.719999999994</v>
      </c>
      <c r="C15" s="369">
        <v>44372.329999999994</v>
      </c>
      <c r="D15" s="369">
        <v>51635.530000000006</v>
      </c>
      <c r="E15" s="369">
        <v>46536.659999999996</v>
      </c>
      <c r="F15" s="369">
        <v>47290.479999999996</v>
      </c>
      <c r="G15" s="369">
        <v>45272.490000000013</v>
      </c>
      <c r="H15" s="374">
        <v>45468.66</v>
      </c>
      <c r="I15" s="374">
        <v>46866.580000000009</v>
      </c>
      <c r="J15" s="370">
        <v>44437.860000000008</v>
      </c>
      <c r="K15" s="370">
        <v>46746.710000000006</v>
      </c>
      <c r="L15" s="370">
        <v>46561.770000000019</v>
      </c>
      <c r="M15" s="370">
        <v>46815.01999999999</v>
      </c>
      <c r="N15" s="289">
        <f t="shared" si="0"/>
        <v>560053.81000000006</v>
      </c>
    </row>
    <row r="16" spans="1:15" s="20" customFormat="1" ht="20.100000000000001" customHeight="1" x14ac:dyDescent="0.3">
      <c r="A16" s="115" t="s">
        <v>307</v>
      </c>
      <c r="B16" s="369">
        <v>0</v>
      </c>
      <c r="C16" s="369">
        <v>0</v>
      </c>
      <c r="D16" s="369">
        <v>0</v>
      </c>
      <c r="E16" s="369">
        <v>0</v>
      </c>
      <c r="F16" s="369">
        <v>0</v>
      </c>
      <c r="G16" s="369">
        <v>0</v>
      </c>
      <c r="H16" s="374">
        <v>0</v>
      </c>
      <c r="I16" s="374">
        <v>0</v>
      </c>
      <c r="J16" s="370">
        <v>0</v>
      </c>
      <c r="K16" s="370">
        <v>0</v>
      </c>
      <c r="L16" s="370">
        <v>0</v>
      </c>
      <c r="M16" s="370">
        <v>0</v>
      </c>
      <c r="N16" s="289">
        <f t="shared" si="0"/>
        <v>0</v>
      </c>
    </row>
    <row r="17" spans="1:16" s="20" customFormat="1" ht="20.100000000000001" customHeight="1" x14ac:dyDescent="0.3">
      <c r="A17" s="115" t="s">
        <v>177</v>
      </c>
      <c r="B17" s="369">
        <v>187.06</v>
      </c>
      <c r="C17" s="369">
        <v>172.48000000000002</v>
      </c>
      <c r="D17" s="369">
        <v>197.13</v>
      </c>
      <c r="E17" s="369">
        <v>190.54</v>
      </c>
      <c r="F17" s="369">
        <v>408.03</v>
      </c>
      <c r="G17" s="369">
        <v>364.26</v>
      </c>
      <c r="H17" s="374">
        <v>382.44999999999993</v>
      </c>
      <c r="I17" s="374">
        <v>327.41999999999996</v>
      </c>
      <c r="J17" s="370">
        <v>306.27000000000004</v>
      </c>
      <c r="K17" s="370">
        <v>176.14</v>
      </c>
      <c r="L17" s="370">
        <v>88.54</v>
      </c>
      <c r="M17" s="370">
        <v>82.11</v>
      </c>
      <c r="N17" s="289">
        <f t="shared" si="0"/>
        <v>2882.43</v>
      </c>
    </row>
    <row r="18" spans="1:16" s="177" customFormat="1" ht="20.100000000000001" customHeight="1" x14ac:dyDescent="0.3">
      <c r="A18" s="176" t="s">
        <v>390</v>
      </c>
      <c r="B18" s="369">
        <v>0</v>
      </c>
      <c r="C18" s="369">
        <v>0</v>
      </c>
      <c r="D18" s="369">
        <v>0</v>
      </c>
      <c r="E18" s="369">
        <v>0</v>
      </c>
      <c r="F18" s="369">
        <v>0</v>
      </c>
      <c r="G18" s="369">
        <v>0</v>
      </c>
      <c r="H18" s="374">
        <v>0</v>
      </c>
      <c r="I18" s="374">
        <v>0</v>
      </c>
      <c r="J18" s="370">
        <v>0</v>
      </c>
      <c r="K18" s="370">
        <v>0</v>
      </c>
      <c r="L18" s="370">
        <v>0</v>
      </c>
      <c r="M18" s="370">
        <v>0</v>
      </c>
      <c r="N18" s="289">
        <f t="shared" si="0"/>
        <v>0</v>
      </c>
      <c r="P18" s="249"/>
    </row>
    <row r="19" spans="1:16" s="65" customFormat="1" ht="20.100000000000001" customHeight="1" x14ac:dyDescent="0.2">
      <c r="A19" s="203" t="s">
        <v>22</v>
      </c>
      <c r="B19" s="375">
        <f>SUM(B5:B18)</f>
        <v>151655.59999999998</v>
      </c>
      <c r="C19" s="375">
        <f t="shared" ref="C19:M19" si="1">SUM(C5:C18)</f>
        <v>139725.81999999995</v>
      </c>
      <c r="D19" s="375">
        <f t="shared" si="1"/>
        <v>162119.87000000002</v>
      </c>
      <c r="E19" s="375">
        <f t="shared" si="1"/>
        <v>144501.56000000008</v>
      </c>
      <c r="F19" s="375">
        <f t="shared" si="1"/>
        <v>150642.44000000003</v>
      </c>
      <c r="G19" s="375">
        <f t="shared" si="1"/>
        <v>140991.39000000001</v>
      </c>
      <c r="H19" s="375">
        <f t="shared" si="1"/>
        <v>144877.38</v>
      </c>
      <c r="I19" s="375">
        <f t="shared" si="1"/>
        <v>150785.30999999997</v>
      </c>
      <c r="J19" s="375">
        <f t="shared" si="1"/>
        <v>140970.38000000003</v>
      </c>
      <c r="K19" s="375">
        <f t="shared" si="1"/>
        <v>151042.06000000011</v>
      </c>
      <c r="L19" s="375">
        <f t="shared" si="1"/>
        <v>151732.99000000008</v>
      </c>
      <c r="M19" s="375">
        <f t="shared" si="1"/>
        <v>150926.12000000002</v>
      </c>
      <c r="N19" s="289">
        <f t="shared" ref="N19" si="2">SUM(B19:M19)</f>
        <v>1779970.9200000004</v>
      </c>
    </row>
    <row r="20" spans="1:16" x14ac:dyDescent="0.25">
      <c r="A20" s="127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20"/>
    </row>
    <row r="21" spans="1:16" x14ac:dyDescent="0.25">
      <c r="A21" s="40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376"/>
      <c r="B22" s="376"/>
      <c r="C22" s="377"/>
      <c r="D22" s="376"/>
      <c r="E22" s="377"/>
      <c r="F22" s="376"/>
    </row>
    <row r="23" spans="1:16" x14ac:dyDescent="0.25">
      <c r="A23" s="376"/>
      <c r="B23" s="376"/>
      <c r="C23" s="377"/>
      <c r="D23" s="376"/>
      <c r="E23" s="377"/>
      <c r="F23" s="376"/>
    </row>
    <row r="24" spans="1:16" x14ac:dyDescent="0.25">
      <c r="A24" s="376"/>
      <c r="B24" s="376"/>
      <c r="C24" s="377"/>
      <c r="D24" s="376"/>
      <c r="E24" s="377"/>
      <c r="F24" s="376"/>
    </row>
    <row r="25" spans="1:16" x14ac:dyDescent="0.25">
      <c r="A25" s="376"/>
      <c r="B25" s="376"/>
      <c r="C25" s="377"/>
      <c r="D25" s="376"/>
      <c r="E25" s="377"/>
      <c r="F25" s="376"/>
    </row>
    <row r="26" spans="1:16" x14ac:dyDescent="0.25">
      <c r="A26" s="376"/>
      <c r="B26" s="376"/>
      <c r="C26" s="377"/>
      <c r="D26" s="376"/>
      <c r="E26" s="377"/>
      <c r="F26" s="376"/>
    </row>
    <row r="27" spans="1:16" x14ac:dyDescent="0.25">
      <c r="A27" s="376"/>
      <c r="B27" s="376"/>
      <c r="C27" s="377"/>
      <c r="D27" s="376"/>
      <c r="E27" s="377"/>
      <c r="F27" s="376"/>
    </row>
    <row r="28" spans="1:16" x14ac:dyDescent="0.25">
      <c r="A28" s="376"/>
      <c r="B28" s="376"/>
      <c r="C28" s="377"/>
      <c r="D28" s="376"/>
      <c r="E28" s="377"/>
      <c r="F28" s="376"/>
    </row>
    <row r="29" spans="1:16" x14ac:dyDescent="0.25">
      <c r="A29" s="376"/>
      <c r="B29" s="376"/>
      <c r="C29" s="377"/>
      <c r="D29" s="376"/>
      <c r="E29" s="377"/>
      <c r="F29" s="376"/>
    </row>
    <row r="30" spans="1:16" x14ac:dyDescent="0.25">
      <c r="A30" s="376"/>
      <c r="B30" s="376"/>
      <c r="C30" s="377"/>
      <c r="D30" s="376"/>
      <c r="E30" s="377"/>
      <c r="F30" s="376"/>
    </row>
    <row r="31" spans="1:16" x14ac:dyDescent="0.25">
      <c r="A31" s="376"/>
      <c r="B31" s="376"/>
      <c r="C31" s="377"/>
      <c r="D31" s="376"/>
      <c r="E31" s="377"/>
      <c r="F31" s="376"/>
    </row>
    <row r="32" spans="1:16" x14ac:dyDescent="0.25">
      <c r="A32" s="376"/>
      <c r="B32" s="376"/>
      <c r="C32" s="377"/>
      <c r="D32" s="376"/>
      <c r="E32" s="377"/>
      <c r="F32" s="376"/>
    </row>
    <row r="33" spans="1:6" x14ac:dyDescent="0.25">
      <c r="A33" s="376"/>
      <c r="B33" s="376"/>
      <c r="C33" s="377"/>
      <c r="D33" s="376"/>
      <c r="E33" s="377"/>
      <c r="F33" s="376"/>
    </row>
    <row r="34" spans="1:6" x14ac:dyDescent="0.25">
      <c r="A34" s="376"/>
      <c r="B34" s="376"/>
      <c r="C34" s="377"/>
      <c r="D34" s="376"/>
      <c r="E34" s="377"/>
      <c r="F34" s="376"/>
    </row>
    <row r="35" spans="1:6" x14ac:dyDescent="0.25">
      <c r="A35" s="376"/>
      <c r="B35" s="376"/>
      <c r="C35" s="377"/>
      <c r="D35" s="376"/>
      <c r="E35" s="377"/>
      <c r="F35" s="376"/>
    </row>
    <row r="36" spans="1:6" x14ac:dyDescent="0.25">
      <c r="A36" s="376"/>
      <c r="B36" s="376"/>
      <c r="C36" s="377"/>
      <c r="D36" s="376"/>
      <c r="E36" s="377"/>
      <c r="F36" s="376"/>
    </row>
    <row r="37" spans="1:6" x14ac:dyDescent="0.25">
      <c r="A37" s="376"/>
      <c r="B37" s="376"/>
      <c r="C37" s="377"/>
      <c r="D37" s="376"/>
      <c r="E37" s="377"/>
      <c r="F37" s="376"/>
    </row>
    <row r="38" spans="1:6" x14ac:dyDescent="0.25">
      <c r="A38" s="376"/>
      <c r="B38" s="376"/>
      <c r="C38" s="377"/>
      <c r="D38" s="376"/>
      <c r="E38" s="377"/>
      <c r="F38" s="376"/>
    </row>
    <row r="39" spans="1:6" x14ac:dyDescent="0.25">
      <c r="A39" s="376"/>
      <c r="B39" s="376"/>
      <c r="C39" s="377"/>
      <c r="D39" s="376"/>
      <c r="E39" s="377"/>
      <c r="F39" s="376"/>
    </row>
    <row r="40" spans="1:6" x14ac:dyDescent="0.25">
      <c r="A40" s="376"/>
      <c r="B40" s="376"/>
      <c r="C40" s="377"/>
      <c r="D40" s="376"/>
      <c r="E40" s="377"/>
      <c r="F40" s="376"/>
    </row>
    <row r="41" spans="1:6" x14ac:dyDescent="0.25">
      <c r="A41" s="376"/>
      <c r="B41" s="376"/>
      <c r="C41" s="377"/>
      <c r="D41" s="376"/>
      <c r="E41" s="377"/>
      <c r="F41" s="376"/>
    </row>
    <row r="42" spans="1:6" x14ac:dyDescent="0.25">
      <c r="A42" s="376"/>
      <c r="B42" s="376"/>
      <c r="C42" s="377"/>
      <c r="D42" s="376"/>
      <c r="E42" s="377"/>
      <c r="F42" s="376"/>
    </row>
    <row r="43" spans="1:6" x14ac:dyDescent="0.25">
      <c r="A43" s="376"/>
      <c r="B43" s="376"/>
      <c r="C43" s="377"/>
      <c r="D43" s="376"/>
      <c r="E43" s="377"/>
      <c r="F43" s="376"/>
    </row>
    <row r="44" spans="1:6" x14ac:dyDescent="0.25">
      <c r="A44" s="376"/>
      <c r="B44" s="376"/>
      <c r="C44" s="377"/>
      <c r="D44" s="376"/>
      <c r="E44" s="377"/>
      <c r="F44" s="376"/>
    </row>
    <row r="45" spans="1:6" x14ac:dyDescent="0.25">
      <c r="A45" s="376"/>
      <c r="B45" s="376"/>
      <c r="C45" s="377"/>
      <c r="D45" s="376"/>
      <c r="E45" s="377"/>
      <c r="F45" s="376"/>
    </row>
    <row r="46" spans="1:6" x14ac:dyDescent="0.25">
      <c r="A46" s="376"/>
      <c r="B46" s="376"/>
      <c r="C46" s="377"/>
      <c r="D46" s="376"/>
      <c r="E46" s="377"/>
      <c r="F46" s="376"/>
    </row>
    <row r="47" spans="1:6" x14ac:dyDescent="0.25">
      <c r="A47" s="376"/>
      <c r="B47" s="376"/>
      <c r="C47" s="377"/>
      <c r="D47" s="376"/>
      <c r="E47" s="377"/>
      <c r="F47" s="376"/>
    </row>
    <row r="48" spans="1:6" x14ac:dyDescent="0.25">
      <c r="A48" s="376"/>
      <c r="B48" s="376"/>
      <c r="C48" s="377"/>
      <c r="D48" s="376"/>
      <c r="E48" s="377"/>
      <c r="F48" s="376"/>
    </row>
    <row r="49" spans="1:6" x14ac:dyDescent="0.25">
      <c r="A49" s="376"/>
      <c r="B49" s="376"/>
      <c r="C49" s="377"/>
      <c r="D49" s="376"/>
      <c r="E49" s="377"/>
      <c r="F49" s="376"/>
    </row>
    <row r="50" spans="1:6" x14ac:dyDescent="0.25">
      <c r="A50" s="376"/>
      <c r="B50" s="376"/>
      <c r="C50" s="377"/>
      <c r="D50" s="376"/>
      <c r="E50" s="377"/>
      <c r="F50" s="376"/>
    </row>
    <row r="51" spans="1:6" x14ac:dyDescent="0.25">
      <c r="A51" s="376"/>
      <c r="B51" s="376"/>
      <c r="C51" s="377"/>
      <c r="D51" s="376"/>
      <c r="E51" s="377"/>
      <c r="F51" s="376"/>
    </row>
    <row r="52" spans="1:6" x14ac:dyDescent="0.25">
      <c r="A52" s="376"/>
      <c r="B52" s="376"/>
      <c r="C52" s="377"/>
      <c r="D52" s="376"/>
      <c r="E52" s="377"/>
      <c r="F52" s="376"/>
    </row>
    <row r="53" spans="1:6" x14ac:dyDescent="0.25">
      <c r="A53" s="376"/>
      <c r="B53" s="376"/>
      <c r="C53" s="377"/>
      <c r="D53" s="376"/>
      <c r="E53" s="377"/>
      <c r="F53" s="376"/>
    </row>
    <row r="54" spans="1:6" x14ac:dyDescent="0.25">
      <c r="A54" s="376"/>
      <c r="B54" s="376"/>
      <c r="C54" s="377"/>
      <c r="D54" s="376"/>
      <c r="E54" s="377"/>
      <c r="F54" s="376"/>
    </row>
    <row r="55" spans="1:6" x14ac:dyDescent="0.25">
      <c r="A55" s="376"/>
      <c r="B55" s="376"/>
      <c r="C55" s="377"/>
      <c r="D55" s="376"/>
      <c r="E55" s="377"/>
      <c r="F55" s="376"/>
    </row>
    <row r="56" spans="1:6" x14ac:dyDescent="0.25">
      <c r="A56" s="376"/>
      <c r="B56" s="376"/>
      <c r="C56" s="377"/>
      <c r="D56" s="376"/>
      <c r="E56" s="377"/>
      <c r="F56" s="376"/>
    </row>
    <row r="57" spans="1:6" x14ac:dyDescent="0.25">
      <c r="A57" s="376"/>
      <c r="B57" s="376"/>
      <c r="C57" s="377"/>
      <c r="D57" s="376"/>
      <c r="E57" s="377"/>
      <c r="F57" s="376"/>
    </row>
    <row r="58" spans="1:6" x14ac:dyDescent="0.25">
      <c r="A58" s="376"/>
      <c r="B58" s="376"/>
      <c r="C58" s="377"/>
      <c r="D58" s="376"/>
      <c r="E58" s="377"/>
      <c r="F58" s="376"/>
    </row>
    <row r="59" spans="1:6" x14ac:dyDescent="0.25">
      <c r="A59" s="376"/>
      <c r="B59" s="376"/>
      <c r="C59" s="377"/>
      <c r="D59" s="376"/>
      <c r="E59" s="377"/>
      <c r="F59" s="376"/>
    </row>
    <row r="60" spans="1:6" x14ac:dyDescent="0.25">
      <c r="A60" s="376"/>
      <c r="B60" s="376"/>
      <c r="C60" s="377"/>
      <c r="D60" s="376"/>
      <c r="E60" s="377"/>
      <c r="F60" s="376"/>
    </row>
    <row r="61" spans="1:6" x14ac:dyDescent="0.25">
      <c r="A61" s="376"/>
      <c r="B61" s="376"/>
      <c r="C61" s="377"/>
      <c r="D61" s="376"/>
      <c r="E61" s="377"/>
      <c r="F61" s="376"/>
    </row>
    <row r="62" spans="1:6" x14ac:dyDescent="0.25">
      <c r="A62" s="376"/>
      <c r="B62" s="376"/>
      <c r="C62" s="377"/>
      <c r="D62" s="376"/>
      <c r="E62" s="377"/>
      <c r="F62" s="376"/>
    </row>
    <row r="63" spans="1:6" x14ac:dyDescent="0.25">
      <c r="A63" s="376"/>
      <c r="B63" s="376"/>
      <c r="C63" s="377"/>
      <c r="D63" s="376"/>
      <c r="E63" s="377"/>
      <c r="F63" s="376"/>
    </row>
    <row r="64" spans="1:6" x14ac:dyDescent="0.25">
      <c r="A64" s="376"/>
      <c r="B64" s="376"/>
      <c r="C64" s="377"/>
      <c r="D64" s="376"/>
      <c r="E64" s="377"/>
      <c r="F64" s="376"/>
    </row>
    <row r="65" spans="1:6" x14ac:dyDescent="0.25">
      <c r="A65" s="376"/>
      <c r="B65" s="376"/>
      <c r="C65" s="377"/>
      <c r="D65" s="376"/>
      <c r="E65" s="377"/>
      <c r="F65" s="376"/>
    </row>
    <row r="66" spans="1:6" x14ac:dyDescent="0.25">
      <c r="A66" s="376"/>
      <c r="B66" s="376"/>
      <c r="C66" s="377"/>
      <c r="D66" s="376"/>
      <c r="E66" s="377"/>
      <c r="F66" s="376"/>
    </row>
    <row r="67" spans="1:6" x14ac:dyDescent="0.25">
      <c r="A67" s="376"/>
      <c r="B67" s="376"/>
      <c r="C67" s="377"/>
      <c r="D67" s="376"/>
      <c r="E67" s="377"/>
      <c r="F67" s="376"/>
    </row>
    <row r="68" spans="1:6" x14ac:dyDescent="0.25">
      <c r="A68" s="376"/>
      <c r="B68" s="376"/>
      <c r="C68" s="377"/>
      <c r="D68" s="376"/>
      <c r="E68" s="377"/>
      <c r="F68" s="376"/>
    </row>
    <row r="69" spans="1:6" x14ac:dyDescent="0.25">
      <c r="A69" s="376"/>
      <c r="B69" s="376"/>
      <c r="C69" s="377"/>
      <c r="D69" s="376"/>
      <c r="E69" s="377"/>
      <c r="F69" s="376"/>
    </row>
    <row r="70" spans="1:6" x14ac:dyDescent="0.25">
      <c r="A70" s="376"/>
      <c r="B70" s="376"/>
      <c r="C70" s="377"/>
      <c r="D70" s="376"/>
      <c r="E70" s="377"/>
      <c r="F70" s="376"/>
    </row>
    <row r="71" spans="1:6" x14ac:dyDescent="0.25">
      <c r="A71" s="376"/>
      <c r="B71" s="376"/>
      <c r="C71" s="377"/>
      <c r="D71" s="376"/>
      <c r="E71" s="377"/>
      <c r="F71" s="376"/>
    </row>
    <row r="72" spans="1:6" x14ac:dyDescent="0.25">
      <c r="A72" s="376"/>
      <c r="B72" s="376"/>
      <c r="C72" s="377"/>
      <c r="D72" s="376"/>
      <c r="E72" s="377"/>
      <c r="F72" s="376"/>
    </row>
    <row r="73" spans="1:6" x14ac:dyDescent="0.25">
      <c r="A73" s="376"/>
      <c r="B73" s="376"/>
      <c r="C73" s="377"/>
      <c r="D73" s="376"/>
      <c r="E73" s="377"/>
      <c r="F73" s="376"/>
    </row>
    <row r="74" spans="1:6" x14ac:dyDescent="0.25">
      <c r="A74" s="376"/>
      <c r="B74" s="376"/>
      <c r="C74" s="377"/>
      <c r="D74" s="376"/>
      <c r="E74" s="377"/>
      <c r="F74" s="376"/>
    </row>
    <row r="75" spans="1:6" x14ac:dyDescent="0.25">
      <c r="A75" s="376"/>
      <c r="B75" s="376"/>
      <c r="C75" s="377"/>
      <c r="D75" s="376"/>
      <c r="E75" s="377"/>
      <c r="F75" s="376"/>
    </row>
    <row r="76" spans="1:6" x14ac:dyDescent="0.25">
      <c r="A76" s="376"/>
      <c r="B76" s="376"/>
      <c r="C76" s="377"/>
      <c r="D76" s="376"/>
      <c r="E76" s="377"/>
      <c r="F76" s="376"/>
    </row>
    <row r="77" spans="1:6" x14ac:dyDescent="0.25">
      <c r="A77" s="376"/>
      <c r="B77" s="376"/>
      <c r="C77" s="377"/>
      <c r="D77" s="376"/>
      <c r="E77" s="377"/>
      <c r="F77" s="376"/>
    </row>
    <row r="78" spans="1:6" x14ac:dyDescent="0.25">
      <c r="A78" s="376"/>
      <c r="B78" s="376"/>
      <c r="C78" s="377"/>
      <c r="D78" s="376"/>
      <c r="E78" s="377"/>
      <c r="F78" s="376"/>
    </row>
    <row r="79" spans="1:6" x14ac:dyDescent="0.25">
      <c r="A79" s="376"/>
      <c r="B79" s="376"/>
      <c r="C79" s="377"/>
      <c r="D79" s="376"/>
      <c r="E79" s="377"/>
      <c r="F79" s="376"/>
    </row>
    <row r="80" spans="1:6" x14ac:dyDescent="0.25">
      <c r="A80" s="376"/>
      <c r="B80" s="376"/>
      <c r="C80" s="377"/>
      <c r="D80" s="376"/>
      <c r="E80" s="377"/>
      <c r="F80" s="376"/>
    </row>
    <row r="81" spans="1:6" x14ac:dyDescent="0.25">
      <c r="A81" s="376"/>
      <c r="B81" s="376"/>
      <c r="C81" s="377"/>
      <c r="D81" s="376"/>
      <c r="E81" s="377"/>
      <c r="F81" s="376"/>
    </row>
    <row r="82" spans="1:6" x14ac:dyDescent="0.25">
      <c r="A82" s="376"/>
      <c r="B82" s="376"/>
      <c r="C82" s="377"/>
      <c r="D82" s="376"/>
      <c r="E82" s="377"/>
      <c r="F82" s="376"/>
    </row>
    <row r="83" spans="1:6" x14ac:dyDescent="0.25">
      <c r="A83" s="376"/>
      <c r="B83" s="376"/>
      <c r="C83" s="377"/>
      <c r="D83" s="376"/>
      <c r="E83" s="377"/>
      <c r="F83" s="376"/>
    </row>
    <row r="84" spans="1:6" x14ac:dyDescent="0.25">
      <c r="A84" s="376"/>
      <c r="B84" s="376"/>
      <c r="C84" s="377"/>
      <c r="D84" s="376"/>
      <c r="E84" s="377"/>
      <c r="F84" s="376"/>
    </row>
    <row r="85" spans="1:6" x14ac:dyDescent="0.25">
      <c r="A85" s="376"/>
      <c r="B85" s="376"/>
      <c r="C85" s="377"/>
      <c r="D85" s="376"/>
      <c r="E85" s="377"/>
      <c r="F85" s="376"/>
    </row>
    <row r="86" spans="1:6" x14ac:dyDescent="0.25">
      <c r="A86" s="376"/>
      <c r="B86" s="376"/>
      <c r="C86" s="377"/>
      <c r="D86" s="376"/>
      <c r="E86" s="377"/>
      <c r="F86" s="376"/>
    </row>
    <row r="87" spans="1:6" x14ac:dyDescent="0.25">
      <c r="A87" s="376"/>
      <c r="B87" s="376"/>
      <c r="C87" s="377"/>
      <c r="D87" s="376"/>
      <c r="E87" s="377"/>
      <c r="F87" s="376"/>
    </row>
    <row r="88" spans="1:6" x14ac:dyDescent="0.25">
      <c r="A88" s="376"/>
      <c r="B88" s="376"/>
      <c r="C88" s="377"/>
      <c r="D88" s="376"/>
      <c r="E88" s="377"/>
      <c r="F88" s="376"/>
    </row>
    <row r="89" spans="1:6" x14ac:dyDescent="0.25">
      <c r="A89" s="376"/>
      <c r="B89" s="376"/>
      <c r="C89" s="377"/>
      <c r="D89" s="376"/>
      <c r="E89" s="377"/>
      <c r="F89" s="376"/>
    </row>
    <row r="90" spans="1:6" x14ac:dyDescent="0.25">
      <c r="A90" s="376"/>
      <c r="B90" s="376"/>
      <c r="C90" s="377"/>
      <c r="D90" s="376"/>
      <c r="E90" s="377"/>
      <c r="F90" s="376"/>
    </row>
    <row r="91" spans="1:6" x14ac:dyDescent="0.25">
      <c r="A91" s="376"/>
      <c r="B91" s="376"/>
      <c r="C91" s="377"/>
      <c r="D91" s="376"/>
      <c r="E91" s="377"/>
      <c r="F91" s="376"/>
    </row>
    <row r="92" spans="1:6" x14ac:dyDescent="0.25">
      <c r="A92" s="376"/>
      <c r="B92" s="376"/>
      <c r="C92" s="377"/>
      <c r="D92" s="376"/>
      <c r="E92" s="377"/>
      <c r="F92" s="376"/>
    </row>
    <row r="93" spans="1:6" x14ac:dyDescent="0.25">
      <c r="A93" s="376"/>
      <c r="B93" s="376"/>
      <c r="C93" s="377"/>
      <c r="D93" s="376"/>
      <c r="E93" s="377"/>
      <c r="F93" s="376"/>
    </row>
    <row r="94" spans="1:6" x14ac:dyDescent="0.25">
      <c r="A94" s="376"/>
      <c r="B94" s="376"/>
      <c r="C94" s="377"/>
      <c r="D94" s="376"/>
      <c r="E94" s="377"/>
      <c r="F94" s="376"/>
    </row>
    <row r="95" spans="1:6" x14ac:dyDescent="0.25">
      <c r="A95" s="376"/>
      <c r="B95" s="376"/>
      <c r="C95" s="377"/>
      <c r="D95" s="376"/>
      <c r="E95" s="377"/>
      <c r="F95" s="376"/>
    </row>
    <row r="96" spans="1:6" x14ac:dyDescent="0.25">
      <c r="A96" s="376"/>
      <c r="B96" s="376"/>
      <c r="C96" s="377"/>
      <c r="D96" s="376"/>
      <c r="E96" s="377"/>
      <c r="F96" s="376"/>
    </row>
    <row r="97" spans="1:6" x14ac:dyDescent="0.25">
      <c r="A97" s="376"/>
      <c r="B97" s="376"/>
      <c r="C97" s="377"/>
      <c r="D97" s="376"/>
      <c r="E97" s="377"/>
      <c r="F97" s="376"/>
    </row>
    <row r="98" spans="1:6" x14ac:dyDescent="0.25">
      <c r="A98" s="376"/>
      <c r="B98" s="376"/>
      <c r="C98" s="377"/>
      <c r="D98" s="376"/>
      <c r="E98" s="377"/>
      <c r="F98" s="376"/>
    </row>
    <row r="99" spans="1:6" x14ac:dyDescent="0.25">
      <c r="A99" s="376"/>
      <c r="B99" s="376"/>
      <c r="C99" s="377"/>
      <c r="D99" s="376"/>
      <c r="E99" s="377"/>
      <c r="F99" s="376"/>
    </row>
    <row r="100" spans="1:6" x14ac:dyDescent="0.25">
      <c r="A100" s="376"/>
      <c r="B100" s="376"/>
      <c r="C100" s="377"/>
      <c r="D100" s="376"/>
      <c r="E100" s="377"/>
      <c r="F100" s="376"/>
    </row>
    <row r="101" spans="1:6" x14ac:dyDescent="0.25">
      <c r="A101" s="376"/>
      <c r="B101" s="376"/>
      <c r="C101" s="377"/>
      <c r="D101" s="376"/>
      <c r="E101" s="377"/>
      <c r="F101" s="376"/>
    </row>
    <row r="102" spans="1:6" x14ac:dyDescent="0.25">
      <c r="A102" s="376"/>
      <c r="B102" s="376"/>
      <c r="C102" s="377"/>
      <c r="D102" s="376"/>
      <c r="E102" s="377"/>
      <c r="F102" s="376"/>
    </row>
    <row r="103" spans="1:6" x14ac:dyDescent="0.25">
      <c r="A103" s="376"/>
      <c r="B103" s="376"/>
      <c r="C103" s="377"/>
      <c r="D103" s="376"/>
      <c r="E103" s="377"/>
      <c r="F103" s="376"/>
    </row>
    <row r="104" spans="1:6" x14ac:dyDescent="0.25">
      <c r="A104" s="376"/>
      <c r="B104" s="376"/>
      <c r="C104" s="377"/>
      <c r="D104" s="376"/>
      <c r="E104" s="377"/>
      <c r="F104" s="376"/>
    </row>
    <row r="105" spans="1:6" x14ac:dyDescent="0.25">
      <c r="A105" s="376"/>
      <c r="B105" s="376"/>
      <c r="C105" s="377"/>
      <c r="D105" s="376"/>
      <c r="E105" s="377"/>
      <c r="F105" s="376"/>
    </row>
    <row r="106" spans="1:6" x14ac:dyDescent="0.25">
      <c r="A106" s="376"/>
      <c r="B106" s="376"/>
      <c r="C106" s="377"/>
      <c r="D106" s="376"/>
      <c r="E106" s="377"/>
      <c r="F106" s="376"/>
    </row>
    <row r="107" spans="1:6" x14ac:dyDescent="0.25">
      <c r="A107" s="376"/>
      <c r="B107" s="376"/>
      <c r="C107" s="377"/>
      <c r="D107" s="376"/>
      <c r="E107" s="377"/>
      <c r="F107" s="376"/>
    </row>
    <row r="108" spans="1:6" x14ac:dyDescent="0.25">
      <c r="A108" s="376"/>
      <c r="B108" s="376"/>
      <c r="C108" s="377"/>
      <c r="D108" s="376"/>
      <c r="E108" s="377"/>
      <c r="F108" s="376"/>
    </row>
    <row r="109" spans="1:6" x14ac:dyDescent="0.25">
      <c r="A109" s="376"/>
      <c r="B109" s="376"/>
      <c r="C109" s="377"/>
      <c r="D109" s="376"/>
      <c r="E109" s="377"/>
      <c r="F109" s="376"/>
    </row>
    <row r="110" spans="1:6" x14ac:dyDescent="0.25">
      <c r="A110" s="376"/>
      <c r="B110" s="376"/>
      <c r="C110" s="377"/>
      <c r="D110" s="376"/>
      <c r="E110" s="377"/>
      <c r="F110" s="376"/>
    </row>
    <row r="111" spans="1:6" x14ac:dyDescent="0.25">
      <c r="A111" s="376"/>
      <c r="B111" s="376"/>
      <c r="C111" s="377"/>
      <c r="D111" s="376"/>
      <c r="E111" s="377"/>
      <c r="F111" s="376"/>
    </row>
    <row r="112" spans="1:6" x14ac:dyDescent="0.25">
      <c r="A112" s="376"/>
      <c r="B112" s="376"/>
      <c r="C112" s="377"/>
      <c r="D112" s="376"/>
      <c r="E112" s="377"/>
      <c r="F112" s="376"/>
    </row>
    <row r="113" spans="1:6" x14ac:dyDescent="0.25">
      <c r="A113" s="376"/>
      <c r="B113" s="376"/>
      <c r="C113" s="377"/>
      <c r="D113" s="376"/>
      <c r="E113" s="377"/>
      <c r="F113" s="376"/>
    </row>
    <row r="114" spans="1:6" x14ac:dyDescent="0.25">
      <c r="A114" s="376"/>
      <c r="B114" s="376"/>
      <c r="C114" s="377"/>
      <c r="D114" s="376"/>
      <c r="E114" s="377"/>
      <c r="F114" s="376"/>
    </row>
    <row r="115" spans="1:6" x14ac:dyDescent="0.25">
      <c r="A115" s="376"/>
      <c r="B115" s="376"/>
      <c r="C115" s="377"/>
      <c r="D115" s="376"/>
      <c r="E115" s="377"/>
      <c r="F115" s="376"/>
    </row>
    <row r="116" spans="1:6" x14ac:dyDescent="0.25">
      <c r="A116" s="376"/>
      <c r="B116" s="376"/>
      <c r="C116" s="377"/>
      <c r="D116" s="376"/>
      <c r="E116" s="377"/>
      <c r="F116" s="376"/>
    </row>
    <row r="117" spans="1:6" x14ac:dyDescent="0.25">
      <c r="A117" s="376"/>
      <c r="B117" s="376"/>
      <c r="C117" s="377"/>
      <c r="D117" s="376"/>
      <c r="E117" s="377"/>
      <c r="F117" s="376"/>
    </row>
    <row r="118" spans="1:6" x14ac:dyDescent="0.25">
      <c r="A118" s="376"/>
      <c r="B118" s="376"/>
      <c r="C118" s="377"/>
      <c r="D118" s="376"/>
      <c r="E118" s="377"/>
      <c r="F118" s="376"/>
    </row>
    <row r="119" spans="1:6" x14ac:dyDescent="0.25">
      <c r="A119" s="376"/>
      <c r="B119" s="376"/>
      <c r="C119" s="377"/>
      <c r="D119" s="376"/>
      <c r="E119" s="377"/>
      <c r="F119" s="376"/>
    </row>
    <row r="120" spans="1:6" x14ac:dyDescent="0.25">
      <c r="A120" s="376"/>
      <c r="B120" s="376"/>
      <c r="C120" s="377"/>
      <c r="D120" s="376"/>
      <c r="E120" s="377"/>
      <c r="F120" s="376"/>
    </row>
    <row r="121" spans="1:6" x14ac:dyDescent="0.25">
      <c r="A121" s="376"/>
      <c r="B121" s="376"/>
      <c r="C121" s="377"/>
      <c r="D121" s="376"/>
      <c r="E121" s="377"/>
      <c r="F121" s="376"/>
    </row>
    <row r="122" spans="1:6" x14ac:dyDescent="0.25">
      <c r="A122" s="376"/>
      <c r="B122" s="376"/>
      <c r="C122" s="377"/>
      <c r="D122" s="376"/>
      <c r="E122" s="377"/>
      <c r="F122" s="376"/>
    </row>
    <row r="123" spans="1:6" x14ac:dyDescent="0.25">
      <c r="A123" s="376"/>
      <c r="B123" s="376"/>
      <c r="C123" s="377"/>
      <c r="D123" s="376"/>
      <c r="E123" s="377"/>
      <c r="F123" s="376"/>
    </row>
    <row r="124" spans="1:6" x14ac:dyDescent="0.25">
      <c r="A124" s="376"/>
      <c r="B124" s="376"/>
      <c r="C124" s="377"/>
      <c r="D124" s="376"/>
      <c r="E124" s="377"/>
      <c r="F124" s="376"/>
    </row>
    <row r="125" spans="1:6" x14ac:dyDescent="0.25">
      <c r="A125" s="376"/>
      <c r="B125" s="376"/>
      <c r="C125" s="377"/>
      <c r="D125" s="376"/>
      <c r="E125" s="377"/>
      <c r="F125" s="376"/>
    </row>
    <row r="126" spans="1:6" x14ac:dyDescent="0.25">
      <c r="A126" s="376"/>
      <c r="B126" s="376"/>
      <c r="C126" s="377"/>
      <c r="D126" s="376"/>
      <c r="E126" s="377"/>
      <c r="F126" s="376"/>
    </row>
    <row r="127" spans="1:6" x14ac:dyDescent="0.25">
      <c r="A127" s="376"/>
      <c r="B127" s="376"/>
      <c r="C127" s="377"/>
      <c r="D127" s="376"/>
      <c r="E127" s="377"/>
      <c r="F127" s="376"/>
    </row>
    <row r="128" spans="1:6" x14ac:dyDescent="0.25">
      <c r="A128" s="376"/>
      <c r="B128" s="376"/>
      <c r="C128" s="377"/>
      <c r="D128" s="376"/>
      <c r="E128" s="377"/>
      <c r="F128" s="376"/>
    </row>
    <row r="129" spans="1:6" x14ac:dyDescent="0.25">
      <c r="A129" s="376"/>
      <c r="B129" s="376"/>
      <c r="C129" s="377"/>
      <c r="D129" s="376"/>
      <c r="E129" s="377"/>
      <c r="F129" s="376"/>
    </row>
    <row r="130" spans="1:6" x14ac:dyDescent="0.25">
      <c r="A130" s="376"/>
      <c r="B130" s="376"/>
      <c r="C130" s="377"/>
      <c r="D130" s="376"/>
      <c r="E130" s="377"/>
      <c r="F130" s="376"/>
    </row>
    <row r="131" spans="1:6" x14ac:dyDescent="0.25">
      <c r="A131" s="376"/>
      <c r="B131" s="376"/>
      <c r="C131" s="377"/>
      <c r="D131" s="376"/>
      <c r="E131" s="377"/>
      <c r="F131" s="376"/>
    </row>
    <row r="132" spans="1:6" x14ac:dyDescent="0.25">
      <c r="A132" s="376"/>
      <c r="B132" s="376"/>
      <c r="C132" s="377"/>
      <c r="D132" s="376"/>
      <c r="E132" s="377"/>
      <c r="F132" s="376"/>
    </row>
    <row r="133" spans="1:6" x14ac:dyDescent="0.25">
      <c r="A133" s="376"/>
      <c r="B133" s="376"/>
      <c r="C133" s="377"/>
      <c r="D133" s="376"/>
      <c r="E133" s="377"/>
      <c r="F133" s="376"/>
    </row>
    <row r="134" spans="1:6" x14ac:dyDescent="0.25">
      <c r="A134" s="376"/>
      <c r="B134" s="376"/>
      <c r="C134" s="377"/>
      <c r="D134" s="376"/>
      <c r="E134" s="377"/>
      <c r="F134" s="376"/>
    </row>
    <row r="135" spans="1:6" x14ac:dyDescent="0.25">
      <c r="A135" s="376"/>
      <c r="B135" s="376"/>
      <c r="C135" s="377"/>
      <c r="D135" s="376"/>
      <c r="E135" s="377"/>
      <c r="F135" s="376"/>
    </row>
    <row r="136" spans="1:6" x14ac:dyDescent="0.25">
      <c r="A136" s="376"/>
      <c r="B136" s="376"/>
      <c r="C136" s="377"/>
      <c r="D136" s="376"/>
      <c r="E136" s="377"/>
      <c r="F136" s="376"/>
    </row>
    <row r="137" spans="1:6" x14ac:dyDescent="0.25">
      <c r="A137" s="376"/>
      <c r="B137" s="376"/>
      <c r="C137" s="377"/>
      <c r="D137" s="376"/>
      <c r="E137" s="377"/>
      <c r="F137" s="376"/>
    </row>
    <row r="138" spans="1:6" x14ac:dyDescent="0.25">
      <c r="A138" s="376"/>
      <c r="B138" s="376"/>
      <c r="C138" s="377"/>
      <c r="D138" s="376"/>
      <c r="E138" s="377"/>
      <c r="F138" s="376"/>
    </row>
    <row r="139" spans="1:6" x14ac:dyDescent="0.25">
      <c r="A139" s="376"/>
      <c r="B139" s="376"/>
      <c r="C139" s="377"/>
      <c r="D139" s="376"/>
      <c r="E139" s="377"/>
      <c r="F139" s="376"/>
    </row>
    <row r="140" spans="1:6" x14ac:dyDescent="0.25">
      <c r="A140" s="376"/>
      <c r="B140" s="376"/>
      <c r="C140" s="377"/>
      <c r="D140" s="376"/>
      <c r="E140" s="377"/>
      <c r="F140" s="376"/>
    </row>
    <row r="141" spans="1:6" x14ac:dyDescent="0.25">
      <c r="A141" s="376"/>
      <c r="B141" s="376"/>
      <c r="C141" s="377"/>
      <c r="D141" s="376"/>
      <c r="E141" s="377"/>
      <c r="F141" s="376"/>
    </row>
    <row r="142" spans="1:6" x14ac:dyDescent="0.25">
      <c r="A142" s="376"/>
      <c r="B142" s="376"/>
      <c r="C142" s="377"/>
      <c r="D142" s="376"/>
      <c r="E142" s="377"/>
      <c r="F142" s="376"/>
    </row>
    <row r="143" spans="1:6" x14ac:dyDescent="0.25">
      <c r="A143" s="376"/>
      <c r="B143" s="376"/>
      <c r="C143" s="377"/>
      <c r="D143" s="376"/>
      <c r="E143" s="377"/>
      <c r="F143" s="376"/>
    </row>
    <row r="144" spans="1:6" x14ac:dyDescent="0.25">
      <c r="A144" s="376"/>
      <c r="B144" s="376"/>
      <c r="C144" s="377"/>
      <c r="D144" s="376"/>
      <c r="E144" s="377"/>
      <c r="F144" s="376"/>
    </row>
    <row r="145" spans="1:6" x14ac:dyDescent="0.25">
      <c r="A145" s="376"/>
      <c r="B145" s="376"/>
      <c r="C145" s="377"/>
      <c r="D145" s="376"/>
      <c r="E145" s="377"/>
      <c r="F145" s="376"/>
    </row>
    <row r="146" spans="1:6" x14ac:dyDescent="0.25">
      <c r="A146" s="376"/>
      <c r="B146" s="376"/>
      <c r="C146" s="377"/>
      <c r="D146" s="376"/>
      <c r="E146" s="377"/>
      <c r="F146" s="376"/>
    </row>
    <row r="147" spans="1:6" x14ac:dyDescent="0.25">
      <c r="A147" s="376"/>
      <c r="B147" s="376"/>
      <c r="C147" s="377"/>
      <c r="D147" s="376"/>
      <c r="E147" s="377"/>
      <c r="F147" s="376"/>
    </row>
    <row r="148" spans="1:6" x14ac:dyDescent="0.25">
      <c r="A148" s="376"/>
      <c r="B148" s="376"/>
      <c r="C148" s="377"/>
      <c r="D148" s="376"/>
      <c r="E148" s="377"/>
      <c r="F148" s="376"/>
    </row>
    <row r="149" spans="1:6" x14ac:dyDescent="0.25">
      <c r="A149" s="376"/>
      <c r="B149" s="376"/>
      <c r="C149" s="377"/>
      <c r="D149" s="376"/>
      <c r="E149" s="377"/>
      <c r="F149" s="376"/>
    </row>
    <row r="150" spans="1:6" x14ac:dyDescent="0.25">
      <c r="A150" s="376"/>
      <c r="B150" s="376"/>
      <c r="C150" s="377"/>
      <c r="D150" s="376"/>
      <c r="E150" s="377"/>
      <c r="F150" s="376"/>
    </row>
    <row r="151" spans="1:6" x14ac:dyDescent="0.25">
      <c r="A151" s="376"/>
      <c r="B151" s="376"/>
      <c r="C151" s="377"/>
      <c r="D151" s="376"/>
      <c r="E151" s="377"/>
      <c r="F151" s="376"/>
    </row>
    <row r="152" spans="1:6" x14ac:dyDescent="0.25">
      <c r="A152" s="376"/>
      <c r="B152" s="376"/>
      <c r="C152" s="377"/>
      <c r="D152" s="376"/>
      <c r="E152" s="377"/>
      <c r="F152" s="376"/>
    </row>
    <row r="153" spans="1:6" x14ac:dyDescent="0.25">
      <c r="A153" s="376"/>
      <c r="B153" s="376"/>
      <c r="C153" s="377"/>
      <c r="D153" s="376"/>
      <c r="E153" s="377"/>
      <c r="F153" s="376"/>
    </row>
    <row r="154" spans="1:6" x14ac:dyDescent="0.25">
      <c r="A154" s="376"/>
      <c r="B154" s="376"/>
      <c r="C154" s="377"/>
      <c r="D154" s="376"/>
      <c r="E154" s="377"/>
      <c r="F154" s="376"/>
    </row>
    <row r="155" spans="1:6" x14ac:dyDescent="0.25">
      <c r="A155" s="376"/>
      <c r="B155" s="376"/>
      <c r="C155" s="377"/>
      <c r="D155" s="376"/>
      <c r="E155" s="377"/>
      <c r="F155" s="376"/>
    </row>
    <row r="156" spans="1:6" x14ac:dyDescent="0.25">
      <c r="A156" s="376"/>
      <c r="B156" s="376"/>
      <c r="C156" s="377"/>
      <c r="D156" s="376"/>
      <c r="E156" s="377"/>
      <c r="F156" s="376"/>
    </row>
    <row r="157" spans="1:6" x14ac:dyDescent="0.25">
      <c r="A157" s="376"/>
      <c r="B157" s="376"/>
      <c r="C157" s="377"/>
      <c r="D157" s="376"/>
      <c r="E157" s="377"/>
      <c r="F157" s="376"/>
    </row>
    <row r="158" spans="1:6" x14ac:dyDescent="0.25">
      <c r="A158" s="376"/>
      <c r="B158" s="376"/>
      <c r="C158" s="377"/>
      <c r="D158" s="376"/>
      <c r="E158" s="377"/>
      <c r="F158" s="376"/>
    </row>
    <row r="159" spans="1:6" x14ac:dyDescent="0.25">
      <c r="A159" s="376"/>
      <c r="B159" s="376"/>
      <c r="C159" s="377"/>
      <c r="D159" s="376"/>
      <c r="E159" s="377"/>
      <c r="F159" s="376"/>
    </row>
    <row r="160" spans="1:6" x14ac:dyDescent="0.25">
      <c r="A160" s="376"/>
      <c r="B160" s="376"/>
      <c r="C160" s="377"/>
      <c r="D160" s="376"/>
      <c r="E160" s="377"/>
      <c r="F160" s="376"/>
    </row>
    <row r="161" spans="1:6" x14ac:dyDescent="0.25">
      <c r="A161" s="376"/>
      <c r="B161" s="376"/>
      <c r="C161" s="377"/>
      <c r="D161" s="376"/>
      <c r="E161" s="377"/>
      <c r="F161" s="376"/>
    </row>
    <row r="162" spans="1:6" x14ac:dyDescent="0.25">
      <c r="A162" s="376"/>
      <c r="B162" s="376"/>
      <c r="C162" s="377"/>
      <c r="D162" s="376"/>
      <c r="E162" s="377"/>
      <c r="F162" s="376"/>
    </row>
    <row r="163" spans="1:6" x14ac:dyDescent="0.25">
      <c r="A163" s="376"/>
      <c r="B163" s="376"/>
      <c r="C163" s="377"/>
      <c r="D163" s="376"/>
      <c r="E163" s="377"/>
      <c r="F163" s="376"/>
    </row>
    <row r="164" spans="1:6" x14ac:dyDescent="0.25">
      <c r="A164" s="376"/>
      <c r="B164" s="376"/>
      <c r="C164" s="377"/>
      <c r="D164" s="376"/>
      <c r="E164" s="377"/>
      <c r="F164" s="376"/>
    </row>
    <row r="165" spans="1:6" x14ac:dyDescent="0.25">
      <c r="A165" s="376"/>
      <c r="B165" s="376"/>
      <c r="C165" s="377"/>
      <c r="D165" s="376"/>
      <c r="E165" s="377"/>
      <c r="F165" s="376"/>
    </row>
    <row r="166" spans="1:6" x14ac:dyDescent="0.25">
      <c r="A166" s="376"/>
      <c r="B166" s="376"/>
      <c r="C166" s="377"/>
      <c r="D166" s="376"/>
      <c r="E166" s="377"/>
      <c r="F166" s="376"/>
    </row>
    <row r="167" spans="1:6" x14ac:dyDescent="0.25">
      <c r="A167" s="376"/>
      <c r="B167" s="376"/>
      <c r="C167" s="377"/>
      <c r="D167" s="376"/>
      <c r="E167" s="377"/>
      <c r="F167" s="376"/>
    </row>
    <row r="168" spans="1:6" x14ac:dyDescent="0.25">
      <c r="A168" s="376"/>
      <c r="B168" s="376"/>
      <c r="C168" s="377"/>
      <c r="D168" s="376"/>
      <c r="E168" s="377"/>
      <c r="F168" s="376"/>
    </row>
    <row r="169" spans="1:6" x14ac:dyDescent="0.25">
      <c r="A169" s="376"/>
      <c r="B169" s="376"/>
      <c r="C169" s="377"/>
      <c r="D169" s="376"/>
      <c r="E169" s="377"/>
      <c r="F169" s="376"/>
    </row>
    <row r="170" spans="1:6" x14ac:dyDescent="0.25">
      <c r="A170" s="376"/>
      <c r="B170" s="376"/>
      <c r="C170" s="377"/>
      <c r="D170" s="376"/>
      <c r="E170" s="377"/>
      <c r="F170" s="376"/>
    </row>
    <row r="171" spans="1:6" x14ac:dyDescent="0.25">
      <c r="A171" s="376"/>
      <c r="B171" s="376"/>
      <c r="C171" s="377"/>
      <c r="D171" s="376"/>
      <c r="E171" s="377"/>
      <c r="F171" s="376"/>
    </row>
    <row r="172" spans="1:6" x14ac:dyDescent="0.25">
      <c r="A172" s="376"/>
      <c r="B172" s="376"/>
      <c r="C172" s="377"/>
      <c r="D172" s="376"/>
      <c r="E172" s="377"/>
      <c r="F172" s="376"/>
    </row>
    <row r="173" spans="1:6" x14ac:dyDescent="0.25">
      <c r="A173" s="376"/>
      <c r="B173" s="376"/>
      <c r="C173" s="377"/>
      <c r="D173" s="376"/>
      <c r="E173" s="377"/>
      <c r="F173" s="376"/>
    </row>
    <row r="174" spans="1:6" x14ac:dyDescent="0.25">
      <c r="A174" s="376"/>
      <c r="B174" s="376"/>
      <c r="C174" s="377"/>
      <c r="D174" s="376"/>
      <c r="E174" s="377"/>
      <c r="F174" s="376"/>
    </row>
    <row r="175" spans="1:6" x14ac:dyDescent="0.25">
      <c r="A175" s="376"/>
      <c r="B175" s="376"/>
      <c r="C175" s="377"/>
      <c r="D175" s="376"/>
      <c r="E175" s="377"/>
      <c r="F175" s="376"/>
    </row>
    <row r="176" spans="1:6" x14ac:dyDescent="0.25">
      <c r="A176" s="376"/>
      <c r="B176" s="376"/>
      <c r="C176" s="377"/>
      <c r="D176" s="376"/>
      <c r="E176" s="377"/>
      <c r="F176" s="376"/>
    </row>
    <row r="177" spans="1:6" x14ac:dyDescent="0.25">
      <c r="A177" s="376"/>
      <c r="B177" s="376"/>
      <c r="C177" s="377"/>
      <c r="D177" s="376"/>
      <c r="E177" s="377"/>
      <c r="F177" s="376"/>
    </row>
    <row r="178" spans="1:6" x14ac:dyDescent="0.25">
      <c r="A178" s="376"/>
      <c r="B178" s="376"/>
      <c r="C178" s="377"/>
      <c r="D178" s="376"/>
      <c r="E178" s="377"/>
      <c r="F178" s="376"/>
    </row>
    <row r="179" spans="1:6" x14ac:dyDescent="0.25">
      <c r="A179" s="376"/>
      <c r="B179" s="376"/>
      <c r="C179" s="377"/>
      <c r="D179" s="376"/>
      <c r="E179" s="377"/>
      <c r="F179" s="376"/>
    </row>
    <row r="180" spans="1:6" x14ac:dyDescent="0.25">
      <c r="A180" s="376"/>
      <c r="B180" s="376"/>
      <c r="C180" s="377"/>
      <c r="D180" s="376"/>
      <c r="E180" s="377"/>
      <c r="F180" s="376"/>
    </row>
    <row r="181" spans="1:6" x14ac:dyDescent="0.25">
      <c r="A181" s="376"/>
      <c r="B181" s="376"/>
      <c r="C181" s="377"/>
      <c r="D181" s="376"/>
      <c r="E181" s="377"/>
      <c r="F181" s="376"/>
    </row>
    <row r="182" spans="1:6" x14ac:dyDescent="0.25">
      <c r="A182" s="376"/>
      <c r="B182" s="376"/>
      <c r="C182" s="377"/>
      <c r="D182" s="376"/>
      <c r="E182" s="377"/>
      <c r="F182" s="376"/>
    </row>
    <row r="183" spans="1:6" x14ac:dyDescent="0.25">
      <c r="A183" s="376"/>
      <c r="B183" s="376"/>
      <c r="C183" s="377"/>
      <c r="D183" s="376"/>
      <c r="E183" s="377"/>
      <c r="F183" s="376"/>
    </row>
    <row r="184" spans="1:6" x14ac:dyDescent="0.25">
      <c r="A184" s="376"/>
      <c r="B184" s="376"/>
      <c r="C184" s="377"/>
      <c r="D184" s="376"/>
      <c r="E184" s="377"/>
      <c r="F184" s="376"/>
    </row>
    <row r="185" spans="1:6" x14ac:dyDescent="0.25">
      <c r="A185" s="376"/>
      <c r="B185" s="376"/>
      <c r="C185" s="377"/>
      <c r="D185" s="376"/>
      <c r="E185" s="377"/>
      <c r="F185" s="376"/>
    </row>
    <row r="186" spans="1:6" x14ac:dyDescent="0.25">
      <c r="A186" s="376"/>
      <c r="B186" s="376"/>
      <c r="C186" s="377"/>
      <c r="D186" s="376"/>
      <c r="E186" s="377"/>
      <c r="F186" s="376"/>
    </row>
    <row r="187" spans="1:6" x14ac:dyDescent="0.25">
      <c r="A187" s="376"/>
      <c r="B187" s="376"/>
      <c r="C187" s="377"/>
      <c r="D187" s="376"/>
      <c r="E187" s="377"/>
      <c r="F187" s="376"/>
    </row>
    <row r="188" spans="1:6" x14ac:dyDescent="0.25">
      <c r="A188" s="376"/>
      <c r="B188" s="376"/>
      <c r="C188" s="377"/>
      <c r="D188" s="376"/>
      <c r="E188" s="377"/>
      <c r="F188" s="376"/>
    </row>
    <row r="189" spans="1:6" x14ac:dyDescent="0.25">
      <c r="A189" s="376"/>
      <c r="B189" s="376"/>
      <c r="C189" s="377"/>
      <c r="D189" s="376"/>
      <c r="E189" s="377"/>
      <c r="F189" s="376"/>
    </row>
    <row r="190" spans="1:6" x14ac:dyDescent="0.25">
      <c r="A190" s="376"/>
      <c r="B190" s="376"/>
      <c r="C190" s="377"/>
      <c r="D190" s="376"/>
      <c r="E190" s="377"/>
      <c r="F190" s="376"/>
    </row>
    <row r="191" spans="1:6" x14ac:dyDescent="0.25">
      <c r="A191" s="376"/>
      <c r="B191" s="376"/>
      <c r="C191" s="377"/>
      <c r="D191" s="376"/>
      <c r="E191" s="377"/>
      <c r="F191" s="376"/>
    </row>
    <row r="192" spans="1:6" x14ac:dyDescent="0.25">
      <c r="A192" s="376"/>
      <c r="B192" s="376"/>
      <c r="C192" s="377"/>
      <c r="D192" s="376"/>
      <c r="E192" s="377"/>
      <c r="F192" s="376"/>
    </row>
    <row r="193" spans="1:6" x14ac:dyDescent="0.25">
      <c r="A193" s="376"/>
      <c r="B193" s="376"/>
      <c r="C193" s="377"/>
      <c r="D193" s="376"/>
      <c r="E193" s="377"/>
      <c r="F193" s="376"/>
    </row>
    <row r="194" spans="1:6" x14ac:dyDescent="0.25">
      <c r="A194" s="376"/>
      <c r="B194" s="376"/>
      <c r="C194" s="377"/>
      <c r="D194" s="376"/>
      <c r="E194" s="377"/>
      <c r="F194" s="376"/>
    </row>
    <row r="195" spans="1:6" x14ac:dyDescent="0.25">
      <c r="A195" s="376"/>
      <c r="B195" s="376"/>
      <c r="C195" s="377"/>
      <c r="D195" s="376"/>
      <c r="E195" s="377"/>
      <c r="F195" s="376"/>
    </row>
    <row r="196" spans="1:6" x14ac:dyDescent="0.25">
      <c r="A196" s="376"/>
      <c r="B196" s="376"/>
      <c r="C196" s="377"/>
      <c r="D196" s="376"/>
      <c r="E196" s="377"/>
      <c r="F196" s="376"/>
    </row>
    <row r="197" spans="1:6" x14ac:dyDescent="0.25">
      <c r="A197" s="376"/>
      <c r="B197" s="376"/>
      <c r="C197" s="377"/>
      <c r="D197" s="376"/>
      <c r="E197" s="377"/>
      <c r="F197" s="376"/>
    </row>
    <row r="198" spans="1:6" x14ac:dyDescent="0.25">
      <c r="A198" s="376"/>
      <c r="B198" s="376"/>
      <c r="C198" s="377"/>
      <c r="D198" s="376"/>
      <c r="E198" s="377"/>
      <c r="F198" s="376"/>
    </row>
    <row r="199" spans="1:6" x14ac:dyDescent="0.25">
      <c r="A199" s="376"/>
      <c r="B199" s="376"/>
      <c r="C199" s="377"/>
      <c r="D199" s="376"/>
      <c r="E199" s="377"/>
      <c r="F199" s="376"/>
    </row>
    <row r="200" spans="1:6" x14ac:dyDescent="0.25">
      <c r="A200" s="376"/>
      <c r="B200" s="376"/>
      <c r="C200" s="377"/>
      <c r="D200" s="376"/>
      <c r="E200" s="377"/>
      <c r="F200" s="376"/>
    </row>
    <row r="201" spans="1:6" x14ac:dyDescent="0.25">
      <c r="A201" s="376"/>
      <c r="B201" s="376"/>
      <c r="C201" s="377"/>
      <c r="D201" s="376"/>
      <c r="E201" s="377"/>
      <c r="F201" s="376"/>
    </row>
    <row r="202" spans="1:6" x14ac:dyDescent="0.25">
      <c r="A202" s="376"/>
      <c r="B202" s="376"/>
      <c r="C202" s="377"/>
      <c r="D202" s="376"/>
      <c r="E202" s="377"/>
      <c r="F202" s="376"/>
    </row>
    <row r="203" spans="1:6" x14ac:dyDescent="0.25">
      <c r="A203" s="376"/>
      <c r="B203" s="376"/>
      <c r="C203" s="377"/>
      <c r="D203" s="376"/>
      <c r="E203" s="377"/>
      <c r="F203" s="376"/>
    </row>
    <row r="204" spans="1:6" x14ac:dyDescent="0.25">
      <c r="A204" s="376"/>
      <c r="B204" s="376"/>
      <c r="C204" s="377"/>
      <c r="D204" s="376"/>
      <c r="E204" s="377"/>
      <c r="F204" s="376"/>
    </row>
    <row r="205" spans="1:6" x14ac:dyDescent="0.25">
      <c r="A205" s="376"/>
      <c r="B205" s="376"/>
      <c r="C205" s="377"/>
      <c r="D205" s="376"/>
      <c r="E205" s="377"/>
      <c r="F205" s="376"/>
    </row>
    <row r="206" spans="1:6" x14ac:dyDescent="0.25">
      <c r="A206" s="376"/>
      <c r="B206" s="376"/>
      <c r="C206" s="377"/>
      <c r="D206" s="376"/>
      <c r="E206" s="377"/>
      <c r="F206" s="376"/>
    </row>
    <row r="207" spans="1:6" x14ac:dyDescent="0.25">
      <c r="A207" s="376"/>
      <c r="B207" s="376"/>
      <c r="C207" s="377"/>
      <c r="D207" s="376"/>
      <c r="E207" s="377"/>
      <c r="F207" s="376"/>
    </row>
    <row r="208" spans="1:6" x14ac:dyDescent="0.25">
      <c r="A208" s="376"/>
      <c r="B208" s="376"/>
      <c r="C208" s="377"/>
      <c r="D208" s="376"/>
      <c r="E208" s="377"/>
      <c r="F208" s="376"/>
    </row>
    <row r="209" spans="1:6" x14ac:dyDescent="0.25">
      <c r="A209" s="376"/>
      <c r="B209" s="376"/>
      <c r="C209" s="377"/>
      <c r="D209" s="376"/>
      <c r="E209" s="377"/>
      <c r="F209" s="376"/>
    </row>
    <row r="210" spans="1:6" x14ac:dyDescent="0.25">
      <c r="A210" s="376"/>
      <c r="B210" s="376"/>
      <c r="C210" s="377"/>
      <c r="D210" s="376"/>
      <c r="E210" s="377"/>
      <c r="F210" s="376"/>
    </row>
    <row r="211" spans="1:6" x14ac:dyDescent="0.25">
      <c r="A211" s="376"/>
      <c r="B211" s="376"/>
      <c r="C211" s="377"/>
      <c r="D211" s="376"/>
      <c r="E211" s="377"/>
      <c r="F211" s="376"/>
    </row>
    <row r="212" spans="1:6" x14ac:dyDescent="0.25">
      <c r="A212" s="376"/>
      <c r="B212" s="376"/>
      <c r="C212" s="377"/>
      <c r="D212" s="376"/>
      <c r="E212" s="377"/>
      <c r="F212" s="376"/>
    </row>
    <row r="213" spans="1:6" x14ac:dyDescent="0.25">
      <c r="A213" s="376"/>
      <c r="B213" s="376"/>
      <c r="C213" s="377"/>
      <c r="D213" s="376"/>
      <c r="E213" s="377"/>
      <c r="F213" s="376"/>
    </row>
    <row r="214" spans="1:6" x14ac:dyDescent="0.25">
      <c r="A214" s="376"/>
      <c r="B214" s="376"/>
      <c r="C214" s="377"/>
      <c r="D214" s="376"/>
      <c r="E214" s="377"/>
      <c r="F214" s="376"/>
    </row>
    <row r="215" spans="1:6" x14ac:dyDescent="0.25">
      <c r="A215" s="376"/>
      <c r="B215" s="376"/>
      <c r="C215" s="377"/>
      <c r="D215" s="376"/>
      <c r="E215" s="377"/>
      <c r="F215" s="376"/>
    </row>
    <row r="216" spans="1:6" x14ac:dyDescent="0.25">
      <c r="A216" s="376"/>
      <c r="B216" s="376"/>
      <c r="C216" s="377"/>
      <c r="D216" s="376"/>
      <c r="E216" s="377"/>
      <c r="F216" s="376"/>
    </row>
    <row r="217" spans="1:6" x14ac:dyDescent="0.25">
      <c r="A217" s="376"/>
      <c r="B217" s="376"/>
      <c r="C217" s="377"/>
      <c r="D217" s="376"/>
      <c r="E217" s="377"/>
      <c r="F217" s="376"/>
    </row>
    <row r="218" spans="1:6" x14ac:dyDescent="0.25">
      <c r="A218" s="376"/>
      <c r="B218" s="376"/>
      <c r="C218" s="377"/>
      <c r="D218" s="376"/>
      <c r="E218" s="377"/>
      <c r="F218" s="376"/>
    </row>
    <row r="219" spans="1:6" x14ac:dyDescent="0.25">
      <c r="A219" s="376"/>
      <c r="B219" s="376"/>
      <c r="C219" s="377"/>
      <c r="D219" s="376"/>
      <c r="E219" s="377"/>
      <c r="F219" s="376"/>
    </row>
    <row r="220" spans="1:6" x14ac:dyDescent="0.25">
      <c r="A220" s="376"/>
      <c r="B220" s="376"/>
      <c r="C220" s="377"/>
      <c r="D220" s="376"/>
      <c r="E220" s="377"/>
      <c r="F220" s="376"/>
    </row>
    <row r="221" spans="1:6" x14ac:dyDescent="0.25">
      <c r="A221" s="376"/>
      <c r="B221" s="376"/>
      <c r="C221" s="377"/>
      <c r="D221" s="376"/>
      <c r="E221" s="377"/>
      <c r="F221" s="376"/>
    </row>
    <row r="222" spans="1:6" x14ac:dyDescent="0.25">
      <c r="A222" s="376"/>
      <c r="B222" s="376"/>
      <c r="C222" s="377"/>
      <c r="D222" s="376"/>
      <c r="E222" s="377"/>
      <c r="F222" s="376"/>
    </row>
    <row r="223" spans="1:6" x14ac:dyDescent="0.25">
      <c r="A223" s="376"/>
      <c r="B223" s="376"/>
      <c r="C223" s="377"/>
      <c r="D223" s="376"/>
      <c r="E223" s="377"/>
      <c r="F223" s="376"/>
    </row>
    <row r="224" spans="1:6" x14ac:dyDescent="0.25">
      <c r="A224" s="376"/>
      <c r="B224" s="376"/>
      <c r="C224" s="377"/>
      <c r="D224" s="376"/>
      <c r="E224" s="377"/>
      <c r="F224" s="376"/>
    </row>
    <row r="225" spans="1:6" x14ac:dyDescent="0.25">
      <c r="A225" s="376"/>
      <c r="B225" s="376"/>
      <c r="C225" s="377"/>
      <c r="D225" s="376"/>
      <c r="E225" s="377"/>
      <c r="F225" s="376"/>
    </row>
    <row r="226" spans="1:6" x14ac:dyDescent="0.25">
      <c r="A226" s="376"/>
      <c r="B226" s="376"/>
      <c r="C226" s="377"/>
      <c r="D226" s="376"/>
      <c r="E226" s="377"/>
      <c r="F226" s="376"/>
    </row>
    <row r="227" spans="1:6" x14ac:dyDescent="0.25">
      <c r="A227" s="376"/>
      <c r="B227" s="376"/>
      <c r="C227" s="377"/>
      <c r="D227" s="376"/>
      <c r="E227" s="377"/>
      <c r="F227" s="376"/>
    </row>
    <row r="228" spans="1:6" x14ac:dyDescent="0.25">
      <c r="A228" s="376"/>
      <c r="B228" s="376"/>
      <c r="C228" s="377"/>
      <c r="D228" s="376"/>
      <c r="E228" s="377"/>
      <c r="F228" s="376"/>
    </row>
    <row r="229" spans="1:6" x14ac:dyDescent="0.25">
      <c r="A229" s="376"/>
      <c r="B229" s="376"/>
      <c r="C229" s="377"/>
      <c r="D229" s="376"/>
      <c r="E229" s="377"/>
      <c r="F229" s="376"/>
    </row>
    <row r="230" spans="1:6" x14ac:dyDescent="0.25">
      <c r="A230" s="376"/>
      <c r="B230" s="376"/>
      <c r="C230" s="377"/>
      <c r="D230" s="376"/>
      <c r="E230" s="377"/>
      <c r="F230" s="376"/>
    </row>
    <row r="231" spans="1:6" x14ac:dyDescent="0.25">
      <c r="A231" s="376"/>
      <c r="B231" s="376"/>
      <c r="C231" s="377"/>
      <c r="D231" s="376"/>
      <c r="E231" s="377"/>
      <c r="F231" s="376"/>
    </row>
    <row r="232" spans="1:6" x14ac:dyDescent="0.25">
      <c r="A232" s="376"/>
      <c r="B232" s="376"/>
      <c r="C232" s="377"/>
      <c r="D232" s="376"/>
      <c r="E232" s="377"/>
      <c r="F232" s="376"/>
    </row>
    <row r="233" spans="1:6" x14ac:dyDescent="0.25">
      <c r="A233" s="376"/>
      <c r="B233" s="376"/>
      <c r="C233" s="377"/>
      <c r="D233" s="376"/>
      <c r="E233" s="377"/>
      <c r="F233" s="376"/>
    </row>
    <row r="234" spans="1:6" x14ac:dyDescent="0.25">
      <c r="A234" s="376"/>
      <c r="B234" s="376"/>
      <c r="C234" s="377"/>
      <c r="D234" s="376"/>
      <c r="E234" s="377"/>
      <c r="F234" s="376"/>
    </row>
    <row r="235" spans="1:6" x14ac:dyDescent="0.25">
      <c r="A235" s="376"/>
      <c r="B235" s="376"/>
      <c r="C235" s="377"/>
      <c r="D235" s="376"/>
      <c r="E235" s="377"/>
      <c r="F235" s="376"/>
    </row>
    <row r="236" spans="1:6" x14ac:dyDescent="0.25">
      <c r="A236" s="376"/>
      <c r="B236" s="376"/>
      <c r="C236" s="377"/>
      <c r="D236" s="376"/>
      <c r="E236" s="377"/>
      <c r="F236" s="376"/>
    </row>
    <row r="237" spans="1:6" x14ac:dyDescent="0.25">
      <c r="A237" s="376"/>
      <c r="B237" s="376"/>
      <c r="C237" s="377"/>
      <c r="D237" s="376"/>
      <c r="E237" s="377"/>
      <c r="F237" s="376"/>
    </row>
    <row r="238" spans="1:6" x14ac:dyDescent="0.25">
      <c r="A238" s="376"/>
      <c r="B238" s="376"/>
      <c r="C238" s="377"/>
      <c r="D238" s="376"/>
      <c r="E238" s="377"/>
      <c r="F238" s="376"/>
    </row>
    <row r="239" spans="1:6" x14ac:dyDescent="0.25">
      <c r="A239" s="376"/>
      <c r="B239" s="376"/>
      <c r="C239" s="377"/>
      <c r="D239" s="376"/>
      <c r="E239" s="377"/>
      <c r="F239" s="376"/>
    </row>
    <row r="240" spans="1:6" x14ac:dyDescent="0.25">
      <c r="A240" s="376"/>
      <c r="B240" s="376"/>
      <c r="C240" s="377"/>
      <c r="D240" s="376"/>
      <c r="E240" s="377"/>
      <c r="F240" s="376"/>
    </row>
    <row r="241" spans="1:6" x14ac:dyDescent="0.25">
      <c r="A241" s="376"/>
      <c r="B241" s="376"/>
      <c r="C241" s="377"/>
      <c r="D241" s="376"/>
      <c r="E241" s="377"/>
      <c r="F241" s="376"/>
    </row>
    <row r="242" spans="1:6" x14ac:dyDescent="0.25">
      <c r="A242" s="376"/>
      <c r="B242" s="376"/>
      <c r="C242" s="377"/>
      <c r="D242" s="376"/>
      <c r="E242" s="377"/>
      <c r="F242" s="376"/>
    </row>
    <row r="243" spans="1:6" x14ac:dyDescent="0.25">
      <c r="A243" s="376"/>
      <c r="B243" s="376"/>
      <c r="C243" s="377"/>
      <c r="D243" s="376"/>
      <c r="E243" s="377"/>
      <c r="F243" s="376"/>
    </row>
    <row r="244" spans="1:6" x14ac:dyDescent="0.25">
      <c r="A244" s="376"/>
      <c r="B244" s="376"/>
      <c r="C244" s="377"/>
      <c r="D244" s="376"/>
      <c r="E244" s="377"/>
      <c r="F244" s="376"/>
    </row>
    <row r="245" spans="1:6" x14ac:dyDescent="0.25">
      <c r="A245" s="376"/>
      <c r="B245" s="376"/>
      <c r="C245" s="377"/>
      <c r="D245" s="376"/>
      <c r="E245" s="377"/>
      <c r="F245" s="376"/>
    </row>
    <row r="246" spans="1:6" x14ac:dyDescent="0.25">
      <c r="A246" s="376"/>
      <c r="B246" s="376"/>
      <c r="C246" s="377"/>
      <c r="D246" s="376"/>
      <c r="E246" s="377"/>
      <c r="F246" s="376"/>
    </row>
    <row r="247" spans="1:6" x14ac:dyDescent="0.25">
      <c r="A247" s="376"/>
      <c r="B247" s="376"/>
      <c r="C247" s="377"/>
      <c r="D247" s="376"/>
      <c r="E247" s="377"/>
      <c r="F247" s="376"/>
    </row>
    <row r="248" spans="1:6" x14ac:dyDescent="0.25">
      <c r="A248" s="376"/>
      <c r="B248" s="376"/>
      <c r="C248" s="377"/>
      <c r="D248" s="376"/>
      <c r="E248" s="377"/>
      <c r="F248" s="376"/>
    </row>
    <row r="249" spans="1:6" x14ac:dyDescent="0.25">
      <c r="A249" s="376"/>
      <c r="B249" s="376"/>
      <c r="C249" s="377"/>
      <c r="D249" s="376"/>
      <c r="E249" s="377"/>
      <c r="F249" s="376"/>
    </row>
    <row r="250" spans="1:6" x14ac:dyDescent="0.25">
      <c r="A250" s="376"/>
      <c r="B250" s="376"/>
      <c r="C250" s="377"/>
      <c r="D250" s="376"/>
      <c r="E250" s="377"/>
      <c r="F250" s="376"/>
    </row>
    <row r="251" spans="1:6" x14ac:dyDescent="0.25">
      <c r="A251" s="376"/>
      <c r="B251" s="376"/>
      <c r="C251" s="377"/>
      <c r="D251" s="376"/>
      <c r="E251" s="377"/>
      <c r="F251" s="376"/>
    </row>
    <row r="252" spans="1:6" x14ac:dyDescent="0.25">
      <c r="A252" s="376"/>
      <c r="B252" s="376"/>
      <c r="C252" s="377"/>
      <c r="D252" s="376"/>
      <c r="E252" s="377"/>
      <c r="F252" s="376"/>
    </row>
    <row r="253" spans="1:6" x14ac:dyDescent="0.25">
      <c r="A253" s="376"/>
      <c r="B253" s="376"/>
      <c r="C253" s="377"/>
      <c r="D253" s="376"/>
      <c r="E253" s="377"/>
      <c r="F253" s="376"/>
    </row>
    <row r="254" spans="1:6" x14ac:dyDescent="0.25">
      <c r="A254" s="376"/>
      <c r="B254" s="376"/>
      <c r="C254" s="377"/>
      <c r="D254" s="376"/>
      <c r="E254" s="377"/>
      <c r="F254" s="376"/>
    </row>
    <row r="255" spans="1:6" x14ac:dyDescent="0.25">
      <c r="A255" s="376"/>
      <c r="B255" s="376"/>
      <c r="C255" s="377"/>
      <c r="D255" s="376"/>
      <c r="E255" s="377"/>
      <c r="F255" s="376"/>
    </row>
    <row r="256" spans="1:6" x14ac:dyDescent="0.25">
      <c r="A256" s="376"/>
      <c r="B256" s="376"/>
      <c r="C256" s="377"/>
      <c r="D256" s="376"/>
      <c r="E256" s="377"/>
      <c r="F256" s="376"/>
    </row>
    <row r="257" spans="1:6" x14ac:dyDescent="0.25">
      <c r="A257" s="376"/>
      <c r="B257" s="376"/>
      <c r="C257" s="377"/>
      <c r="D257" s="376"/>
      <c r="E257" s="377"/>
      <c r="F257" s="376"/>
    </row>
    <row r="258" spans="1:6" x14ac:dyDescent="0.25">
      <c r="A258" s="376"/>
      <c r="B258" s="376"/>
      <c r="C258" s="377"/>
      <c r="D258" s="376"/>
      <c r="E258" s="377"/>
      <c r="F258" s="376"/>
    </row>
    <row r="259" spans="1:6" x14ac:dyDescent="0.25">
      <c r="A259" s="376"/>
      <c r="B259" s="376"/>
      <c r="C259" s="377"/>
      <c r="D259" s="376"/>
      <c r="E259" s="377"/>
      <c r="F259" s="376"/>
    </row>
    <row r="260" spans="1:6" x14ac:dyDescent="0.25">
      <c r="A260" s="376"/>
      <c r="B260" s="376"/>
      <c r="C260" s="377"/>
      <c r="D260" s="376"/>
      <c r="E260" s="377"/>
      <c r="F260" s="376"/>
    </row>
    <row r="261" spans="1:6" x14ac:dyDescent="0.25">
      <c r="A261" s="376"/>
      <c r="B261" s="376"/>
      <c r="C261" s="377"/>
      <c r="D261" s="376"/>
      <c r="E261" s="377"/>
      <c r="F261" s="376"/>
    </row>
    <row r="262" spans="1:6" x14ac:dyDescent="0.25">
      <c r="A262" s="376"/>
      <c r="B262" s="376"/>
      <c r="C262" s="377"/>
      <c r="D262" s="376"/>
      <c r="E262" s="377"/>
      <c r="F262" s="376"/>
    </row>
    <row r="263" spans="1:6" x14ac:dyDescent="0.25">
      <c r="A263" s="376"/>
      <c r="B263" s="376"/>
      <c r="C263" s="377"/>
      <c r="D263" s="376"/>
      <c r="E263" s="377"/>
      <c r="F263" s="376"/>
    </row>
    <row r="264" spans="1:6" x14ac:dyDescent="0.25">
      <c r="A264" s="376"/>
      <c r="B264" s="376"/>
      <c r="C264" s="377"/>
      <c r="D264" s="376"/>
      <c r="E264" s="377"/>
      <c r="F264" s="376"/>
    </row>
    <row r="265" spans="1:6" x14ac:dyDescent="0.25">
      <c r="A265" s="376"/>
      <c r="B265" s="376"/>
      <c r="C265" s="377"/>
      <c r="D265" s="376"/>
      <c r="E265" s="377"/>
      <c r="F265" s="376"/>
    </row>
    <row r="266" spans="1:6" x14ac:dyDescent="0.25">
      <c r="A266" s="376"/>
      <c r="B266" s="376"/>
      <c r="C266" s="377"/>
      <c r="D266" s="376"/>
      <c r="E266" s="377"/>
      <c r="F266" s="376"/>
    </row>
    <row r="267" spans="1:6" x14ac:dyDescent="0.25">
      <c r="A267" s="376"/>
      <c r="B267" s="376"/>
      <c r="C267" s="377"/>
      <c r="D267" s="376"/>
      <c r="E267" s="377"/>
      <c r="F267" s="376"/>
    </row>
    <row r="268" spans="1:6" x14ac:dyDescent="0.25">
      <c r="A268" s="376"/>
      <c r="B268" s="376"/>
      <c r="C268" s="377"/>
      <c r="D268" s="376"/>
      <c r="E268" s="377"/>
      <c r="F268" s="376"/>
    </row>
    <row r="269" spans="1:6" x14ac:dyDescent="0.25">
      <c r="A269" s="376"/>
      <c r="B269" s="376"/>
      <c r="C269" s="377"/>
      <c r="D269" s="376"/>
      <c r="E269" s="377"/>
      <c r="F269" s="376"/>
    </row>
    <row r="270" spans="1:6" x14ac:dyDescent="0.25">
      <c r="A270" s="376"/>
      <c r="B270" s="376"/>
      <c r="C270" s="377"/>
      <c r="D270" s="376"/>
      <c r="E270" s="377"/>
      <c r="F270" s="376"/>
    </row>
    <row r="271" spans="1:6" x14ac:dyDescent="0.25">
      <c r="A271" s="376"/>
      <c r="B271" s="376"/>
      <c r="C271" s="377"/>
      <c r="D271" s="376"/>
      <c r="E271" s="377"/>
      <c r="F271" s="376"/>
    </row>
    <row r="272" spans="1:6" x14ac:dyDescent="0.25">
      <c r="A272" s="376"/>
      <c r="B272" s="376"/>
      <c r="C272" s="377"/>
      <c r="D272" s="376"/>
      <c r="E272" s="377"/>
      <c r="F272" s="376"/>
    </row>
    <row r="273" spans="1:6" x14ac:dyDescent="0.25">
      <c r="A273" s="376"/>
      <c r="B273" s="376"/>
      <c r="C273" s="377"/>
      <c r="D273" s="376"/>
      <c r="E273" s="377"/>
      <c r="F273" s="376"/>
    </row>
    <row r="274" spans="1:6" x14ac:dyDescent="0.25">
      <c r="A274" s="376"/>
      <c r="B274" s="376"/>
      <c r="C274" s="377"/>
      <c r="D274" s="376"/>
      <c r="E274" s="377"/>
      <c r="F274" s="376"/>
    </row>
    <row r="275" spans="1:6" x14ac:dyDescent="0.25">
      <c r="A275" s="376"/>
      <c r="B275" s="376"/>
      <c r="C275" s="377"/>
      <c r="D275" s="376"/>
      <c r="E275" s="377"/>
      <c r="F275" s="376"/>
    </row>
    <row r="276" spans="1:6" x14ac:dyDescent="0.25">
      <c r="A276" s="376"/>
      <c r="B276" s="376"/>
      <c r="C276" s="377"/>
      <c r="D276" s="376"/>
      <c r="E276" s="377"/>
      <c r="F276" s="376"/>
    </row>
    <row r="277" spans="1:6" x14ac:dyDescent="0.25">
      <c r="A277" s="376"/>
      <c r="B277" s="376"/>
      <c r="C277" s="377"/>
      <c r="D277" s="376"/>
      <c r="E277" s="377"/>
      <c r="F277" s="376"/>
    </row>
    <row r="278" spans="1:6" x14ac:dyDescent="0.25">
      <c r="A278" s="376"/>
      <c r="B278" s="376"/>
      <c r="C278" s="377"/>
      <c r="D278" s="376"/>
      <c r="E278" s="377"/>
      <c r="F278" s="376"/>
    </row>
    <row r="279" spans="1:6" x14ac:dyDescent="0.25">
      <c r="A279" s="376"/>
      <c r="B279" s="376"/>
      <c r="C279" s="377"/>
      <c r="D279" s="376"/>
      <c r="E279" s="377"/>
      <c r="F279" s="376"/>
    </row>
    <row r="280" spans="1:6" x14ac:dyDescent="0.25">
      <c r="A280" s="376"/>
      <c r="B280" s="376"/>
      <c r="C280" s="377"/>
      <c r="D280" s="376"/>
      <c r="E280" s="377"/>
      <c r="F280" s="376"/>
    </row>
    <row r="281" spans="1:6" x14ac:dyDescent="0.25">
      <c r="A281" s="376"/>
      <c r="B281" s="376"/>
      <c r="C281" s="377"/>
      <c r="D281" s="376"/>
      <c r="E281" s="377"/>
      <c r="F281" s="376"/>
    </row>
    <row r="282" spans="1:6" x14ac:dyDescent="0.25">
      <c r="A282" s="376"/>
      <c r="B282" s="376"/>
      <c r="C282" s="377"/>
      <c r="D282" s="376"/>
      <c r="E282" s="377"/>
      <c r="F282" s="376"/>
    </row>
    <row r="283" spans="1:6" x14ac:dyDescent="0.25">
      <c r="A283" s="376"/>
      <c r="B283" s="376"/>
      <c r="C283" s="377"/>
      <c r="D283" s="376"/>
      <c r="E283" s="377"/>
      <c r="F283" s="376"/>
    </row>
    <row r="284" spans="1:6" x14ac:dyDescent="0.25">
      <c r="A284" s="376"/>
      <c r="B284" s="376"/>
      <c r="C284" s="377"/>
      <c r="D284" s="376"/>
      <c r="E284" s="377"/>
      <c r="F284" s="376"/>
    </row>
    <row r="285" spans="1:6" x14ac:dyDescent="0.25">
      <c r="A285" s="376"/>
      <c r="B285" s="376"/>
      <c r="C285" s="377"/>
      <c r="D285" s="376"/>
      <c r="E285" s="377"/>
      <c r="F285" s="376"/>
    </row>
    <row r="286" spans="1:6" x14ac:dyDescent="0.25">
      <c r="A286" s="376"/>
      <c r="B286" s="376"/>
      <c r="C286" s="377"/>
      <c r="D286" s="376"/>
      <c r="E286" s="377"/>
      <c r="F286" s="376"/>
    </row>
    <row r="287" spans="1:6" x14ac:dyDescent="0.25">
      <c r="A287" s="376"/>
      <c r="B287" s="376"/>
      <c r="C287" s="377"/>
      <c r="D287" s="376"/>
      <c r="E287" s="377"/>
      <c r="F287" s="376"/>
    </row>
    <row r="288" spans="1:6" x14ac:dyDescent="0.25">
      <c r="A288" s="376"/>
      <c r="B288" s="376"/>
      <c r="C288" s="377"/>
      <c r="D288" s="376"/>
      <c r="E288" s="377"/>
      <c r="F288" s="376"/>
    </row>
    <row r="289" spans="1:6" x14ac:dyDescent="0.25">
      <c r="A289" s="376"/>
      <c r="B289" s="376"/>
      <c r="C289" s="377"/>
      <c r="D289" s="376"/>
      <c r="E289" s="377"/>
      <c r="F289" s="376"/>
    </row>
    <row r="290" spans="1:6" x14ac:dyDescent="0.25">
      <c r="A290" s="376"/>
      <c r="B290" s="376"/>
      <c r="C290" s="377"/>
      <c r="D290" s="376"/>
      <c r="E290" s="377"/>
      <c r="F290" s="376"/>
    </row>
    <row r="291" spans="1:6" x14ac:dyDescent="0.25">
      <c r="A291" s="376"/>
      <c r="B291" s="376"/>
      <c r="C291" s="377"/>
      <c r="D291" s="376"/>
      <c r="E291" s="377"/>
      <c r="F291" s="376"/>
    </row>
    <row r="292" spans="1:6" x14ac:dyDescent="0.25">
      <c r="A292" s="376"/>
      <c r="B292" s="376"/>
      <c r="C292" s="377"/>
      <c r="D292" s="376"/>
      <c r="E292" s="377"/>
      <c r="F292" s="376"/>
    </row>
    <row r="293" spans="1:6" x14ac:dyDescent="0.25">
      <c r="A293" s="376"/>
      <c r="B293" s="376"/>
      <c r="C293" s="377"/>
      <c r="D293" s="376"/>
      <c r="E293" s="377"/>
      <c r="F293" s="376"/>
    </row>
    <row r="294" spans="1:6" x14ac:dyDescent="0.25">
      <c r="A294" s="376"/>
      <c r="B294" s="376"/>
      <c r="C294" s="377"/>
      <c r="D294" s="376"/>
      <c r="E294" s="377"/>
      <c r="F294" s="376"/>
    </row>
    <row r="295" spans="1:6" x14ac:dyDescent="0.25">
      <c r="A295" s="376"/>
      <c r="B295" s="376"/>
      <c r="C295" s="377"/>
      <c r="D295" s="376"/>
      <c r="E295" s="377"/>
      <c r="F295" s="376"/>
    </row>
    <row r="296" spans="1:6" x14ac:dyDescent="0.25">
      <c r="A296" s="376"/>
      <c r="B296" s="376"/>
      <c r="C296" s="377"/>
      <c r="D296" s="376"/>
      <c r="E296" s="377"/>
      <c r="F296" s="376"/>
    </row>
    <row r="297" spans="1:6" x14ac:dyDescent="0.25">
      <c r="A297" s="376"/>
      <c r="B297" s="376"/>
      <c r="C297" s="377"/>
      <c r="D297" s="376"/>
      <c r="E297" s="377"/>
      <c r="F297" s="376"/>
    </row>
    <row r="298" spans="1:6" x14ac:dyDescent="0.25">
      <c r="A298" s="376"/>
      <c r="B298" s="376"/>
      <c r="C298" s="377"/>
      <c r="D298" s="376"/>
      <c r="E298" s="377"/>
      <c r="F298" s="376"/>
    </row>
    <row r="299" spans="1:6" x14ac:dyDescent="0.25">
      <c r="A299" s="376"/>
      <c r="B299" s="376"/>
      <c r="C299" s="377"/>
      <c r="D299" s="376"/>
      <c r="E299" s="377"/>
      <c r="F299" s="376"/>
    </row>
    <row r="300" spans="1:6" x14ac:dyDescent="0.25">
      <c r="A300" s="376"/>
      <c r="B300" s="376"/>
      <c r="C300" s="377"/>
      <c r="D300" s="376"/>
      <c r="E300" s="377"/>
      <c r="F300" s="376"/>
    </row>
    <row r="301" spans="1:6" x14ac:dyDescent="0.25">
      <c r="A301" s="376"/>
      <c r="B301" s="376"/>
      <c r="C301" s="377"/>
      <c r="D301" s="376"/>
      <c r="E301" s="377"/>
      <c r="F301" s="376"/>
    </row>
    <row r="302" spans="1:6" x14ac:dyDescent="0.25">
      <c r="A302" s="376"/>
      <c r="B302" s="376"/>
      <c r="C302" s="377"/>
      <c r="D302" s="376"/>
      <c r="E302" s="377"/>
      <c r="F302" s="376"/>
    </row>
    <row r="303" spans="1:6" x14ac:dyDescent="0.25">
      <c r="A303" s="376"/>
      <c r="B303" s="376"/>
      <c r="C303" s="377"/>
      <c r="D303" s="376"/>
      <c r="E303" s="377"/>
      <c r="F303" s="376"/>
    </row>
    <row r="304" spans="1:6" x14ac:dyDescent="0.25">
      <c r="A304" s="376"/>
      <c r="B304" s="376"/>
      <c r="C304" s="377"/>
      <c r="D304" s="376"/>
      <c r="E304" s="377"/>
      <c r="F304" s="376"/>
    </row>
    <row r="305" spans="1:6" x14ac:dyDescent="0.25">
      <c r="A305" s="376"/>
      <c r="B305" s="376"/>
      <c r="C305" s="377"/>
      <c r="D305" s="376"/>
      <c r="E305" s="377"/>
      <c r="F305" s="376"/>
    </row>
    <row r="306" spans="1:6" x14ac:dyDescent="0.25">
      <c r="A306" s="376"/>
      <c r="B306" s="376"/>
      <c r="C306" s="377"/>
      <c r="D306" s="376"/>
      <c r="E306" s="377"/>
      <c r="F306" s="376"/>
    </row>
    <row r="307" spans="1:6" x14ac:dyDescent="0.25">
      <c r="A307" s="376"/>
      <c r="B307" s="376"/>
      <c r="C307" s="377"/>
      <c r="D307" s="376"/>
      <c r="E307" s="377"/>
      <c r="F307" s="376"/>
    </row>
    <row r="308" spans="1:6" x14ac:dyDescent="0.25">
      <c r="A308" s="376"/>
      <c r="B308" s="376"/>
      <c r="C308" s="377"/>
      <c r="D308" s="376"/>
      <c r="E308" s="377"/>
      <c r="F308" s="376"/>
    </row>
    <row r="309" spans="1:6" x14ac:dyDescent="0.25">
      <c r="A309" s="376"/>
      <c r="B309" s="376"/>
      <c r="C309" s="377"/>
      <c r="D309" s="376"/>
      <c r="E309" s="377"/>
      <c r="F309" s="376"/>
    </row>
    <row r="310" spans="1:6" x14ac:dyDescent="0.25">
      <c r="A310" s="376"/>
      <c r="B310" s="376"/>
      <c r="C310" s="377"/>
      <c r="D310" s="376"/>
      <c r="E310" s="377"/>
      <c r="F310" s="376"/>
    </row>
    <row r="311" spans="1:6" x14ac:dyDescent="0.25">
      <c r="A311" s="376"/>
      <c r="B311" s="376"/>
      <c r="C311" s="377"/>
      <c r="D311" s="376"/>
      <c r="E311" s="377"/>
      <c r="F311" s="376"/>
    </row>
    <row r="312" spans="1:6" x14ac:dyDescent="0.25">
      <c r="A312" s="376"/>
      <c r="B312" s="376"/>
      <c r="C312" s="377"/>
      <c r="D312" s="376"/>
      <c r="E312" s="377"/>
      <c r="F312" s="376"/>
    </row>
    <row r="313" spans="1:6" x14ac:dyDescent="0.25">
      <c r="A313" s="376"/>
      <c r="B313" s="376"/>
      <c r="C313" s="377"/>
      <c r="D313" s="376"/>
      <c r="E313" s="377"/>
      <c r="F313" s="376"/>
    </row>
    <row r="314" spans="1:6" x14ac:dyDescent="0.25">
      <c r="A314" s="376"/>
      <c r="B314" s="376"/>
      <c r="C314" s="377"/>
      <c r="D314" s="376"/>
      <c r="E314" s="377"/>
      <c r="F314" s="376"/>
    </row>
    <row r="315" spans="1:6" x14ac:dyDescent="0.25">
      <c r="A315" s="376"/>
      <c r="B315" s="376"/>
      <c r="C315" s="377"/>
      <c r="D315" s="376"/>
      <c r="E315" s="377"/>
      <c r="F315" s="376"/>
    </row>
    <row r="316" spans="1:6" x14ac:dyDescent="0.25">
      <c r="A316" s="376"/>
      <c r="B316" s="376"/>
      <c r="C316" s="377"/>
      <c r="D316" s="376"/>
      <c r="E316" s="377"/>
      <c r="F316" s="376"/>
    </row>
    <row r="317" spans="1:6" x14ac:dyDescent="0.25">
      <c r="A317" s="376"/>
      <c r="B317" s="376"/>
      <c r="C317" s="377"/>
      <c r="D317" s="376"/>
      <c r="E317" s="377"/>
      <c r="F317" s="376"/>
    </row>
    <row r="318" spans="1:6" x14ac:dyDescent="0.25">
      <c r="A318" s="376"/>
      <c r="B318" s="376"/>
      <c r="C318" s="377"/>
      <c r="D318" s="376"/>
      <c r="E318" s="377"/>
      <c r="F318" s="376"/>
    </row>
    <row r="319" spans="1:6" x14ac:dyDescent="0.25">
      <c r="A319" s="376"/>
      <c r="B319" s="376"/>
      <c r="C319" s="377"/>
      <c r="D319" s="376"/>
      <c r="E319" s="377"/>
      <c r="F319" s="376"/>
    </row>
    <row r="320" spans="1:6" x14ac:dyDescent="0.25">
      <c r="A320" s="376"/>
      <c r="B320" s="376"/>
      <c r="C320" s="377"/>
      <c r="D320" s="376"/>
      <c r="E320" s="377"/>
      <c r="F320" s="376"/>
    </row>
    <row r="321" spans="1:6" x14ac:dyDescent="0.25">
      <c r="A321" s="376"/>
      <c r="B321" s="376"/>
      <c r="C321" s="377"/>
      <c r="D321" s="376"/>
      <c r="E321" s="377"/>
      <c r="F321" s="376"/>
    </row>
    <row r="322" spans="1:6" x14ac:dyDescent="0.25">
      <c r="A322" s="376"/>
      <c r="B322" s="376"/>
      <c r="C322" s="377"/>
      <c r="D322" s="376"/>
      <c r="E322" s="377"/>
      <c r="F322" s="376"/>
    </row>
    <row r="323" spans="1:6" x14ac:dyDescent="0.25">
      <c r="A323" s="376"/>
      <c r="B323" s="376"/>
      <c r="C323" s="377"/>
      <c r="D323" s="376"/>
      <c r="E323" s="377"/>
      <c r="F323" s="376"/>
    </row>
    <row r="324" spans="1:6" x14ac:dyDescent="0.25">
      <c r="A324" s="376"/>
      <c r="B324" s="376"/>
      <c r="C324" s="377"/>
      <c r="D324" s="376"/>
      <c r="E324" s="377"/>
      <c r="F324" s="376"/>
    </row>
    <row r="325" spans="1:6" x14ac:dyDescent="0.25">
      <c r="A325" s="376"/>
      <c r="B325" s="376"/>
      <c r="C325" s="377"/>
      <c r="D325" s="376"/>
      <c r="E325" s="377"/>
      <c r="F325" s="376"/>
    </row>
    <row r="326" spans="1:6" x14ac:dyDescent="0.25">
      <c r="A326" s="376"/>
      <c r="B326" s="376"/>
      <c r="C326" s="377"/>
      <c r="D326" s="376"/>
      <c r="E326" s="377"/>
      <c r="F326" s="376"/>
    </row>
    <row r="327" spans="1:6" x14ac:dyDescent="0.25">
      <c r="A327" s="376"/>
      <c r="B327" s="376"/>
      <c r="C327" s="377"/>
      <c r="D327" s="376"/>
      <c r="E327" s="377"/>
      <c r="F327" s="376"/>
    </row>
    <row r="328" spans="1:6" x14ac:dyDescent="0.25">
      <c r="A328" s="376"/>
      <c r="B328" s="376"/>
      <c r="C328" s="377"/>
      <c r="D328" s="376"/>
      <c r="E328" s="377"/>
      <c r="F328" s="376"/>
    </row>
    <row r="329" spans="1:6" x14ac:dyDescent="0.25">
      <c r="A329" s="376"/>
      <c r="B329" s="376"/>
      <c r="C329" s="377"/>
      <c r="D329" s="376"/>
      <c r="E329" s="377"/>
      <c r="F329" s="376"/>
    </row>
    <row r="330" spans="1:6" x14ac:dyDescent="0.25">
      <c r="A330" s="376"/>
      <c r="B330" s="376"/>
      <c r="C330" s="377"/>
      <c r="D330" s="376"/>
      <c r="E330" s="377"/>
      <c r="F330" s="376"/>
    </row>
    <row r="331" spans="1:6" x14ac:dyDescent="0.25">
      <c r="A331" s="376"/>
      <c r="B331" s="376"/>
      <c r="C331" s="377"/>
      <c r="D331" s="376"/>
      <c r="E331" s="377"/>
      <c r="F331" s="376"/>
    </row>
    <row r="332" spans="1:6" x14ac:dyDescent="0.25">
      <c r="A332" s="376"/>
      <c r="B332" s="376"/>
      <c r="C332" s="377"/>
      <c r="D332" s="376"/>
      <c r="E332" s="377"/>
      <c r="F332" s="376"/>
    </row>
    <row r="333" spans="1:6" x14ac:dyDescent="0.25">
      <c r="A333" s="376"/>
      <c r="B333" s="376"/>
      <c r="C333" s="377"/>
      <c r="D333" s="376"/>
      <c r="E333" s="377"/>
      <c r="F333" s="376"/>
    </row>
    <row r="334" spans="1:6" x14ac:dyDescent="0.25">
      <c r="A334" s="376"/>
      <c r="B334" s="376"/>
      <c r="C334" s="377"/>
      <c r="D334" s="376"/>
      <c r="E334" s="377"/>
      <c r="F334" s="376"/>
    </row>
    <row r="335" spans="1:6" x14ac:dyDescent="0.25">
      <c r="A335" s="376"/>
      <c r="B335" s="376"/>
      <c r="C335" s="377"/>
      <c r="D335" s="376"/>
      <c r="E335" s="377"/>
      <c r="F335" s="376"/>
    </row>
    <row r="336" spans="1:6" x14ac:dyDescent="0.25">
      <c r="A336" s="376"/>
      <c r="B336" s="376"/>
      <c r="C336" s="377"/>
      <c r="D336" s="376"/>
      <c r="E336" s="377"/>
      <c r="F336" s="376"/>
    </row>
    <row r="337" spans="1:6" x14ac:dyDescent="0.25">
      <c r="A337" s="376"/>
      <c r="B337" s="376"/>
      <c r="C337" s="377"/>
      <c r="D337" s="376"/>
      <c r="E337" s="377"/>
      <c r="F337" s="376"/>
    </row>
    <row r="338" spans="1:6" x14ac:dyDescent="0.25">
      <c r="A338" s="376"/>
      <c r="B338" s="376"/>
      <c r="C338" s="377"/>
      <c r="D338" s="376"/>
      <c r="E338" s="377"/>
      <c r="F338" s="376"/>
    </row>
    <row r="339" spans="1:6" x14ac:dyDescent="0.25">
      <c r="A339" s="376"/>
      <c r="B339" s="376"/>
      <c r="C339" s="377"/>
      <c r="D339" s="376"/>
      <c r="E339" s="377"/>
      <c r="F339" s="376"/>
    </row>
    <row r="340" spans="1:6" x14ac:dyDescent="0.25">
      <c r="A340" s="376"/>
      <c r="B340" s="376"/>
      <c r="C340" s="377"/>
      <c r="D340" s="376"/>
      <c r="E340" s="377"/>
      <c r="F340" s="376"/>
    </row>
    <row r="341" spans="1:6" x14ac:dyDescent="0.25">
      <c r="A341" s="376"/>
      <c r="B341" s="376"/>
      <c r="C341" s="377"/>
      <c r="D341" s="376"/>
      <c r="E341" s="377"/>
      <c r="F341" s="376"/>
    </row>
    <row r="342" spans="1:6" x14ac:dyDescent="0.25">
      <c r="A342" s="376"/>
      <c r="B342" s="376"/>
      <c r="C342" s="377"/>
      <c r="D342" s="376"/>
      <c r="E342" s="377"/>
      <c r="F342" s="376"/>
    </row>
    <row r="343" spans="1:6" x14ac:dyDescent="0.25">
      <c r="A343" s="376"/>
      <c r="B343" s="376"/>
      <c r="C343" s="377"/>
      <c r="D343" s="376"/>
      <c r="E343" s="377"/>
      <c r="F343" s="376"/>
    </row>
    <row r="344" spans="1:6" x14ac:dyDescent="0.25">
      <c r="A344" s="376"/>
      <c r="B344" s="376"/>
      <c r="C344" s="377"/>
      <c r="D344" s="376"/>
      <c r="E344" s="377"/>
      <c r="F344" s="376"/>
    </row>
    <row r="345" spans="1:6" x14ac:dyDescent="0.25">
      <c r="A345" s="376"/>
      <c r="B345" s="376"/>
      <c r="C345" s="377"/>
      <c r="D345" s="376"/>
      <c r="E345" s="377"/>
      <c r="F345" s="376"/>
    </row>
    <row r="346" spans="1:6" x14ac:dyDescent="0.25">
      <c r="A346" s="376"/>
      <c r="B346" s="376"/>
      <c r="C346" s="377"/>
      <c r="D346" s="376"/>
      <c r="E346" s="377"/>
      <c r="F346" s="376"/>
    </row>
    <row r="347" spans="1:6" x14ac:dyDescent="0.25">
      <c r="A347" s="376"/>
      <c r="B347" s="376"/>
      <c r="C347" s="377"/>
      <c r="D347" s="376"/>
      <c r="E347" s="377"/>
      <c r="F347" s="376"/>
    </row>
    <row r="348" spans="1:6" x14ac:dyDescent="0.25">
      <c r="A348" s="376"/>
      <c r="B348" s="376"/>
      <c r="C348" s="377"/>
      <c r="D348" s="376"/>
      <c r="E348" s="377"/>
      <c r="F348" s="376"/>
    </row>
    <row r="349" spans="1:6" x14ac:dyDescent="0.25">
      <c r="A349" s="376"/>
      <c r="B349" s="376"/>
      <c r="C349" s="377"/>
      <c r="D349" s="376"/>
      <c r="E349" s="377"/>
      <c r="F349" s="376"/>
    </row>
    <row r="350" spans="1:6" x14ac:dyDescent="0.25">
      <c r="A350" s="376"/>
      <c r="B350" s="376"/>
      <c r="C350" s="377"/>
      <c r="D350" s="376"/>
      <c r="E350" s="377"/>
      <c r="F350" s="376"/>
    </row>
    <row r="351" spans="1:6" x14ac:dyDescent="0.25">
      <c r="A351" s="376"/>
      <c r="B351" s="376"/>
      <c r="C351" s="377"/>
      <c r="D351" s="376"/>
      <c r="E351" s="377"/>
      <c r="F351" s="376"/>
    </row>
    <row r="352" spans="1:6" x14ac:dyDescent="0.25">
      <c r="A352" s="376"/>
      <c r="B352" s="376"/>
      <c r="C352" s="377"/>
      <c r="D352" s="376"/>
      <c r="E352" s="377"/>
      <c r="F352" s="376"/>
    </row>
    <row r="353" spans="1:6" x14ac:dyDescent="0.25">
      <c r="A353" s="376"/>
      <c r="B353" s="376"/>
      <c r="C353" s="377"/>
      <c r="D353" s="376"/>
      <c r="E353" s="377"/>
      <c r="F353" s="376"/>
    </row>
    <row r="354" spans="1:6" x14ac:dyDescent="0.25">
      <c r="A354" s="376"/>
      <c r="B354" s="376"/>
      <c r="C354" s="377"/>
      <c r="D354" s="376"/>
      <c r="E354" s="377"/>
      <c r="F354" s="376"/>
    </row>
    <row r="355" spans="1:6" x14ac:dyDescent="0.25">
      <c r="A355" s="376"/>
      <c r="B355" s="376"/>
      <c r="C355" s="377"/>
      <c r="D355" s="376"/>
      <c r="E355" s="377"/>
      <c r="F355" s="376"/>
    </row>
    <row r="356" spans="1:6" x14ac:dyDescent="0.25">
      <c r="A356" s="376"/>
      <c r="B356" s="376"/>
      <c r="C356" s="377"/>
      <c r="D356" s="376"/>
      <c r="E356" s="377"/>
      <c r="F356" s="376"/>
    </row>
    <row r="357" spans="1:6" x14ac:dyDescent="0.25">
      <c r="A357" s="376"/>
      <c r="B357" s="376"/>
      <c r="C357" s="377"/>
      <c r="D357" s="376"/>
      <c r="E357" s="377"/>
      <c r="F357" s="376"/>
    </row>
    <row r="358" spans="1:6" x14ac:dyDescent="0.25">
      <c r="A358" s="376"/>
      <c r="B358" s="376"/>
      <c r="C358" s="377"/>
      <c r="D358" s="376"/>
      <c r="E358" s="377"/>
      <c r="F358" s="376"/>
    </row>
    <row r="359" spans="1:6" x14ac:dyDescent="0.25">
      <c r="A359" s="376"/>
      <c r="B359" s="376"/>
      <c r="C359" s="377"/>
      <c r="D359" s="376"/>
      <c r="E359" s="377"/>
      <c r="F359" s="376"/>
    </row>
    <row r="360" spans="1:6" x14ac:dyDescent="0.25">
      <c r="A360" s="376"/>
      <c r="B360" s="376"/>
      <c r="C360" s="377"/>
      <c r="D360" s="376"/>
      <c r="E360" s="377"/>
      <c r="F360" s="376"/>
    </row>
    <row r="361" spans="1:6" x14ac:dyDescent="0.25">
      <c r="A361" s="376"/>
      <c r="B361" s="376"/>
      <c r="C361" s="377"/>
      <c r="D361" s="376"/>
      <c r="E361" s="377"/>
      <c r="F361" s="376"/>
    </row>
    <row r="362" spans="1:6" x14ac:dyDescent="0.25">
      <c r="A362" s="376"/>
      <c r="B362" s="376"/>
      <c r="C362" s="377"/>
      <c r="D362" s="376"/>
      <c r="E362" s="377"/>
      <c r="F362" s="376"/>
    </row>
    <row r="363" spans="1:6" x14ac:dyDescent="0.25">
      <c r="A363" s="376"/>
      <c r="B363" s="376"/>
      <c r="C363" s="377"/>
      <c r="D363" s="376"/>
      <c r="E363" s="377"/>
      <c r="F363" s="376"/>
    </row>
    <row r="364" spans="1:6" x14ac:dyDescent="0.25">
      <c r="A364" s="376"/>
      <c r="B364" s="376"/>
      <c r="C364" s="377"/>
      <c r="D364" s="376"/>
      <c r="E364" s="377"/>
      <c r="F364" s="376"/>
    </row>
    <row r="365" spans="1:6" x14ac:dyDescent="0.25">
      <c r="A365" s="376"/>
      <c r="B365" s="376"/>
      <c r="C365" s="377"/>
      <c r="D365" s="376"/>
      <c r="E365" s="377"/>
      <c r="F365" s="376"/>
    </row>
    <row r="366" spans="1:6" x14ac:dyDescent="0.25">
      <c r="A366" s="376"/>
      <c r="B366" s="376"/>
      <c r="C366" s="377"/>
      <c r="D366" s="376"/>
      <c r="E366" s="377"/>
      <c r="F366" s="376"/>
    </row>
    <row r="367" spans="1:6" x14ac:dyDescent="0.25">
      <c r="A367" s="376"/>
      <c r="B367" s="376"/>
      <c r="C367" s="377"/>
      <c r="D367" s="376"/>
      <c r="E367" s="377"/>
      <c r="F367" s="376"/>
    </row>
    <row r="368" spans="1:6" x14ac:dyDescent="0.25">
      <c r="A368" s="376"/>
      <c r="B368" s="376"/>
      <c r="C368" s="377"/>
      <c r="D368" s="376"/>
      <c r="E368" s="377"/>
      <c r="F368" s="376"/>
    </row>
    <row r="369" spans="1:6" x14ac:dyDescent="0.25">
      <c r="A369" s="376"/>
      <c r="B369" s="376"/>
      <c r="C369" s="377"/>
      <c r="D369" s="376"/>
      <c r="E369" s="377"/>
      <c r="F369" s="376"/>
    </row>
    <row r="370" spans="1:6" x14ac:dyDescent="0.25">
      <c r="A370" s="376"/>
      <c r="B370" s="376"/>
      <c r="C370" s="377"/>
      <c r="D370" s="376"/>
      <c r="E370" s="377"/>
      <c r="F370" s="376"/>
    </row>
    <row r="371" spans="1:6" x14ac:dyDescent="0.25">
      <c r="A371" s="376"/>
      <c r="B371" s="376"/>
      <c r="C371" s="377"/>
      <c r="D371" s="376"/>
      <c r="E371" s="377"/>
      <c r="F371" s="376"/>
    </row>
    <row r="372" spans="1:6" x14ac:dyDescent="0.25">
      <c r="A372" s="376"/>
      <c r="B372" s="376"/>
      <c r="C372" s="377"/>
      <c r="D372" s="376"/>
      <c r="E372" s="377"/>
      <c r="F372" s="376"/>
    </row>
    <row r="373" spans="1:6" x14ac:dyDescent="0.25">
      <c r="A373" s="376"/>
      <c r="B373" s="376"/>
      <c r="C373" s="377"/>
      <c r="D373" s="376"/>
      <c r="E373" s="377"/>
      <c r="F373" s="376"/>
    </row>
    <row r="374" spans="1:6" x14ac:dyDescent="0.25">
      <c r="A374" s="376"/>
      <c r="B374" s="376"/>
      <c r="C374" s="377"/>
      <c r="D374" s="376"/>
      <c r="E374" s="377"/>
      <c r="F374" s="376"/>
    </row>
    <row r="375" spans="1:6" x14ac:dyDescent="0.25">
      <c r="A375" s="376"/>
      <c r="B375" s="376"/>
      <c r="C375" s="377"/>
      <c r="D375" s="376"/>
      <c r="E375" s="377"/>
      <c r="F375" s="376"/>
    </row>
    <row r="376" spans="1:6" x14ac:dyDescent="0.25">
      <c r="A376" s="376"/>
      <c r="B376" s="376"/>
      <c r="C376" s="377"/>
      <c r="D376" s="376"/>
      <c r="E376" s="377"/>
      <c r="F376" s="376"/>
    </row>
    <row r="377" spans="1:6" x14ac:dyDescent="0.25">
      <c r="A377" s="376"/>
      <c r="B377" s="376"/>
      <c r="C377" s="377"/>
      <c r="D377" s="376"/>
      <c r="E377" s="377"/>
      <c r="F377" s="376"/>
    </row>
    <row r="378" spans="1:6" x14ac:dyDescent="0.25">
      <c r="A378" s="376"/>
      <c r="B378" s="376"/>
      <c r="C378" s="377"/>
      <c r="D378" s="376"/>
      <c r="E378" s="377"/>
      <c r="F378" s="376"/>
    </row>
    <row r="379" spans="1:6" x14ac:dyDescent="0.25">
      <c r="A379" s="376"/>
      <c r="B379" s="376"/>
      <c r="C379" s="377"/>
      <c r="D379" s="376"/>
      <c r="E379" s="377"/>
      <c r="F379" s="376"/>
    </row>
    <row r="380" spans="1:6" x14ac:dyDescent="0.25">
      <c r="A380" s="376"/>
      <c r="B380" s="376"/>
      <c r="C380" s="377"/>
      <c r="D380" s="376"/>
      <c r="E380" s="377"/>
      <c r="F380" s="376"/>
    </row>
    <row r="381" spans="1:6" x14ac:dyDescent="0.25">
      <c r="A381" s="376"/>
      <c r="B381" s="376"/>
      <c r="C381" s="377"/>
      <c r="D381" s="376"/>
      <c r="E381" s="377"/>
      <c r="F381" s="376"/>
    </row>
    <row r="382" spans="1:6" x14ac:dyDescent="0.25">
      <c r="A382" s="376"/>
      <c r="B382" s="376"/>
      <c r="C382" s="377"/>
      <c r="D382" s="376"/>
      <c r="E382" s="377"/>
      <c r="F382" s="376"/>
    </row>
    <row r="383" spans="1:6" x14ac:dyDescent="0.25">
      <c r="A383" s="376"/>
      <c r="B383" s="376"/>
      <c r="C383" s="377"/>
      <c r="D383" s="376"/>
      <c r="E383" s="377"/>
      <c r="F383" s="376"/>
    </row>
    <row r="384" spans="1:6" x14ac:dyDescent="0.25">
      <c r="A384" s="376"/>
      <c r="B384" s="376"/>
      <c r="C384" s="377"/>
      <c r="D384" s="376"/>
      <c r="E384" s="377"/>
      <c r="F384" s="376"/>
    </row>
    <row r="385" spans="1:6" x14ac:dyDescent="0.25">
      <c r="A385" s="376"/>
      <c r="B385" s="376"/>
      <c r="C385" s="377"/>
      <c r="D385" s="376"/>
      <c r="E385" s="377"/>
      <c r="F385" s="376"/>
    </row>
    <row r="386" spans="1:6" x14ac:dyDescent="0.25">
      <c r="A386" s="376"/>
      <c r="B386" s="376"/>
      <c r="C386" s="377"/>
      <c r="D386" s="376"/>
      <c r="E386" s="377"/>
      <c r="F386" s="376"/>
    </row>
    <row r="387" spans="1:6" x14ac:dyDescent="0.25">
      <c r="A387" s="376"/>
      <c r="B387" s="376"/>
      <c r="C387" s="377"/>
      <c r="D387" s="376"/>
      <c r="E387" s="377"/>
      <c r="F387" s="376"/>
    </row>
    <row r="388" spans="1:6" x14ac:dyDescent="0.25">
      <c r="A388" s="376"/>
      <c r="B388" s="376"/>
      <c r="C388" s="377"/>
      <c r="D388" s="376"/>
      <c r="E388" s="377"/>
      <c r="F388" s="376"/>
    </row>
    <row r="389" spans="1:6" x14ac:dyDescent="0.25">
      <c r="A389" s="376"/>
      <c r="B389" s="376"/>
      <c r="C389" s="377"/>
      <c r="D389" s="376"/>
      <c r="E389" s="377"/>
      <c r="F389" s="376"/>
    </row>
    <row r="390" spans="1:6" x14ac:dyDescent="0.25">
      <c r="A390" s="376"/>
      <c r="B390" s="376"/>
      <c r="C390" s="377"/>
      <c r="D390" s="376"/>
      <c r="E390" s="377"/>
      <c r="F390" s="376"/>
    </row>
    <row r="391" spans="1:6" x14ac:dyDescent="0.25">
      <c r="A391" s="376"/>
      <c r="B391" s="376"/>
      <c r="C391" s="377"/>
      <c r="D391" s="376"/>
      <c r="E391" s="377"/>
      <c r="F391" s="376"/>
    </row>
    <row r="392" spans="1:6" x14ac:dyDescent="0.25">
      <c r="A392" s="376"/>
      <c r="B392" s="376"/>
      <c r="C392" s="377"/>
      <c r="D392" s="376"/>
      <c r="E392" s="377"/>
      <c r="F392" s="376"/>
    </row>
    <row r="393" spans="1:6" x14ac:dyDescent="0.25">
      <c r="A393" s="376"/>
      <c r="B393" s="376"/>
      <c r="C393" s="377"/>
      <c r="D393" s="376"/>
      <c r="E393" s="377"/>
      <c r="F393" s="376"/>
    </row>
    <row r="394" spans="1:6" x14ac:dyDescent="0.25">
      <c r="A394" s="376"/>
      <c r="B394" s="376"/>
      <c r="C394" s="377"/>
      <c r="D394" s="376"/>
      <c r="E394" s="377"/>
      <c r="F394" s="376"/>
    </row>
    <row r="395" spans="1:6" x14ac:dyDescent="0.25">
      <c r="A395" s="376"/>
      <c r="B395" s="376"/>
      <c r="C395" s="377"/>
      <c r="D395" s="376"/>
      <c r="E395" s="377"/>
      <c r="F395" s="376"/>
    </row>
    <row r="396" spans="1:6" x14ac:dyDescent="0.25">
      <c r="A396" s="376"/>
      <c r="B396" s="376"/>
      <c r="C396" s="377"/>
      <c r="D396" s="376"/>
      <c r="E396" s="377"/>
      <c r="F396" s="376"/>
    </row>
    <row r="397" spans="1:6" x14ac:dyDescent="0.25">
      <c r="A397" s="376"/>
      <c r="B397" s="376"/>
      <c r="C397" s="377"/>
      <c r="D397" s="376"/>
      <c r="E397" s="377"/>
      <c r="F397" s="376"/>
    </row>
    <row r="398" spans="1:6" x14ac:dyDescent="0.25">
      <c r="A398" s="376"/>
      <c r="B398" s="376"/>
      <c r="C398" s="377"/>
      <c r="D398" s="376"/>
      <c r="E398" s="377"/>
      <c r="F398" s="376"/>
    </row>
    <row r="399" spans="1:6" x14ac:dyDescent="0.25">
      <c r="A399" s="376"/>
      <c r="B399" s="376"/>
      <c r="C399" s="377"/>
      <c r="D399" s="376"/>
      <c r="E399" s="377"/>
      <c r="F399" s="376"/>
    </row>
    <row r="400" spans="1:6" x14ac:dyDescent="0.25">
      <c r="A400" s="376"/>
      <c r="B400" s="376"/>
      <c r="C400" s="377"/>
      <c r="D400" s="376"/>
      <c r="E400" s="377"/>
      <c r="F400" s="376"/>
    </row>
    <row r="401" spans="1:6" x14ac:dyDescent="0.25">
      <c r="A401" s="376"/>
      <c r="B401" s="376"/>
      <c r="C401" s="377"/>
      <c r="D401" s="376"/>
      <c r="E401" s="377"/>
      <c r="F401" s="376"/>
    </row>
    <row r="402" spans="1:6" x14ac:dyDescent="0.25">
      <c r="A402" s="376"/>
      <c r="B402" s="376"/>
      <c r="C402" s="377"/>
      <c r="D402" s="376"/>
      <c r="E402" s="377"/>
      <c r="F402" s="376"/>
    </row>
    <row r="403" spans="1:6" x14ac:dyDescent="0.25">
      <c r="A403" s="376"/>
      <c r="B403" s="376"/>
      <c r="C403" s="377"/>
      <c r="D403" s="376"/>
      <c r="E403" s="377"/>
      <c r="F403" s="376"/>
    </row>
    <row r="404" spans="1:6" x14ac:dyDescent="0.25">
      <c r="A404" s="376"/>
      <c r="B404" s="376"/>
      <c r="C404" s="377"/>
      <c r="D404" s="376"/>
      <c r="E404" s="377"/>
      <c r="F404" s="376"/>
    </row>
    <row r="405" spans="1:6" x14ac:dyDescent="0.25">
      <c r="A405" s="376"/>
      <c r="B405" s="376"/>
      <c r="C405" s="377"/>
      <c r="D405" s="376"/>
      <c r="E405" s="377"/>
      <c r="F405" s="376"/>
    </row>
    <row r="406" spans="1:6" x14ac:dyDescent="0.25">
      <c r="A406" s="376"/>
      <c r="B406" s="376"/>
      <c r="C406" s="377"/>
      <c r="D406" s="376"/>
      <c r="E406" s="377"/>
      <c r="F406" s="376"/>
    </row>
    <row r="407" spans="1:6" x14ac:dyDescent="0.25">
      <c r="A407" s="376"/>
      <c r="B407" s="376"/>
      <c r="C407" s="377"/>
      <c r="D407" s="376"/>
      <c r="E407" s="377"/>
      <c r="F407" s="376"/>
    </row>
    <row r="408" spans="1:6" x14ac:dyDescent="0.25">
      <c r="A408" s="376"/>
      <c r="B408" s="376"/>
      <c r="C408" s="377"/>
      <c r="D408" s="376"/>
      <c r="E408" s="377"/>
      <c r="F408" s="376"/>
    </row>
    <row r="409" spans="1:6" x14ac:dyDescent="0.25">
      <c r="A409" s="376"/>
      <c r="B409" s="376"/>
      <c r="C409" s="377"/>
      <c r="D409" s="376"/>
      <c r="E409" s="377"/>
      <c r="F409" s="376"/>
    </row>
    <row r="410" spans="1:6" x14ac:dyDescent="0.25">
      <c r="A410" s="376"/>
      <c r="B410" s="376"/>
      <c r="C410" s="377"/>
      <c r="D410" s="376"/>
      <c r="E410" s="377"/>
      <c r="F410" s="376"/>
    </row>
    <row r="411" spans="1:6" x14ac:dyDescent="0.25">
      <c r="A411" s="376"/>
      <c r="B411" s="376"/>
      <c r="C411" s="377"/>
      <c r="D411" s="376"/>
      <c r="E411" s="377"/>
      <c r="F411" s="376"/>
    </row>
    <row r="412" spans="1:6" x14ac:dyDescent="0.25">
      <c r="A412" s="376"/>
      <c r="B412" s="376"/>
      <c r="C412" s="377"/>
      <c r="D412" s="376"/>
      <c r="E412" s="377"/>
      <c r="F412" s="376"/>
    </row>
    <row r="413" spans="1:6" x14ac:dyDescent="0.25">
      <c r="A413" s="376"/>
      <c r="B413" s="376"/>
      <c r="C413" s="377"/>
      <c r="D413" s="376"/>
      <c r="E413" s="377"/>
      <c r="F413" s="376"/>
    </row>
    <row r="414" spans="1:6" x14ac:dyDescent="0.25">
      <c r="A414" s="376"/>
      <c r="B414" s="376"/>
      <c r="C414" s="377"/>
      <c r="D414" s="376"/>
      <c r="E414" s="377"/>
      <c r="F414" s="376"/>
    </row>
    <row r="415" spans="1:6" x14ac:dyDescent="0.25">
      <c r="A415" s="376"/>
      <c r="B415" s="376"/>
      <c r="C415" s="377"/>
      <c r="D415" s="376"/>
      <c r="E415" s="377"/>
      <c r="F415" s="376"/>
    </row>
    <row r="416" spans="1:6" x14ac:dyDescent="0.25">
      <c r="A416" s="376"/>
      <c r="B416" s="376"/>
      <c r="C416" s="377"/>
      <c r="D416" s="376"/>
      <c r="E416" s="377"/>
      <c r="F416" s="376"/>
    </row>
    <row r="417" spans="1:6" x14ac:dyDescent="0.25">
      <c r="A417" s="376"/>
      <c r="B417" s="376"/>
      <c r="C417" s="377"/>
      <c r="D417" s="376"/>
      <c r="E417" s="377"/>
      <c r="F417" s="376"/>
    </row>
    <row r="418" spans="1:6" x14ac:dyDescent="0.25">
      <c r="A418" s="376"/>
      <c r="B418" s="376"/>
      <c r="C418" s="377"/>
      <c r="D418" s="376"/>
      <c r="E418" s="377"/>
      <c r="F418" s="376"/>
    </row>
    <row r="419" spans="1:6" x14ac:dyDescent="0.25">
      <c r="A419" s="376"/>
      <c r="B419" s="376"/>
      <c r="C419" s="377"/>
      <c r="D419" s="376"/>
      <c r="E419" s="377"/>
      <c r="F419" s="376"/>
    </row>
    <row r="420" spans="1:6" x14ac:dyDescent="0.25">
      <c r="A420" s="376"/>
      <c r="B420" s="376"/>
      <c r="C420" s="377"/>
      <c r="D420" s="376"/>
      <c r="E420" s="377"/>
      <c r="F420" s="376"/>
    </row>
    <row r="421" spans="1:6" x14ac:dyDescent="0.25">
      <c r="A421" s="376"/>
      <c r="B421" s="376"/>
      <c r="C421" s="377"/>
      <c r="D421" s="376"/>
      <c r="E421" s="377"/>
      <c r="F421" s="376"/>
    </row>
    <row r="422" spans="1:6" x14ac:dyDescent="0.25">
      <c r="A422" s="376"/>
      <c r="B422" s="376"/>
      <c r="C422" s="377"/>
      <c r="D422" s="376"/>
      <c r="E422" s="377"/>
      <c r="F422" s="376"/>
    </row>
    <row r="423" spans="1:6" x14ac:dyDescent="0.25">
      <c r="A423" s="376"/>
      <c r="B423" s="376"/>
      <c r="C423" s="377"/>
      <c r="D423" s="376"/>
      <c r="E423" s="377"/>
      <c r="F423" s="376"/>
    </row>
    <row r="424" spans="1:6" x14ac:dyDescent="0.25">
      <c r="A424" s="376"/>
      <c r="B424" s="376"/>
      <c r="C424" s="377"/>
      <c r="D424" s="376"/>
      <c r="E424" s="377"/>
      <c r="F424" s="376"/>
    </row>
    <row r="425" spans="1:6" x14ac:dyDescent="0.25">
      <c r="A425" s="376"/>
      <c r="B425" s="376"/>
      <c r="C425" s="377"/>
      <c r="D425" s="376"/>
      <c r="E425" s="377"/>
      <c r="F425" s="376"/>
    </row>
    <row r="426" spans="1:6" x14ac:dyDescent="0.25">
      <c r="A426" s="376"/>
      <c r="B426" s="376"/>
      <c r="C426" s="377"/>
      <c r="D426" s="376"/>
      <c r="E426" s="377"/>
      <c r="F426" s="376"/>
    </row>
    <row r="427" spans="1:6" x14ac:dyDescent="0.25">
      <c r="A427" s="376"/>
      <c r="B427" s="376"/>
      <c r="C427" s="377"/>
      <c r="D427" s="376"/>
      <c r="E427" s="377"/>
      <c r="F427" s="376"/>
    </row>
    <row r="428" spans="1:6" x14ac:dyDescent="0.25">
      <c r="A428" s="376"/>
      <c r="B428" s="376"/>
      <c r="C428" s="377"/>
      <c r="D428" s="376"/>
      <c r="E428" s="377"/>
      <c r="F428" s="376"/>
    </row>
    <row r="429" spans="1:6" x14ac:dyDescent="0.25">
      <c r="A429" s="376"/>
      <c r="B429" s="376"/>
      <c r="C429" s="377"/>
      <c r="D429" s="376"/>
      <c r="E429" s="377"/>
      <c r="F429" s="376"/>
    </row>
    <row r="430" spans="1:6" x14ac:dyDescent="0.25">
      <c r="A430" s="376"/>
      <c r="B430" s="376"/>
      <c r="C430" s="377"/>
      <c r="D430" s="376"/>
      <c r="E430" s="377"/>
      <c r="F430" s="376"/>
    </row>
    <row r="431" spans="1:6" x14ac:dyDescent="0.25">
      <c r="A431" s="376"/>
      <c r="B431" s="376"/>
      <c r="C431" s="377"/>
      <c r="D431" s="376"/>
      <c r="E431" s="377"/>
      <c r="F431" s="376"/>
    </row>
    <row r="432" spans="1:6" x14ac:dyDescent="0.25">
      <c r="A432" s="376"/>
      <c r="B432" s="376"/>
      <c r="C432" s="377"/>
      <c r="D432" s="376"/>
      <c r="E432" s="377"/>
      <c r="F432" s="376"/>
    </row>
    <row r="433" spans="1:6" x14ac:dyDescent="0.25">
      <c r="A433" s="376"/>
      <c r="B433" s="376"/>
      <c r="C433" s="377"/>
      <c r="D433" s="376"/>
      <c r="E433" s="377"/>
      <c r="F433" s="376"/>
    </row>
    <row r="434" spans="1:6" x14ac:dyDescent="0.25">
      <c r="A434" s="376"/>
      <c r="B434" s="376"/>
      <c r="C434" s="377"/>
      <c r="D434" s="376"/>
      <c r="E434" s="377"/>
      <c r="F434" s="376"/>
    </row>
    <row r="435" spans="1:6" x14ac:dyDescent="0.25">
      <c r="A435" s="376"/>
      <c r="B435" s="376"/>
      <c r="C435" s="377"/>
      <c r="D435" s="376"/>
      <c r="E435" s="377"/>
      <c r="F435" s="376"/>
    </row>
    <row r="436" spans="1:6" x14ac:dyDescent="0.25">
      <c r="A436" s="376"/>
      <c r="B436" s="376"/>
      <c r="C436" s="377"/>
      <c r="D436" s="376"/>
      <c r="E436" s="377"/>
      <c r="F436" s="376"/>
    </row>
    <row r="437" spans="1:6" x14ac:dyDescent="0.25">
      <c r="A437" s="376"/>
      <c r="B437" s="376"/>
      <c r="C437" s="377"/>
      <c r="D437" s="376"/>
      <c r="E437" s="377"/>
      <c r="F437" s="376"/>
    </row>
    <row r="438" spans="1:6" x14ac:dyDescent="0.25">
      <c r="A438" s="376"/>
      <c r="B438" s="376"/>
      <c r="C438" s="377"/>
      <c r="D438" s="376"/>
      <c r="E438" s="377"/>
      <c r="F438" s="376"/>
    </row>
    <row r="439" spans="1:6" x14ac:dyDescent="0.25">
      <c r="A439" s="376"/>
      <c r="B439" s="376"/>
      <c r="C439" s="377"/>
      <c r="D439" s="376"/>
      <c r="E439" s="377"/>
      <c r="F439" s="376"/>
    </row>
    <row r="440" spans="1:6" x14ac:dyDescent="0.25">
      <c r="A440" s="376"/>
      <c r="B440" s="376"/>
      <c r="C440" s="377"/>
      <c r="D440" s="376"/>
      <c r="E440" s="377"/>
      <c r="F440" s="376"/>
    </row>
    <row r="441" spans="1:6" x14ac:dyDescent="0.25">
      <c r="A441" s="376"/>
      <c r="B441" s="376"/>
      <c r="C441" s="377"/>
      <c r="D441" s="376"/>
      <c r="E441" s="377"/>
      <c r="F441" s="376"/>
    </row>
    <row r="442" spans="1:6" x14ac:dyDescent="0.25">
      <c r="A442" s="376"/>
      <c r="B442" s="376"/>
      <c r="C442" s="377"/>
      <c r="D442" s="376"/>
      <c r="E442" s="377"/>
      <c r="F442" s="376"/>
    </row>
    <row r="443" spans="1:6" x14ac:dyDescent="0.25">
      <c r="A443" s="376"/>
      <c r="B443" s="376"/>
      <c r="C443" s="377"/>
      <c r="D443" s="376"/>
      <c r="E443" s="377"/>
      <c r="F443" s="376"/>
    </row>
    <row r="444" spans="1:6" x14ac:dyDescent="0.25">
      <c r="A444" s="376"/>
      <c r="B444" s="376"/>
      <c r="C444" s="377"/>
      <c r="D444" s="376"/>
      <c r="E444" s="377"/>
      <c r="F444" s="376"/>
    </row>
    <row r="445" spans="1:6" x14ac:dyDescent="0.25">
      <c r="A445" s="376"/>
      <c r="B445" s="376"/>
      <c r="C445" s="377"/>
      <c r="D445" s="376"/>
      <c r="E445" s="377"/>
      <c r="F445" s="376"/>
    </row>
    <row r="446" spans="1:6" x14ac:dyDescent="0.25">
      <c r="A446" s="376"/>
      <c r="B446" s="376"/>
      <c r="C446" s="377"/>
      <c r="D446" s="376"/>
      <c r="E446" s="377"/>
      <c r="F446" s="376"/>
    </row>
    <row r="447" spans="1:6" x14ac:dyDescent="0.25">
      <c r="A447" s="376"/>
      <c r="B447" s="376"/>
      <c r="C447" s="377"/>
      <c r="D447" s="376"/>
      <c r="E447" s="377"/>
      <c r="F447" s="376"/>
    </row>
    <row r="448" spans="1:6" x14ac:dyDescent="0.25">
      <c r="A448" s="376"/>
      <c r="B448" s="376"/>
      <c r="C448" s="377"/>
      <c r="D448" s="376"/>
      <c r="E448" s="377"/>
      <c r="F448" s="376"/>
    </row>
    <row r="449" spans="1:6" x14ac:dyDescent="0.25">
      <c r="A449" s="376"/>
      <c r="B449" s="376"/>
      <c r="C449" s="377"/>
      <c r="D449" s="376"/>
      <c r="E449" s="377"/>
      <c r="F449" s="376"/>
    </row>
    <row r="450" spans="1:6" x14ac:dyDescent="0.25">
      <c r="A450" s="376"/>
      <c r="B450" s="376"/>
      <c r="C450" s="377"/>
      <c r="D450" s="376"/>
      <c r="E450" s="377"/>
      <c r="F450" s="376"/>
    </row>
    <row r="451" spans="1:6" x14ac:dyDescent="0.25">
      <c r="A451" s="376"/>
      <c r="B451" s="376"/>
      <c r="C451" s="377"/>
      <c r="D451" s="376"/>
      <c r="E451" s="377"/>
      <c r="F451" s="376"/>
    </row>
    <row r="452" spans="1:6" x14ac:dyDescent="0.25">
      <c r="A452" s="376"/>
      <c r="B452" s="376"/>
      <c r="C452" s="377"/>
      <c r="D452" s="376"/>
      <c r="E452" s="377"/>
      <c r="F452" s="376"/>
    </row>
    <row r="453" spans="1:6" x14ac:dyDescent="0.25">
      <c r="A453" s="376"/>
      <c r="B453" s="376"/>
      <c r="C453" s="377"/>
      <c r="D453" s="376"/>
      <c r="E453" s="377"/>
      <c r="F453" s="376"/>
    </row>
    <row r="454" spans="1:6" x14ac:dyDescent="0.25">
      <c r="A454" s="376"/>
      <c r="B454" s="376"/>
      <c r="C454" s="377"/>
      <c r="D454" s="376"/>
      <c r="E454" s="377"/>
      <c r="F454" s="376"/>
    </row>
    <row r="455" spans="1:6" x14ac:dyDescent="0.25">
      <c r="A455" s="376"/>
      <c r="B455" s="376"/>
      <c r="C455" s="377"/>
      <c r="D455" s="376"/>
      <c r="E455" s="377"/>
      <c r="F455" s="376"/>
    </row>
    <row r="456" spans="1:6" x14ac:dyDescent="0.25">
      <c r="A456" s="376"/>
      <c r="B456" s="376"/>
      <c r="C456" s="377"/>
      <c r="D456" s="376"/>
      <c r="E456" s="377"/>
      <c r="F456" s="376"/>
    </row>
    <row r="457" spans="1:6" x14ac:dyDescent="0.25">
      <c r="A457" s="376"/>
      <c r="B457" s="376"/>
      <c r="C457" s="377"/>
      <c r="D457" s="376"/>
      <c r="E457" s="377"/>
      <c r="F457" s="376"/>
    </row>
    <row r="458" spans="1:6" x14ac:dyDescent="0.25">
      <c r="A458" s="376"/>
      <c r="B458" s="376"/>
      <c r="C458" s="377"/>
      <c r="D458" s="376"/>
      <c r="E458" s="377"/>
      <c r="F458" s="376"/>
    </row>
    <row r="459" spans="1:6" x14ac:dyDescent="0.25">
      <c r="A459" s="376"/>
      <c r="B459" s="376"/>
      <c r="C459" s="377"/>
      <c r="D459" s="376"/>
      <c r="E459" s="377"/>
      <c r="F459" s="376"/>
    </row>
    <row r="460" spans="1:6" x14ac:dyDescent="0.25">
      <c r="A460" s="376"/>
      <c r="B460" s="376"/>
      <c r="C460" s="377"/>
      <c r="D460" s="376"/>
      <c r="E460" s="377"/>
      <c r="F460" s="376"/>
    </row>
    <row r="461" spans="1:6" x14ac:dyDescent="0.25">
      <c r="A461" s="376"/>
      <c r="B461" s="376"/>
      <c r="C461" s="377"/>
      <c r="D461" s="376"/>
      <c r="E461" s="377"/>
      <c r="F461" s="376"/>
    </row>
    <row r="462" spans="1:6" x14ac:dyDescent="0.25">
      <c r="A462" s="376"/>
      <c r="B462" s="376"/>
      <c r="C462" s="377"/>
      <c r="D462" s="376"/>
      <c r="E462" s="377"/>
      <c r="F462" s="376"/>
    </row>
    <row r="463" spans="1:6" x14ac:dyDescent="0.25">
      <c r="A463" s="376"/>
      <c r="B463" s="376"/>
      <c r="C463" s="377"/>
      <c r="D463" s="376"/>
      <c r="E463" s="377"/>
      <c r="F463" s="376"/>
    </row>
    <row r="464" spans="1:6" x14ac:dyDescent="0.25">
      <c r="A464" s="376"/>
      <c r="B464" s="376"/>
      <c r="C464" s="377"/>
      <c r="D464" s="376"/>
      <c r="E464" s="377"/>
      <c r="F464" s="376"/>
    </row>
    <row r="465" spans="1:6" x14ac:dyDescent="0.25">
      <c r="A465" s="376"/>
      <c r="B465" s="376"/>
      <c r="C465" s="377"/>
      <c r="D465" s="376"/>
      <c r="E465" s="377"/>
      <c r="F465" s="376"/>
    </row>
    <row r="466" spans="1:6" x14ac:dyDescent="0.25">
      <c r="A466" s="376"/>
      <c r="B466" s="376"/>
      <c r="C466" s="377"/>
      <c r="D466" s="376"/>
      <c r="E466" s="377"/>
      <c r="F466" s="376"/>
    </row>
    <row r="467" spans="1:6" x14ac:dyDescent="0.25">
      <c r="A467" s="376"/>
      <c r="B467" s="376"/>
      <c r="C467" s="377"/>
      <c r="D467" s="376"/>
      <c r="E467" s="377"/>
      <c r="F467" s="376"/>
    </row>
    <row r="468" spans="1:6" x14ac:dyDescent="0.25">
      <c r="A468" s="376"/>
      <c r="B468" s="376"/>
      <c r="C468" s="377"/>
      <c r="D468" s="376"/>
      <c r="E468" s="377"/>
      <c r="F468" s="376"/>
    </row>
    <row r="469" spans="1:6" x14ac:dyDescent="0.25">
      <c r="A469" s="376"/>
      <c r="B469" s="376"/>
      <c r="C469" s="377"/>
      <c r="D469" s="376"/>
      <c r="E469" s="377"/>
      <c r="F469" s="376"/>
    </row>
    <row r="470" spans="1:6" x14ac:dyDescent="0.25">
      <c r="A470" s="376"/>
      <c r="B470" s="376"/>
      <c r="C470" s="377"/>
      <c r="D470" s="376"/>
      <c r="E470" s="377"/>
      <c r="F470" s="376"/>
    </row>
    <row r="471" spans="1:6" x14ac:dyDescent="0.25">
      <c r="A471" s="376"/>
      <c r="B471" s="376"/>
      <c r="C471" s="377"/>
      <c r="D471" s="376"/>
      <c r="E471" s="377"/>
      <c r="F471" s="376"/>
    </row>
    <row r="472" spans="1:6" x14ac:dyDescent="0.25">
      <c r="A472" s="376"/>
      <c r="B472" s="376"/>
      <c r="C472" s="377"/>
      <c r="D472" s="376"/>
      <c r="E472" s="377"/>
      <c r="F472" s="376"/>
    </row>
    <row r="473" spans="1:6" x14ac:dyDescent="0.25">
      <c r="A473" s="376"/>
      <c r="B473" s="376"/>
      <c r="C473" s="377"/>
      <c r="D473" s="376"/>
      <c r="E473" s="377"/>
      <c r="F473" s="376"/>
    </row>
    <row r="474" spans="1:6" x14ac:dyDescent="0.25">
      <c r="A474" s="376"/>
      <c r="B474" s="376"/>
      <c r="C474" s="377"/>
      <c r="D474" s="376"/>
      <c r="E474" s="377"/>
      <c r="F474" s="376"/>
    </row>
    <row r="475" spans="1:6" x14ac:dyDescent="0.25">
      <c r="A475" s="376"/>
      <c r="B475" s="376"/>
      <c r="C475" s="377"/>
      <c r="D475" s="376"/>
      <c r="E475" s="377"/>
      <c r="F475" s="376"/>
    </row>
    <row r="476" spans="1:6" x14ac:dyDescent="0.25">
      <c r="A476" s="376"/>
      <c r="B476" s="376"/>
      <c r="C476" s="377"/>
      <c r="D476" s="376"/>
      <c r="E476" s="377"/>
      <c r="F476" s="376"/>
    </row>
    <row r="477" spans="1:6" x14ac:dyDescent="0.25">
      <c r="A477" s="376"/>
      <c r="B477" s="376"/>
      <c r="C477" s="377"/>
      <c r="D477" s="376"/>
      <c r="E477" s="377"/>
      <c r="F477" s="376"/>
    </row>
    <row r="478" spans="1:6" x14ac:dyDescent="0.25">
      <c r="A478" s="376"/>
      <c r="B478" s="376"/>
      <c r="C478" s="377"/>
      <c r="D478" s="376"/>
      <c r="E478" s="377"/>
      <c r="F478" s="376"/>
    </row>
    <row r="479" spans="1:6" x14ac:dyDescent="0.25">
      <c r="A479" s="376"/>
      <c r="B479" s="376"/>
      <c r="C479" s="377"/>
      <c r="D479" s="376"/>
      <c r="E479" s="377"/>
      <c r="F479" s="376"/>
    </row>
    <row r="480" spans="1:6" x14ac:dyDescent="0.25">
      <c r="A480" s="376"/>
      <c r="B480" s="376"/>
      <c r="C480" s="377"/>
      <c r="D480" s="376"/>
      <c r="E480" s="377"/>
      <c r="F480" s="376"/>
    </row>
    <row r="481" spans="1:6" x14ac:dyDescent="0.25">
      <c r="A481" s="376"/>
      <c r="B481" s="376"/>
      <c r="C481" s="377"/>
      <c r="D481" s="376"/>
      <c r="E481" s="377"/>
      <c r="F481" s="376"/>
    </row>
    <row r="482" spans="1:6" x14ac:dyDescent="0.25">
      <c r="A482" s="376"/>
      <c r="B482" s="376"/>
      <c r="C482" s="377"/>
      <c r="D482" s="376"/>
      <c r="E482" s="377"/>
      <c r="F482" s="376"/>
    </row>
    <row r="483" spans="1:6" x14ac:dyDescent="0.25">
      <c r="A483" s="376"/>
      <c r="B483" s="376"/>
      <c r="C483" s="377"/>
      <c r="D483" s="376"/>
      <c r="E483" s="377"/>
      <c r="F483" s="376"/>
    </row>
    <row r="484" spans="1:6" x14ac:dyDescent="0.25">
      <c r="A484" s="376"/>
      <c r="B484" s="376"/>
      <c r="C484" s="377"/>
      <c r="D484" s="376"/>
      <c r="E484" s="377"/>
      <c r="F484" s="376"/>
    </row>
    <row r="485" spans="1:6" x14ac:dyDescent="0.25">
      <c r="A485" s="376"/>
      <c r="B485" s="376"/>
      <c r="C485" s="377"/>
      <c r="D485" s="376"/>
      <c r="E485" s="377"/>
      <c r="F485" s="376"/>
    </row>
    <row r="486" spans="1:6" x14ac:dyDescent="0.25">
      <c r="A486" s="376"/>
      <c r="B486" s="376"/>
      <c r="C486" s="377"/>
      <c r="D486" s="376"/>
      <c r="E486" s="377"/>
      <c r="F486" s="376"/>
    </row>
    <row r="487" spans="1:6" x14ac:dyDescent="0.25">
      <c r="A487" s="376"/>
      <c r="B487" s="376"/>
      <c r="C487" s="377"/>
      <c r="D487" s="376"/>
      <c r="E487" s="377"/>
      <c r="F487" s="376"/>
    </row>
    <row r="488" spans="1:6" x14ac:dyDescent="0.25">
      <c r="A488" s="376"/>
      <c r="B488" s="376"/>
      <c r="C488" s="377"/>
      <c r="D488" s="376"/>
      <c r="E488" s="377"/>
      <c r="F488" s="376"/>
    </row>
    <row r="489" spans="1:6" x14ac:dyDescent="0.25">
      <c r="A489" s="376"/>
      <c r="B489" s="376"/>
      <c r="C489" s="377"/>
      <c r="D489" s="376"/>
      <c r="E489" s="377"/>
      <c r="F489" s="376"/>
    </row>
    <row r="490" spans="1:6" x14ac:dyDescent="0.25">
      <c r="A490" s="376"/>
      <c r="B490" s="376"/>
      <c r="C490" s="377"/>
      <c r="D490" s="376"/>
      <c r="E490" s="377"/>
      <c r="F490" s="376"/>
    </row>
    <row r="491" spans="1:6" x14ac:dyDescent="0.25">
      <c r="A491" s="376"/>
      <c r="B491" s="376"/>
      <c r="C491" s="377"/>
      <c r="D491" s="376"/>
      <c r="E491" s="377"/>
      <c r="F491" s="376"/>
    </row>
    <row r="492" spans="1:6" x14ac:dyDescent="0.25">
      <c r="A492" s="376"/>
      <c r="B492" s="376"/>
      <c r="C492" s="377"/>
      <c r="D492" s="376"/>
      <c r="E492" s="377"/>
      <c r="F492" s="376"/>
    </row>
    <row r="493" spans="1:6" x14ac:dyDescent="0.25">
      <c r="A493" s="376"/>
      <c r="B493" s="376"/>
      <c r="C493" s="377"/>
      <c r="D493" s="376"/>
      <c r="E493" s="377"/>
      <c r="F493" s="376"/>
    </row>
    <row r="494" spans="1:6" x14ac:dyDescent="0.25">
      <c r="A494" s="376"/>
      <c r="B494" s="376"/>
      <c r="C494" s="377"/>
      <c r="D494" s="376"/>
      <c r="E494" s="377"/>
      <c r="F494" s="376"/>
    </row>
    <row r="495" spans="1:6" x14ac:dyDescent="0.25">
      <c r="A495" s="376"/>
      <c r="B495" s="376"/>
      <c r="C495" s="377"/>
      <c r="D495" s="376"/>
      <c r="E495" s="377"/>
      <c r="F495" s="376"/>
    </row>
    <row r="496" spans="1:6" x14ac:dyDescent="0.25">
      <c r="A496" s="376"/>
      <c r="B496" s="376"/>
      <c r="C496" s="377"/>
      <c r="D496" s="376"/>
      <c r="E496" s="377"/>
      <c r="F496" s="376"/>
    </row>
    <row r="497" spans="1:6" x14ac:dyDescent="0.25">
      <c r="A497" s="376"/>
      <c r="B497" s="376"/>
      <c r="C497" s="377"/>
      <c r="D497" s="376"/>
      <c r="E497" s="377"/>
      <c r="F497" s="376"/>
    </row>
    <row r="498" spans="1:6" x14ac:dyDescent="0.25">
      <c r="A498" s="376"/>
      <c r="B498" s="376"/>
      <c r="C498" s="377"/>
      <c r="D498" s="376"/>
      <c r="E498" s="377"/>
      <c r="F498" s="376"/>
    </row>
    <row r="499" spans="1:6" x14ac:dyDescent="0.25">
      <c r="A499" s="376"/>
      <c r="B499" s="376"/>
      <c r="C499" s="377"/>
      <c r="D499" s="376"/>
      <c r="E499" s="377"/>
      <c r="F499" s="376"/>
    </row>
    <row r="500" spans="1:6" x14ac:dyDescent="0.25">
      <c r="A500" s="376"/>
      <c r="B500" s="376"/>
      <c r="C500" s="377"/>
      <c r="D500" s="376"/>
      <c r="E500" s="377"/>
      <c r="F500" s="376"/>
    </row>
    <row r="501" spans="1:6" x14ac:dyDescent="0.25">
      <c r="A501" s="376"/>
      <c r="B501" s="376"/>
      <c r="C501" s="377"/>
      <c r="D501" s="376"/>
      <c r="E501" s="377"/>
      <c r="F501" s="376"/>
    </row>
    <row r="502" spans="1:6" x14ac:dyDescent="0.25">
      <c r="A502" s="376"/>
      <c r="B502" s="376"/>
      <c r="C502" s="377"/>
      <c r="D502" s="376"/>
      <c r="E502" s="377"/>
      <c r="F502" s="376"/>
    </row>
    <row r="503" spans="1:6" x14ac:dyDescent="0.25">
      <c r="A503" s="376"/>
      <c r="B503" s="376"/>
      <c r="C503" s="377"/>
      <c r="D503" s="376"/>
      <c r="E503" s="377"/>
      <c r="F503" s="376"/>
    </row>
    <row r="504" spans="1:6" x14ac:dyDescent="0.25">
      <c r="A504" s="376"/>
      <c r="B504" s="376"/>
      <c r="C504" s="377"/>
      <c r="D504" s="376"/>
      <c r="E504" s="377"/>
      <c r="F504" s="376"/>
    </row>
    <row r="505" spans="1:6" x14ac:dyDescent="0.25">
      <c r="A505" s="376"/>
      <c r="B505" s="376"/>
      <c r="C505" s="377"/>
      <c r="D505" s="376"/>
      <c r="E505" s="377"/>
      <c r="F505" s="376"/>
    </row>
    <row r="506" spans="1:6" x14ac:dyDescent="0.25">
      <c r="A506" s="376"/>
      <c r="B506" s="376"/>
      <c r="C506" s="377"/>
      <c r="D506" s="376"/>
      <c r="E506" s="377"/>
      <c r="F506" s="376"/>
    </row>
    <row r="507" spans="1:6" x14ac:dyDescent="0.25">
      <c r="A507" s="376"/>
      <c r="B507" s="376"/>
      <c r="C507" s="377"/>
      <c r="D507" s="376"/>
      <c r="E507" s="377"/>
      <c r="F507" s="376"/>
    </row>
    <row r="508" spans="1:6" x14ac:dyDescent="0.25">
      <c r="A508" s="376"/>
      <c r="B508" s="376"/>
      <c r="C508" s="377"/>
      <c r="D508" s="376"/>
      <c r="E508" s="377"/>
      <c r="F508" s="376"/>
    </row>
    <row r="509" spans="1:6" x14ac:dyDescent="0.25">
      <c r="A509" s="376"/>
      <c r="B509" s="376"/>
      <c r="C509" s="377"/>
      <c r="D509" s="376"/>
      <c r="E509" s="377"/>
      <c r="F509" s="376"/>
    </row>
    <row r="510" spans="1:6" x14ac:dyDescent="0.25">
      <c r="A510" s="376"/>
      <c r="B510" s="376"/>
      <c r="C510" s="377"/>
      <c r="D510" s="376"/>
      <c r="E510" s="377"/>
      <c r="F510" s="376"/>
    </row>
    <row r="511" spans="1:6" x14ac:dyDescent="0.25">
      <c r="A511" s="376"/>
      <c r="B511" s="376"/>
      <c r="C511" s="377"/>
      <c r="D511" s="376"/>
      <c r="E511" s="377"/>
      <c r="F511" s="376"/>
    </row>
    <row r="512" spans="1:6" x14ac:dyDescent="0.25">
      <c r="A512" s="376"/>
      <c r="B512" s="376"/>
      <c r="C512" s="377"/>
      <c r="D512" s="376"/>
      <c r="E512" s="377"/>
      <c r="F512" s="376"/>
    </row>
    <row r="513" spans="1:6" x14ac:dyDescent="0.25">
      <c r="A513" s="376"/>
      <c r="B513" s="376"/>
      <c r="C513" s="377"/>
      <c r="D513" s="376"/>
      <c r="E513" s="377"/>
      <c r="F513" s="376"/>
    </row>
    <row r="514" spans="1:6" x14ac:dyDescent="0.25">
      <c r="A514" s="376"/>
      <c r="B514" s="376"/>
      <c r="C514" s="377"/>
      <c r="D514" s="376"/>
      <c r="E514" s="377"/>
      <c r="F514" s="376"/>
    </row>
    <row r="515" spans="1:6" x14ac:dyDescent="0.25">
      <c r="A515" s="376"/>
      <c r="B515" s="376"/>
      <c r="C515" s="377"/>
      <c r="D515" s="376"/>
      <c r="E515" s="377"/>
      <c r="F515" s="376"/>
    </row>
    <row r="516" spans="1:6" x14ac:dyDescent="0.25">
      <c r="A516" s="376"/>
      <c r="B516" s="376"/>
      <c r="C516" s="377"/>
      <c r="D516" s="376"/>
      <c r="E516" s="377"/>
      <c r="F516" s="376"/>
    </row>
    <row r="517" spans="1:6" x14ac:dyDescent="0.25">
      <c r="A517" s="376"/>
      <c r="B517" s="376"/>
      <c r="C517" s="377"/>
      <c r="D517" s="376"/>
      <c r="E517" s="377"/>
      <c r="F517" s="376"/>
    </row>
    <row r="518" spans="1:6" x14ac:dyDescent="0.25">
      <c r="A518" s="376"/>
      <c r="B518" s="376"/>
      <c r="C518" s="377"/>
      <c r="D518" s="376"/>
      <c r="E518" s="377"/>
      <c r="F518" s="376"/>
    </row>
    <row r="519" spans="1:6" x14ac:dyDescent="0.25">
      <c r="A519" s="376"/>
      <c r="B519" s="376"/>
      <c r="C519" s="377"/>
      <c r="D519" s="376"/>
      <c r="E519" s="377"/>
      <c r="F519" s="376"/>
    </row>
    <row r="520" spans="1:6" x14ac:dyDescent="0.25">
      <c r="A520" s="376"/>
      <c r="B520" s="376"/>
      <c r="C520" s="377"/>
      <c r="D520" s="376"/>
      <c r="E520" s="377"/>
      <c r="F520" s="376"/>
    </row>
    <row r="521" spans="1:6" x14ac:dyDescent="0.25">
      <c r="A521" s="376"/>
      <c r="B521" s="376"/>
      <c r="C521" s="377"/>
      <c r="D521" s="376"/>
      <c r="E521" s="377"/>
      <c r="F521" s="376"/>
    </row>
    <row r="522" spans="1:6" x14ac:dyDescent="0.25">
      <c r="A522" s="376"/>
      <c r="B522" s="376"/>
      <c r="C522" s="377"/>
      <c r="D522" s="376"/>
      <c r="E522" s="377"/>
      <c r="F522" s="376"/>
    </row>
    <row r="523" spans="1:6" x14ac:dyDescent="0.25">
      <c r="A523" s="376"/>
      <c r="B523" s="376"/>
      <c r="C523" s="377"/>
      <c r="D523" s="376"/>
      <c r="E523" s="377"/>
      <c r="F523" s="376"/>
    </row>
    <row r="524" spans="1:6" x14ac:dyDescent="0.25">
      <c r="A524" s="376"/>
      <c r="B524" s="376"/>
      <c r="C524" s="377"/>
      <c r="D524" s="376"/>
      <c r="E524" s="377"/>
      <c r="F524" s="376"/>
    </row>
    <row r="525" spans="1:6" x14ac:dyDescent="0.25">
      <c r="A525" s="376"/>
      <c r="B525" s="376"/>
      <c r="C525" s="377"/>
      <c r="D525" s="376"/>
      <c r="E525" s="377"/>
      <c r="F525" s="376"/>
    </row>
    <row r="526" spans="1:6" x14ac:dyDescent="0.25">
      <c r="A526" s="376"/>
      <c r="B526" s="376"/>
      <c r="C526" s="377"/>
      <c r="D526" s="376"/>
      <c r="E526" s="377"/>
      <c r="F526" s="376"/>
    </row>
    <row r="527" spans="1:6" x14ac:dyDescent="0.25">
      <c r="A527" s="376"/>
      <c r="B527" s="376"/>
      <c r="C527" s="377"/>
      <c r="D527" s="376"/>
      <c r="E527" s="377"/>
      <c r="F527" s="376"/>
    </row>
    <row r="528" spans="1:6" x14ac:dyDescent="0.25">
      <c r="A528" s="376"/>
      <c r="B528" s="376"/>
      <c r="C528" s="377"/>
      <c r="D528" s="376"/>
      <c r="E528" s="377"/>
      <c r="F528" s="376"/>
    </row>
    <row r="529" spans="1:6" x14ac:dyDescent="0.25">
      <c r="A529" s="376"/>
      <c r="B529" s="376"/>
      <c r="C529" s="377"/>
      <c r="D529" s="376"/>
      <c r="E529" s="377"/>
      <c r="F529" s="376"/>
    </row>
    <row r="530" spans="1:6" x14ac:dyDescent="0.25">
      <c r="A530" s="376"/>
      <c r="B530" s="376"/>
      <c r="C530" s="377"/>
      <c r="D530" s="376"/>
      <c r="E530" s="377"/>
      <c r="F530" s="376"/>
    </row>
    <row r="531" spans="1:6" x14ac:dyDescent="0.25">
      <c r="A531" s="376"/>
      <c r="B531" s="376"/>
      <c r="C531" s="377"/>
      <c r="D531" s="376"/>
      <c r="E531" s="377"/>
      <c r="F531" s="376"/>
    </row>
    <row r="532" spans="1:6" x14ac:dyDescent="0.25">
      <c r="A532" s="376"/>
      <c r="B532" s="376"/>
      <c r="C532" s="377"/>
      <c r="D532" s="376"/>
      <c r="E532" s="377"/>
      <c r="F532" s="376"/>
    </row>
    <row r="533" spans="1:6" x14ac:dyDescent="0.25">
      <c r="A533" s="376"/>
      <c r="B533" s="376"/>
      <c r="C533" s="377"/>
      <c r="D533" s="376"/>
      <c r="E533" s="377"/>
      <c r="F533" s="376"/>
    </row>
    <row r="534" spans="1:6" x14ac:dyDescent="0.25">
      <c r="A534" s="376"/>
      <c r="B534" s="376"/>
      <c r="C534" s="377"/>
      <c r="D534" s="376"/>
      <c r="E534" s="377"/>
      <c r="F534" s="376"/>
    </row>
    <row r="535" spans="1:6" x14ac:dyDescent="0.25">
      <c r="A535" s="376"/>
      <c r="B535" s="376"/>
      <c r="C535" s="377"/>
      <c r="D535" s="376"/>
      <c r="E535" s="377"/>
      <c r="F535" s="376"/>
    </row>
    <row r="536" spans="1:6" x14ac:dyDescent="0.25">
      <c r="A536" s="376"/>
      <c r="B536" s="376"/>
      <c r="C536" s="377"/>
      <c r="D536" s="376"/>
      <c r="E536" s="377"/>
      <c r="F536" s="376"/>
    </row>
    <row r="537" spans="1:6" x14ac:dyDescent="0.25">
      <c r="A537" s="376"/>
      <c r="B537" s="376"/>
      <c r="C537" s="377"/>
      <c r="D537" s="376"/>
      <c r="E537" s="377"/>
      <c r="F537" s="376"/>
    </row>
    <row r="538" spans="1:6" x14ac:dyDescent="0.25">
      <c r="A538" s="376"/>
      <c r="B538" s="376"/>
      <c r="C538" s="377"/>
      <c r="D538" s="376"/>
      <c r="E538" s="377"/>
      <c r="F538" s="376"/>
    </row>
    <row r="539" spans="1:6" x14ac:dyDescent="0.25">
      <c r="A539" s="376"/>
      <c r="B539" s="376"/>
      <c r="C539" s="377"/>
      <c r="D539" s="376"/>
      <c r="E539" s="377"/>
      <c r="F539" s="376"/>
    </row>
    <row r="540" spans="1:6" x14ac:dyDescent="0.25">
      <c r="A540" s="376"/>
      <c r="B540" s="376"/>
      <c r="C540" s="377"/>
      <c r="D540" s="376"/>
      <c r="E540" s="377"/>
      <c r="F540" s="376"/>
    </row>
    <row r="541" spans="1:6" x14ac:dyDescent="0.25">
      <c r="A541" s="376"/>
      <c r="B541" s="376"/>
      <c r="C541" s="377"/>
      <c r="D541" s="376"/>
      <c r="E541" s="377"/>
      <c r="F541" s="376"/>
    </row>
    <row r="542" spans="1:6" x14ac:dyDescent="0.25">
      <c r="A542" s="376"/>
      <c r="B542" s="376"/>
      <c r="C542" s="377"/>
      <c r="D542" s="376"/>
      <c r="E542" s="377"/>
      <c r="F542" s="376"/>
    </row>
    <row r="543" spans="1:6" x14ac:dyDescent="0.25">
      <c r="A543" s="376"/>
      <c r="B543" s="376"/>
      <c r="C543" s="377"/>
      <c r="D543" s="376"/>
      <c r="E543" s="377"/>
      <c r="F543" s="376"/>
    </row>
    <row r="544" spans="1:6" x14ac:dyDescent="0.25">
      <c r="A544" s="376"/>
      <c r="B544" s="376"/>
      <c r="C544" s="377"/>
      <c r="D544" s="376"/>
      <c r="E544" s="377"/>
      <c r="F544" s="376"/>
    </row>
    <row r="545" spans="1:6" x14ac:dyDescent="0.25">
      <c r="A545" s="376"/>
      <c r="B545" s="376"/>
      <c r="C545" s="377"/>
      <c r="D545" s="376"/>
      <c r="E545" s="377"/>
      <c r="F545" s="376"/>
    </row>
    <row r="546" spans="1:6" x14ac:dyDescent="0.25">
      <c r="A546" s="376"/>
      <c r="B546" s="376"/>
      <c r="C546" s="377"/>
      <c r="D546" s="376"/>
      <c r="E546" s="377"/>
      <c r="F546" s="376"/>
    </row>
    <row r="547" spans="1:6" x14ac:dyDescent="0.25">
      <c r="A547" s="376"/>
      <c r="B547" s="376"/>
      <c r="C547" s="377"/>
      <c r="D547" s="376"/>
      <c r="E547" s="377"/>
      <c r="F547" s="376"/>
    </row>
    <row r="548" spans="1:6" x14ac:dyDescent="0.25">
      <c r="A548" s="376"/>
      <c r="B548" s="376"/>
      <c r="C548" s="377"/>
      <c r="D548" s="376"/>
      <c r="E548" s="377"/>
      <c r="F548" s="376"/>
    </row>
    <row r="549" spans="1:6" x14ac:dyDescent="0.25">
      <c r="A549" s="376"/>
      <c r="B549" s="376"/>
      <c r="C549" s="377"/>
      <c r="D549" s="376"/>
      <c r="E549" s="377"/>
      <c r="F549" s="376"/>
    </row>
    <row r="550" spans="1:6" x14ac:dyDescent="0.25">
      <c r="A550" s="376"/>
      <c r="B550" s="376"/>
      <c r="C550" s="377"/>
      <c r="D550" s="376"/>
      <c r="E550" s="377"/>
      <c r="F550" s="376"/>
    </row>
    <row r="551" spans="1:6" x14ac:dyDescent="0.25">
      <c r="A551" s="376"/>
      <c r="B551" s="376"/>
      <c r="C551" s="377"/>
      <c r="D551" s="376"/>
      <c r="E551" s="377"/>
      <c r="F551" s="376"/>
    </row>
    <row r="552" spans="1:6" x14ac:dyDescent="0.25">
      <c r="A552" s="376"/>
      <c r="B552" s="376"/>
      <c r="C552" s="377"/>
      <c r="D552" s="376"/>
      <c r="E552" s="377"/>
      <c r="F552" s="376"/>
    </row>
    <row r="553" spans="1:6" x14ac:dyDescent="0.25">
      <c r="A553" s="376"/>
      <c r="B553" s="376"/>
      <c r="C553" s="377"/>
      <c r="D553" s="376"/>
      <c r="E553" s="377"/>
      <c r="F553" s="376"/>
    </row>
    <row r="554" spans="1:6" x14ac:dyDescent="0.25">
      <c r="A554" s="376"/>
      <c r="B554" s="376"/>
      <c r="C554" s="377"/>
      <c r="D554" s="376"/>
      <c r="E554" s="377"/>
      <c r="F554" s="376"/>
    </row>
    <row r="555" spans="1:6" x14ac:dyDescent="0.25">
      <c r="A555" s="376"/>
      <c r="B555" s="376"/>
      <c r="C555" s="377"/>
      <c r="D555" s="376"/>
      <c r="E555" s="377"/>
      <c r="F555" s="376"/>
    </row>
    <row r="556" spans="1:6" x14ac:dyDescent="0.25">
      <c r="A556" s="376"/>
      <c r="B556" s="376"/>
      <c r="C556" s="377"/>
      <c r="D556" s="376"/>
      <c r="E556" s="377"/>
      <c r="F556" s="376"/>
    </row>
    <row r="557" spans="1:6" x14ac:dyDescent="0.25">
      <c r="A557" s="376"/>
      <c r="B557" s="376"/>
      <c r="C557" s="377"/>
      <c r="D557" s="376"/>
      <c r="E557" s="377"/>
      <c r="F557" s="376"/>
    </row>
    <row r="558" spans="1:6" x14ac:dyDescent="0.25">
      <c r="A558" s="376"/>
      <c r="B558" s="376"/>
      <c r="C558" s="377"/>
      <c r="D558" s="376"/>
      <c r="E558" s="377"/>
      <c r="F558" s="376"/>
    </row>
    <row r="559" spans="1:6" x14ac:dyDescent="0.25">
      <c r="A559" s="376"/>
      <c r="B559" s="376"/>
      <c r="C559" s="377"/>
      <c r="D559" s="376"/>
      <c r="E559" s="377"/>
      <c r="F559" s="376"/>
    </row>
    <row r="560" spans="1:6" x14ac:dyDescent="0.25">
      <c r="A560" s="376"/>
      <c r="B560" s="376"/>
      <c r="C560" s="377"/>
      <c r="D560" s="376"/>
      <c r="E560" s="377"/>
      <c r="F560" s="376"/>
    </row>
    <row r="561" spans="1:6" x14ac:dyDescent="0.25">
      <c r="A561" s="376"/>
      <c r="B561" s="376"/>
      <c r="C561" s="377"/>
      <c r="D561" s="376"/>
      <c r="E561" s="377"/>
      <c r="F561" s="376"/>
    </row>
    <row r="562" spans="1:6" x14ac:dyDescent="0.25">
      <c r="A562" s="376"/>
      <c r="B562" s="376"/>
      <c r="C562" s="377"/>
      <c r="D562" s="376"/>
      <c r="E562" s="377"/>
      <c r="F562" s="376"/>
    </row>
    <row r="563" spans="1:6" x14ac:dyDescent="0.25">
      <c r="A563" s="376"/>
      <c r="B563" s="376"/>
      <c r="C563" s="377"/>
      <c r="D563" s="376"/>
      <c r="E563" s="377"/>
      <c r="F563" s="376"/>
    </row>
    <row r="564" spans="1:6" x14ac:dyDescent="0.25">
      <c r="A564" s="376"/>
      <c r="B564" s="376"/>
      <c r="C564" s="377"/>
      <c r="D564" s="376"/>
      <c r="E564" s="377"/>
      <c r="F564" s="376"/>
    </row>
    <row r="565" spans="1:6" x14ac:dyDescent="0.25">
      <c r="A565" s="376"/>
      <c r="B565" s="376"/>
      <c r="C565" s="377"/>
      <c r="D565" s="376"/>
      <c r="E565" s="377"/>
      <c r="F565" s="376"/>
    </row>
    <row r="566" spans="1:6" x14ac:dyDescent="0.25">
      <c r="A566" s="376"/>
      <c r="B566" s="376"/>
      <c r="C566" s="377"/>
      <c r="D566" s="376"/>
      <c r="E566" s="377"/>
      <c r="F566" s="376"/>
    </row>
    <row r="567" spans="1:6" x14ac:dyDescent="0.25">
      <c r="A567" s="376"/>
      <c r="B567" s="376"/>
      <c r="C567" s="377"/>
      <c r="D567" s="376"/>
      <c r="E567" s="377"/>
      <c r="F567" s="376"/>
    </row>
    <row r="568" spans="1:6" x14ac:dyDescent="0.25">
      <c r="A568" s="376"/>
      <c r="B568" s="376"/>
      <c r="C568" s="377"/>
      <c r="D568" s="376"/>
      <c r="E568" s="377"/>
      <c r="F568" s="376"/>
    </row>
    <row r="569" spans="1:6" x14ac:dyDescent="0.25">
      <c r="A569" s="376"/>
      <c r="B569" s="376"/>
      <c r="C569" s="377"/>
      <c r="D569" s="376"/>
      <c r="E569" s="377"/>
      <c r="F569" s="376"/>
    </row>
    <row r="570" spans="1:6" x14ac:dyDescent="0.25">
      <c r="A570" s="376"/>
      <c r="B570" s="376"/>
      <c r="C570" s="377"/>
      <c r="D570" s="376"/>
      <c r="E570" s="377"/>
      <c r="F570" s="376"/>
    </row>
    <row r="571" spans="1:6" x14ac:dyDescent="0.25">
      <c r="A571" s="376"/>
      <c r="B571" s="376"/>
      <c r="C571" s="377"/>
      <c r="D571" s="376"/>
      <c r="E571" s="377"/>
      <c r="F571" s="376"/>
    </row>
    <row r="572" spans="1:6" x14ac:dyDescent="0.25">
      <c r="A572" s="376"/>
      <c r="B572" s="376"/>
      <c r="C572" s="377"/>
      <c r="D572" s="376"/>
      <c r="E572" s="377"/>
      <c r="F572" s="376"/>
    </row>
    <row r="573" spans="1:6" x14ac:dyDescent="0.25">
      <c r="A573" s="376"/>
      <c r="B573" s="376"/>
      <c r="C573" s="377"/>
      <c r="D573" s="376"/>
      <c r="E573" s="377"/>
      <c r="F573" s="376"/>
    </row>
    <row r="574" spans="1:6" x14ac:dyDescent="0.25">
      <c r="A574" s="376"/>
      <c r="B574" s="376"/>
      <c r="C574" s="377"/>
      <c r="D574" s="376"/>
      <c r="E574" s="377"/>
      <c r="F574" s="376"/>
    </row>
    <row r="575" spans="1:6" x14ac:dyDescent="0.25">
      <c r="A575" s="376"/>
      <c r="B575" s="376"/>
      <c r="C575" s="377"/>
      <c r="D575" s="376"/>
      <c r="E575" s="377"/>
      <c r="F575" s="376"/>
    </row>
    <row r="576" spans="1:6" x14ac:dyDescent="0.25">
      <c r="A576" s="376"/>
      <c r="B576" s="376"/>
      <c r="C576" s="377"/>
      <c r="D576" s="376"/>
      <c r="E576" s="377"/>
      <c r="F576" s="376"/>
    </row>
    <row r="577" spans="1:6" x14ac:dyDescent="0.25">
      <c r="A577" s="376"/>
      <c r="B577" s="376"/>
      <c r="C577" s="377"/>
      <c r="D577" s="376"/>
      <c r="E577" s="377"/>
      <c r="F577" s="376"/>
    </row>
    <row r="578" spans="1:6" x14ac:dyDescent="0.25">
      <c r="A578" s="376"/>
      <c r="B578" s="376"/>
      <c r="C578" s="377"/>
      <c r="D578" s="376"/>
      <c r="E578" s="377"/>
      <c r="F578" s="376"/>
    </row>
    <row r="579" spans="1:6" x14ac:dyDescent="0.25">
      <c r="A579" s="376"/>
      <c r="B579" s="376"/>
      <c r="C579" s="377"/>
      <c r="D579" s="376"/>
      <c r="E579" s="377"/>
      <c r="F579" s="376"/>
    </row>
    <row r="580" spans="1:6" x14ac:dyDescent="0.25">
      <c r="A580" s="376"/>
      <c r="B580" s="376"/>
      <c r="C580" s="377"/>
      <c r="D580" s="376"/>
      <c r="E580" s="377"/>
      <c r="F580" s="376"/>
    </row>
    <row r="581" spans="1:6" x14ac:dyDescent="0.25">
      <c r="A581" s="376"/>
      <c r="B581" s="376"/>
      <c r="C581" s="377"/>
      <c r="D581" s="376"/>
      <c r="E581" s="377"/>
      <c r="F581" s="376"/>
    </row>
    <row r="582" spans="1:6" x14ac:dyDescent="0.25">
      <c r="A582" s="376"/>
      <c r="B582" s="376"/>
      <c r="C582" s="377"/>
      <c r="D582" s="376"/>
      <c r="E582" s="377"/>
      <c r="F582" s="376"/>
    </row>
    <row r="583" spans="1:6" x14ac:dyDescent="0.25">
      <c r="A583" s="376"/>
      <c r="B583" s="376"/>
      <c r="C583" s="377"/>
      <c r="D583" s="376"/>
      <c r="E583" s="377"/>
      <c r="F583" s="376"/>
    </row>
    <row r="584" spans="1:6" x14ac:dyDescent="0.25">
      <c r="A584" s="376"/>
      <c r="B584" s="376"/>
      <c r="C584" s="377"/>
      <c r="D584" s="376"/>
      <c r="E584" s="377"/>
      <c r="F584" s="376"/>
    </row>
    <row r="585" spans="1:6" x14ac:dyDescent="0.25">
      <c r="A585" s="376"/>
      <c r="B585" s="376"/>
      <c r="C585" s="377"/>
      <c r="D585" s="376"/>
      <c r="E585" s="377"/>
      <c r="F585" s="376"/>
    </row>
    <row r="586" spans="1:6" x14ac:dyDescent="0.25">
      <c r="A586" s="376"/>
      <c r="B586" s="376"/>
      <c r="C586" s="377"/>
      <c r="D586" s="376"/>
      <c r="E586" s="377"/>
      <c r="F586" s="376"/>
    </row>
    <row r="587" spans="1:6" x14ac:dyDescent="0.25">
      <c r="A587" s="376"/>
      <c r="B587" s="376"/>
      <c r="C587" s="377"/>
      <c r="D587" s="376"/>
      <c r="E587" s="377"/>
      <c r="F587" s="376"/>
    </row>
    <row r="588" spans="1:6" x14ac:dyDescent="0.25">
      <c r="A588" s="376"/>
      <c r="B588" s="376"/>
      <c r="C588" s="377"/>
      <c r="D588" s="376"/>
      <c r="E588" s="377"/>
      <c r="F588" s="376"/>
    </row>
    <row r="589" spans="1:6" x14ac:dyDescent="0.25">
      <c r="A589" s="376"/>
      <c r="B589" s="376"/>
      <c r="C589" s="377"/>
      <c r="D589" s="376"/>
      <c r="E589" s="377"/>
      <c r="F589" s="376"/>
    </row>
    <row r="590" spans="1:6" x14ac:dyDescent="0.25">
      <c r="A590" s="376"/>
      <c r="B590" s="376"/>
      <c r="C590" s="377"/>
      <c r="D590" s="376"/>
      <c r="E590" s="377"/>
      <c r="F590" s="376"/>
    </row>
    <row r="591" spans="1:6" x14ac:dyDescent="0.25">
      <c r="A591" s="376"/>
      <c r="B591" s="376"/>
      <c r="C591" s="377"/>
      <c r="D591" s="376"/>
      <c r="E591" s="377"/>
      <c r="F591" s="376"/>
    </row>
    <row r="592" spans="1:6" x14ac:dyDescent="0.25">
      <c r="A592" s="376"/>
      <c r="B592" s="376"/>
      <c r="C592" s="377"/>
      <c r="D592" s="376"/>
      <c r="E592" s="377"/>
      <c r="F592" s="376"/>
    </row>
    <row r="593" spans="1:6" x14ac:dyDescent="0.25">
      <c r="A593" s="376"/>
      <c r="B593" s="376"/>
      <c r="C593" s="377"/>
      <c r="D593" s="376"/>
      <c r="E593" s="377"/>
      <c r="F593" s="376"/>
    </row>
    <row r="594" spans="1:6" x14ac:dyDescent="0.25">
      <c r="A594" s="376"/>
      <c r="B594" s="376"/>
      <c r="C594" s="377"/>
      <c r="D594" s="376"/>
      <c r="E594" s="377"/>
      <c r="F594" s="376"/>
    </row>
    <row r="595" spans="1:6" x14ac:dyDescent="0.25">
      <c r="A595" s="376"/>
      <c r="B595" s="376"/>
      <c r="C595" s="377"/>
      <c r="D595" s="376"/>
      <c r="E595" s="377"/>
      <c r="F595" s="376"/>
    </row>
    <row r="596" spans="1:6" x14ac:dyDescent="0.25">
      <c r="A596" s="376"/>
      <c r="B596" s="376"/>
      <c r="C596" s="377"/>
      <c r="D596" s="376"/>
      <c r="E596" s="377"/>
      <c r="F596" s="376"/>
    </row>
    <row r="597" spans="1:6" x14ac:dyDescent="0.25">
      <c r="A597" s="376"/>
      <c r="B597" s="376"/>
      <c r="C597" s="377"/>
      <c r="D597" s="376"/>
      <c r="E597" s="377"/>
      <c r="F597" s="376"/>
    </row>
    <row r="598" spans="1:6" x14ac:dyDescent="0.25">
      <c r="A598" s="376"/>
      <c r="B598" s="376"/>
      <c r="C598" s="377"/>
      <c r="D598" s="376"/>
      <c r="E598" s="377"/>
      <c r="F598" s="376"/>
    </row>
    <row r="599" spans="1:6" x14ac:dyDescent="0.25">
      <c r="A599" s="376"/>
      <c r="B599" s="376"/>
      <c r="C599" s="377"/>
      <c r="D599" s="376"/>
      <c r="E599" s="377"/>
      <c r="F599" s="376"/>
    </row>
    <row r="600" spans="1:6" x14ac:dyDescent="0.25">
      <c r="A600" s="376"/>
      <c r="B600" s="376"/>
      <c r="C600" s="377"/>
      <c r="D600" s="376"/>
      <c r="E600" s="377"/>
      <c r="F600" s="376"/>
    </row>
    <row r="601" spans="1:6" x14ac:dyDescent="0.25">
      <c r="A601" s="376"/>
      <c r="B601" s="376"/>
      <c r="C601" s="377"/>
      <c r="D601" s="376"/>
      <c r="E601" s="377"/>
      <c r="F601" s="376"/>
    </row>
    <row r="602" spans="1:6" x14ac:dyDescent="0.25">
      <c r="A602" s="376"/>
      <c r="B602" s="376"/>
      <c r="C602" s="377"/>
      <c r="D602" s="376"/>
      <c r="E602" s="377"/>
      <c r="F602" s="376"/>
    </row>
    <row r="603" spans="1:6" x14ac:dyDescent="0.25">
      <c r="A603" s="376"/>
      <c r="B603" s="376"/>
      <c r="C603" s="377"/>
      <c r="D603" s="376"/>
      <c r="E603" s="377"/>
      <c r="F603" s="376"/>
    </row>
    <row r="604" spans="1:6" x14ac:dyDescent="0.25">
      <c r="A604" s="376"/>
      <c r="B604" s="376"/>
      <c r="C604" s="377"/>
      <c r="D604" s="376"/>
      <c r="E604" s="377"/>
      <c r="F604" s="376"/>
    </row>
    <row r="605" spans="1:6" x14ac:dyDescent="0.25">
      <c r="A605" s="376"/>
      <c r="B605" s="376"/>
      <c r="C605" s="377"/>
      <c r="D605" s="376"/>
      <c r="E605" s="377"/>
      <c r="F605" s="376"/>
    </row>
    <row r="606" spans="1:6" x14ac:dyDescent="0.25">
      <c r="A606" s="376"/>
      <c r="B606" s="376"/>
      <c r="C606" s="377"/>
      <c r="D606" s="376"/>
      <c r="E606" s="377"/>
      <c r="F606" s="376"/>
    </row>
    <row r="607" spans="1:6" x14ac:dyDescent="0.25">
      <c r="A607" s="376"/>
      <c r="B607" s="376"/>
      <c r="C607" s="377"/>
      <c r="D607" s="376"/>
      <c r="E607" s="377"/>
      <c r="F607" s="376"/>
    </row>
    <row r="608" spans="1:6" x14ac:dyDescent="0.25">
      <c r="A608" s="376"/>
      <c r="B608" s="376"/>
      <c r="C608" s="377"/>
      <c r="D608" s="376"/>
      <c r="E608" s="377"/>
      <c r="F608" s="376"/>
    </row>
    <row r="609" spans="1:6" x14ac:dyDescent="0.25">
      <c r="A609" s="376"/>
      <c r="B609" s="376"/>
      <c r="C609" s="377"/>
      <c r="D609" s="376"/>
      <c r="E609" s="377"/>
      <c r="F609" s="376"/>
    </row>
    <row r="610" spans="1:6" x14ac:dyDescent="0.25">
      <c r="A610" s="376"/>
      <c r="B610" s="376"/>
      <c r="C610" s="377"/>
      <c r="D610" s="376"/>
      <c r="E610" s="377"/>
      <c r="F610" s="376"/>
    </row>
    <row r="611" spans="1:6" x14ac:dyDescent="0.25">
      <c r="A611" s="376"/>
      <c r="B611" s="376"/>
      <c r="C611" s="377"/>
      <c r="D611" s="376"/>
      <c r="E611" s="377"/>
      <c r="F611" s="376"/>
    </row>
    <row r="612" spans="1:6" x14ac:dyDescent="0.25">
      <c r="A612" s="376"/>
      <c r="B612" s="376"/>
      <c r="C612" s="377"/>
      <c r="D612" s="376"/>
      <c r="E612" s="377"/>
      <c r="F612" s="376"/>
    </row>
    <row r="613" spans="1:6" x14ac:dyDescent="0.25">
      <c r="A613" s="376"/>
      <c r="B613" s="376"/>
      <c r="C613" s="377"/>
      <c r="D613" s="376"/>
      <c r="E613" s="377"/>
      <c r="F613" s="376"/>
    </row>
    <row r="614" spans="1:6" x14ac:dyDescent="0.25">
      <c r="A614" s="376"/>
      <c r="B614" s="376"/>
      <c r="C614" s="377"/>
      <c r="D614" s="376"/>
      <c r="E614" s="377"/>
      <c r="F614" s="376"/>
    </row>
    <row r="615" spans="1:6" x14ac:dyDescent="0.25">
      <c r="A615" s="376"/>
      <c r="B615" s="376"/>
      <c r="C615" s="377"/>
      <c r="D615" s="376"/>
      <c r="E615" s="377"/>
      <c r="F615" s="376"/>
    </row>
    <row r="616" spans="1:6" x14ac:dyDescent="0.25">
      <c r="A616" s="376"/>
      <c r="B616" s="376"/>
      <c r="C616" s="377"/>
      <c r="D616" s="376"/>
      <c r="E616" s="377"/>
      <c r="F616" s="376"/>
    </row>
    <row r="617" spans="1:6" x14ac:dyDescent="0.25">
      <c r="A617" s="376"/>
      <c r="B617" s="376"/>
      <c r="C617" s="377"/>
      <c r="D617" s="376"/>
      <c r="E617" s="377"/>
      <c r="F617" s="376"/>
    </row>
    <row r="618" spans="1:6" x14ac:dyDescent="0.25">
      <c r="A618" s="376"/>
      <c r="B618" s="376"/>
      <c r="C618" s="377"/>
      <c r="D618" s="376"/>
      <c r="E618" s="377"/>
      <c r="F618" s="376"/>
    </row>
    <row r="619" spans="1:6" x14ac:dyDescent="0.25">
      <c r="A619" s="376"/>
      <c r="B619" s="376"/>
      <c r="C619" s="377"/>
      <c r="D619" s="376"/>
      <c r="E619" s="377"/>
      <c r="F619" s="376"/>
    </row>
    <row r="620" spans="1:6" x14ac:dyDescent="0.25">
      <c r="A620" s="376"/>
      <c r="B620" s="376"/>
      <c r="C620" s="377"/>
      <c r="D620" s="376"/>
      <c r="E620" s="377"/>
      <c r="F620" s="376"/>
    </row>
    <row r="621" spans="1:6" x14ac:dyDescent="0.25">
      <c r="A621" s="376"/>
      <c r="B621" s="376"/>
      <c r="C621" s="377"/>
      <c r="D621" s="376"/>
      <c r="E621" s="377"/>
      <c r="F621" s="376"/>
    </row>
    <row r="622" spans="1:6" x14ac:dyDescent="0.25">
      <c r="A622" s="376"/>
      <c r="B622" s="376"/>
      <c r="C622" s="377"/>
      <c r="D622" s="376"/>
      <c r="E622" s="377"/>
      <c r="F622" s="376"/>
    </row>
    <row r="623" spans="1:6" x14ac:dyDescent="0.25">
      <c r="A623" s="376"/>
      <c r="B623" s="376"/>
      <c r="C623" s="377"/>
      <c r="D623" s="376"/>
      <c r="E623" s="377"/>
      <c r="F623" s="376"/>
    </row>
    <row r="624" spans="1:6" x14ac:dyDescent="0.25">
      <c r="A624" s="376"/>
      <c r="B624" s="376"/>
      <c r="C624" s="377"/>
      <c r="D624" s="376"/>
      <c r="E624" s="377"/>
      <c r="F624" s="376"/>
    </row>
    <row r="625" spans="1:6" x14ac:dyDescent="0.25">
      <c r="A625" s="376"/>
      <c r="B625" s="376"/>
      <c r="C625" s="377"/>
      <c r="D625" s="376"/>
      <c r="E625" s="377"/>
      <c r="F625" s="376"/>
    </row>
    <row r="626" spans="1:6" x14ac:dyDescent="0.25">
      <c r="A626" s="376"/>
      <c r="B626" s="376"/>
      <c r="C626" s="377"/>
      <c r="D626" s="376"/>
      <c r="E626" s="377"/>
      <c r="F626" s="376"/>
    </row>
    <row r="627" spans="1:6" x14ac:dyDescent="0.25">
      <c r="A627" s="376"/>
      <c r="B627" s="376"/>
      <c r="C627" s="377"/>
      <c r="D627" s="376"/>
      <c r="E627" s="377"/>
      <c r="F627" s="376"/>
    </row>
    <row r="628" spans="1:6" x14ac:dyDescent="0.25">
      <c r="A628" s="376"/>
      <c r="B628" s="376"/>
      <c r="C628" s="377"/>
      <c r="D628" s="376"/>
      <c r="E628" s="377"/>
      <c r="F628" s="376"/>
    </row>
    <row r="629" spans="1:6" x14ac:dyDescent="0.25">
      <c r="A629" s="376"/>
      <c r="B629" s="376"/>
      <c r="C629" s="377"/>
      <c r="D629" s="376"/>
      <c r="E629" s="377"/>
      <c r="F629" s="376"/>
    </row>
    <row r="630" spans="1:6" x14ac:dyDescent="0.25">
      <c r="A630" s="376"/>
      <c r="B630" s="376"/>
      <c r="C630" s="377"/>
      <c r="D630" s="376"/>
      <c r="E630" s="377"/>
      <c r="F630" s="376"/>
    </row>
    <row r="631" spans="1:6" x14ac:dyDescent="0.25">
      <c r="A631" s="376"/>
      <c r="B631" s="376"/>
      <c r="C631" s="377"/>
      <c r="D631" s="376"/>
      <c r="E631" s="377"/>
      <c r="F631" s="376"/>
    </row>
    <row r="632" spans="1:6" x14ac:dyDescent="0.25">
      <c r="A632" s="376"/>
      <c r="B632" s="376"/>
      <c r="C632" s="377"/>
      <c r="D632" s="376"/>
      <c r="E632" s="377"/>
      <c r="F632" s="376"/>
    </row>
    <row r="633" spans="1:6" x14ac:dyDescent="0.25">
      <c r="A633" s="376"/>
      <c r="B633" s="376"/>
      <c r="C633" s="377"/>
      <c r="D633" s="376"/>
      <c r="E633" s="377"/>
      <c r="F633" s="376"/>
    </row>
    <row r="634" spans="1:6" x14ac:dyDescent="0.25">
      <c r="A634" s="376"/>
      <c r="B634" s="376"/>
      <c r="C634" s="377"/>
      <c r="D634" s="376"/>
      <c r="E634" s="377"/>
      <c r="F634" s="376"/>
    </row>
    <row r="635" spans="1:6" x14ac:dyDescent="0.25">
      <c r="A635" s="376"/>
      <c r="B635" s="376"/>
      <c r="C635" s="377"/>
      <c r="D635" s="376"/>
      <c r="E635" s="377"/>
      <c r="F635" s="376"/>
    </row>
    <row r="636" spans="1:6" x14ac:dyDescent="0.25">
      <c r="A636" s="376"/>
      <c r="B636" s="376"/>
      <c r="C636" s="377"/>
      <c r="D636" s="376"/>
      <c r="E636" s="377"/>
      <c r="F636" s="376"/>
    </row>
    <row r="637" spans="1:6" x14ac:dyDescent="0.25">
      <c r="A637" s="376"/>
      <c r="B637" s="376"/>
      <c r="C637" s="377"/>
      <c r="D637" s="376"/>
      <c r="E637" s="377"/>
      <c r="F637" s="376"/>
    </row>
    <row r="638" spans="1:6" x14ac:dyDescent="0.25">
      <c r="A638" s="376"/>
      <c r="B638" s="376"/>
      <c r="C638" s="377"/>
      <c r="D638" s="376"/>
      <c r="E638" s="377"/>
      <c r="F638" s="376"/>
    </row>
    <row r="639" spans="1:6" x14ac:dyDescent="0.25">
      <c r="A639" s="376"/>
      <c r="B639" s="376"/>
      <c r="C639" s="377"/>
      <c r="D639" s="376"/>
      <c r="E639" s="377"/>
      <c r="F639" s="376"/>
    </row>
    <row r="640" spans="1:6" x14ac:dyDescent="0.25">
      <c r="A640" s="376"/>
      <c r="B640" s="376"/>
      <c r="C640" s="377"/>
      <c r="D640" s="376"/>
      <c r="E640" s="377"/>
      <c r="F640" s="376"/>
    </row>
    <row r="641" spans="1:6" x14ac:dyDescent="0.25">
      <c r="A641" s="376"/>
      <c r="B641" s="376"/>
      <c r="C641" s="377"/>
      <c r="D641" s="376"/>
      <c r="E641" s="377"/>
      <c r="F641" s="376"/>
    </row>
    <row r="642" spans="1:6" x14ac:dyDescent="0.25">
      <c r="A642" s="376"/>
      <c r="B642" s="376"/>
      <c r="C642" s="377"/>
      <c r="D642" s="376"/>
      <c r="E642" s="377"/>
      <c r="F642" s="376"/>
    </row>
    <row r="643" spans="1:6" x14ac:dyDescent="0.25">
      <c r="A643" s="376"/>
      <c r="B643" s="376"/>
      <c r="C643" s="377"/>
      <c r="D643" s="376"/>
      <c r="E643" s="377"/>
      <c r="F643" s="376"/>
    </row>
    <row r="644" spans="1:6" x14ac:dyDescent="0.25">
      <c r="A644" s="376"/>
      <c r="B644" s="376"/>
      <c r="C644" s="377"/>
      <c r="D644" s="376"/>
      <c r="E644" s="377"/>
      <c r="F644" s="376"/>
    </row>
    <row r="645" spans="1:6" x14ac:dyDescent="0.25">
      <c r="A645" s="376"/>
      <c r="B645" s="376"/>
      <c r="C645" s="377"/>
      <c r="D645" s="376"/>
      <c r="E645" s="377"/>
      <c r="F645" s="376"/>
    </row>
    <row r="646" spans="1:6" x14ac:dyDescent="0.25">
      <c r="A646" s="376"/>
      <c r="B646" s="376"/>
      <c r="C646" s="377"/>
      <c r="D646" s="376"/>
      <c r="E646" s="377"/>
      <c r="F646" s="376"/>
    </row>
    <row r="647" spans="1:6" x14ac:dyDescent="0.25">
      <c r="A647" s="376"/>
      <c r="B647" s="376"/>
      <c r="C647" s="377"/>
      <c r="D647" s="376"/>
      <c r="E647" s="377"/>
      <c r="F647" s="376"/>
    </row>
    <row r="648" spans="1:6" x14ac:dyDescent="0.25">
      <c r="A648" s="376"/>
      <c r="B648" s="376"/>
      <c r="C648" s="377"/>
      <c r="D648" s="376"/>
      <c r="E648" s="377"/>
      <c r="F648" s="376"/>
    </row>
    <row r="649" spans="1:6" x14ac:dyDescent="0.25">
      <c r="A649" s="376"/>
      <c r="B649" s="376"/>
      <c r="C649" s="377"/>
      <c r="D649" s="376"/>
      <c r="E649" s="377"/>
      <c r="F649" s="376"/>
    </row>
    <row r="650" spans="1:6" x14ac:dyDescent="0.25">
      <c r="A650" s="376"/>
      <c r="B650" s="376"/>
      <c r="C650" s="377"/>
      <c r="D650" s="376"/>
      <c r="E650" s="377"/>
      <c r="F650" s="376"/>
    </row>
    <row r="651" spans="1:6" x14ac:dyDescent="0.25">
      <c r="A651" s="376"/>
      <c r="B651" s="376"/>
      <c r="C651" s="377"/>
      <c r="D651" s="376"/>
      <c r="E651" s="377"/>
      <c r="F651" s="376"/>
    </row>
    <row r="652" spans="1:6" x14ac:dyDescent="0.25">
      <c r="A652" s="376"/>
      <c r="B652" s="376"/>
      <c r="C652" s="377"/>
      <c r="D652" s="376"/>
      <c r="E652" s="377"/>
      <c r="F652" s="376"/>
    </row>
    <row r="653" spans="1:6" x14ac:dyDescent="0.25">
      <c r="A653" s="376"/>
      <c r="B653" s="376"/>
      <c r="C653" s="377"/>
      <c r="D653" s="376"/>
      <c r="E653" s="377"/>
      <c r="F653" s="376"/>
    </row>
    <row r="654" spans="1:6" x14ac:dyDescent="0.25">
      <c r="A654" s="376"/>
      <c r="B654" s="376"/>
      <c r="C654" s="377"/>
      <c r="D654" s="376"/>
      <c r="E654" s="377"/>
      <c r="F654" s="376"/>
    </row>
    <row r="655" spans="1:6" x14ac:dyDescent="0.25">
      <c r="A655" s="376"/>
      <c r="B655" s="376"/>
      <c r="C655" s="377"/>
      <c r="D655" s="376"/>
      <c r="E655" s="377"/>
      <c r="F655" s="376"/>
    </row>
    <row r="656" spans="1:6" x14ac:dyDescent="0.25">
      <c r="A656" s="376"/>
      <c r="B656" s="376"/>
      <c r="C656" s="377"/>
      <c r="D656" s="376"/>
      <c r="E656" s="377"/>
      <c r="F656" s="376"/>
    </row>
    <row r="657" spans="1:6" x14ac:dyDescent="0.25">
      <c r="A657" s="376"/>
      <c r="B657" s="376"/>
      <c r="C657" s="377"/>
      <c r="D657" s="376"/>
      <c r="E657" s="377"/>
      <c r="F657" s="376"/>
    </row>
    <row r="658" spans="1:6" x14ac:dyDescent="0.25">
      <c r="A658" s="376"/>
      <c r="B658" s="376"/>
      <c r="C658" s="377"/>
      <c r="D658" s="376"/>
      <c r="E658" s="377"/>
      <c r="F658" s="376"/>
    </row>
    <row r="659" spans="1:6" x14ac:dyDescent="0.25">
      <c r="A659" s="376"/>
      <c r="B659" s="376"/>
      <c r="C659" s="377"/>
      <c r="D659" s="376"/>
      <c r="E659" s="377"/>
      <c r="F659" s="376"/>
    </row>
    <row r="660" spans="1:6" x14ac:dyDescent="0.25">
      <c r="A660" s="376"/>
      <c r="B660" s="376"/>
      <c r="C660" s="377"/>
      <c r="D660" s="376"/>
      <c r="E660" s="377"/>
      <c r="F660" s="376"/>
    </row>
    <row r="661" spans="1:6" x14ac:dyDescent="0.25">
      <c r="A661" s="376"/>
      <c r="B661" s="376"/>
      <c r="C661" s="377"/>
      <c r="D661" s="376"/>
      <c r="E661" s="377"/>
      <c r="F661" s="376"/>
    </row>
    <row r="662" spans="1:6" x14ac:dyDescent="0.25">
      <c r="A662" s="376"/>
      <c r="B662" s="376"/>
      <c r="C662" s="377"/>
      <c r="D662" s="376"/>
      <c r="E662" s="377"/>
      <c r="F662" s="376"/>
    </row>
    <row r="663" spans="1:6" x14ac:dyDescent="0.25">
      <c r="A663" s="376"/>
      <c r="B663" s="376"/>
      <c r="C663" s="377"/>
      <c r="D663" s="376"/>
      <c r="E663" s="377"/>
      <c r="F663" s="376"/>
    </row>
    <row r="664" spans="1:6" x14ac:dyDescent="0.25">
      <c r="A664" s="376"/>
      <c r="B664" s="376"/>
      <c r="C664" s="377"/>
      <c r="D664" s="376"/>
      <c r="E664" s="377"/>
      <c r="F664" s="376"/>
    </row>
    <row r="665" spans="1:6" x14ac:dyDescent="0.25">
      <c r="A665" s="376"/>
      <c r="B665" s="376"/>
      <c r="C665" s="377"/>
      <c r="D665" s="376"/>
      <c r="E665" s="377"/>
      <c r="F665" s="376"/>
    </row>
    <row r="666" spans="1:6" x14ac:dyDescent="0.25">
      <c r="A666" s="376"/>
      <c r="B666" s="376"/>
      <c r="C666" s="377"/>
      <c r="D666" s="376"/>
      <c r="E666" s="377"/>
      <c r="F666" s="376"/>
    </row>
    <row r="667" spans="1:6" x14ac:dyDescent="0.25">
      <c r="A667" s="376"/>
      <c r="B667" s="376"/>
      <c r="C667" s="377"/>
      <c r="D667" s="376"/>
      <c r="E667" s="377"/>
      <c r="F667" s="376"/>
    </row>
    <row r="668" spans="1:6" x14ac:dyDescent="0.25">
      <c r="A668" s="376"/>
      <c r="B668" s="376"/>
      <c r="C668" s="377"/>
      <c r="D668" s="376"/>
      <c r="E668" s="377"/>
      <c r="F668" s="376"/>
    </row>
    <row r="669" spans="1:6" x14ac:dyDescent="0.25">
      <c r="A669" s="376"/>
      <c r="B669" s="376"/>
      <c r="C669" s="377"/>
      <c r="D669" s="376"/>
      <c r="E669" s="377"/>
      <c r="F669" s="376"/>
    </row>
    <row r="670" spans="1:6" x14ac:dyDescent="0.25">
      <c r="A670" s="376"/>
      <c r="B670" s="376"/>
      <c r="C670" s="377"/>
      <c r="D670" s="376"/>
      <c r="E670" s="377"/>
      <c r="F670" s="376"/>
    </row>
    <row r="671" spans="1:6" x14ac:dyDescent="0.25">
      <c r="A671" s="376"/>
      <c r="B671" s="376"/>
      <c r="C671" s="377"/>
      <c r="D671" s="376"/>
      <c r="E671" s="377"/>
      <c r="F671" s="376"/>
    </row>
    <row r="672" spans="1:6" x14ac:dyDescent="0.25">
      <c r="A672" s="376"/>
      <c r="B672" s="376"/>
      <c r="C672" s="377"/>
      <c r="D672" s="376"/>
      <c r="E672" s="377"/>
      <c r="F672" s="376"/>
    </row>
    <row r="673" spans="1:6" x14ac:dyDescent="0.25">
      <c r="A673" s="376"/>
      <c r="B673" s="376"/>
      <c r="C673" s="377"/>
      <c r="D673" s="376"/>
      <c r="E673" s="377"/>
      <c r="F673" s="376"/>
    </row>
    <row r="674" spans="1:6" x14ac:dyDescent="0.25">
      <c r="A674" s="376"/>
      <c r="B674" s="376"/>
      <c r="C674" s="377"/>
      <c r="D674" s="376"/>
      <c r="E674" s="377"/>
      <c r="F674" s="376"/>
    </row>
    <row r="675" spans="1:6" x14ac:dyDescent="0.25">
      <c r="A675" s="376"/>
      <c r="B675" s="376"/>
      <c r="C675" s="377"/>
      <c r="D675" s="376"/>
      <c r="E675" s="377"/>
      <c r="F675" s="376"/>
    </row>
    <row r="676" spans="1:6" x14ac:dyDescent="0.25">
      <c r="A676" s="376"/>
      <c r="B676" s="376"/>
      <c r="C676" s="377"/>
      <c r="D676" s="376"/>
      <c r="E676" s="377"/>
      <c r="F676" s="376"/>
    </row>
    <row r="677" spans="1:6" x14ac:dyDescent="0.25">
      <c r="A677" s="376"/>
      <c r="B677" s="376"/>
      <c r="C677" s="377"/>
      <c r="D677" s="376"/>
      <c r="E677" s="377"/>
      <c r="F677" s="376"/>
    </row>
    <row r="678" spans="1:6" x14ac:dyDescent="0.25">
      <c r="A678" s="376"/>
      <c r="B678" s="376"/>
      <c r="C678" s="377"/>
      <c r="D678" s="376"/>
      <c r="E678" s="377"/>
      <c r="F678" s="376"/>
    </row>
    <row r="679" spans="1:6" x14ac:dyDescent="0.25">
      <c r="A679" s="376"/>
      <c r="B679" s="376"/>
      <c r="C679" s="377"/>
      <c r="D679" s="376"/>
      <c r="E679" s="377"/>
      <c r="F679" s="376"/>
    </row>
    <row r="680" spans="1:6" x14ac:dyDescent="0.25">
      <c r="A680" s="376"/>
      <c r="B680" s="376"/>
      <c r="C680" s="377"/>
      <c r="D680" s="376"/>
      <c r="E680" s="377"/>
      <c r="F680" s="376"/>
    </row>
    <row r="681" spans="1:6" x14ac:dyDescent="0.25">
      <c r="A681" s="376"/>
      <c r="B681" s="376"/>
      <c r="C681" s="377"/>
      <c r="D681" s="376"/>
      <c r="E681" s="377"/>
      <c r="F681" s="376"/>
    </row>
    <row r="682" spans="1:6" x14ac:dyDescent="0.25">
      <c r="A682" s="376"/>
      <c r="B682" s="376"/>
      <c r="C682" s="377"/>
      <c r="D682" s="376"/>
      <c r="E682" s="377"/>
      <c r="F682" s="376"/>
    </row>
    <row r="683" spans="1:6" x14ac:dyDescent="0.25">
      <c r="A683" s="376"/>
      <c r="B683" s="376"/>
      <c r="C683" s="377"/>
      <c r="D683" s="376"/>
      <c r="E683" s="377"/>
      <c r="F683" s="376"/>
    </row>
    <row r="684" spans="1:6" x14ac:dyDescent="0.25">
      <c r="A684" s="376"/>
      <c r="B684" s="376"/>
      <c r="C684" s="377"/>
      <c r="D684" s="376"/>
      <c r="E684" s="377"/>
      <c r="F684" s="376"/>
    </row>
    <row r="685" spans="1:6" x14ac:dyDescent="0.25">
      <c r="A685" s="376"/>
      <c r="B685" s="376"/>
      <c r="C685" s="377"/>
      <c r="D685" s="376"/>
      <c r="E685" s="377"/>
      <c r="F685" s="376"/>
    </row>
    <row r="686" spans="1:6" x14ac:dyDescent="0.25">
      <c r="A686" s="376"/>
      <c r="B686" s="376"/>
      <c r="C686" s="377"/>
      <c r="D686" s="376"/>
      <c r="E686" s="377"/>
      <c r="F686" s="376"/>
    </row>
    <row r="687" spans="1:6" x14ac:dyDescent="0.25">
      <c r="A687" s="376"/>
      <c r="B687" s="376"/>
      <c r="C687" s="377"/>
      <c r="D687" s="376"/>
      <c r="E687" s="377"/>
      <c r="F687" s="376"/>
    </row>
    <row r="688" spans="1:6" x14ac:dyDescent="0.25">
      <c r="A688" s="376"/>
      <c r="B688" s="376"/>
      <c r="C688" s="377"/>
      <c r="D688" s="376"/>
      <c r="E688" s="377"/>
      <c r="F688" s="376"/>
    </row>
    <row r="689" spans="1:6" x14ac:dyDescent="0.25">
      <c r="A689" s="376"/>
      <c r="B689" s="376"/>
      <c r="C689" s="377"/>
      <c r="D689" s="376"/>
      <c r="E689" s="377"/>
      <c r="F689" s="376"/>
    </row>
    <row r="690" spans="1:6" x14ac:dyDescent="0.25">
      <c r="A690" s="376"/>
      <c r="B690" s="376"/>
      <c r="C690" s="377"/>
      <c r="D690" s="376"/>
      <c r="E690" s="377"/>
      <c r="F690" s="376"/>
    </row>
    <row r="691" spans="1:6" x14ac:dyDescent="0.25">
      <c r="A691" s="376"/>
      <c r="B691" s="376"/>
      <c r="C691" s="377"/>
      <c r="D691" s="376"/>
      <c r="E691" s="377"/>
      <c r="F691" s="376"/>
    </row>
    <row r="692" spans="1:6" x14ac:dyDescent="0.25">
      <c r="A692" s="376"/>
      <c r="B692" s="376"/>
      <c r="C692" s="377"/>
      <c r="D692" s="376"/>
      <c r="E692" s="377"/>
      <c r="F692" s="376"/>
    </row>
    <row r="693" spans="1:6" x14ac:dyDescent="0.25">
      <c r="A693" s="376"/>
      <c r="B693" s="376"/>
      <c r="C693" s="377"/>
      <c r="D693" s="376"/>
      <c r="E693" s="377"/>
      <c r="F693" s="376"/>
    </row>
    <row r="694" spans="1:6" x14ac:dyDescent="0.25">
      <c r="A694" s="376"/>
      <c r="B694" s="376"/>
      <c r="C694" s="377"/>
      <c r="D694" s="376"/>
      <c r="E694" s="377"/>
      <c r="F694" s="376"/>
    </row>
    <row r="695" spans="1:6" x14ac:dyDescent="0.25">
      <c r="A695" s="376"/>
      <c r="B695" s="376"/>
      <c r="C695" s="377"/>
      <c r="D695" s="376"/>
      <c r="E695" s="377"/>
      <c r="F695" s="376"/>
    </row>
    <row r="696" spans="1:6" x14ac:dyDescent="0.25">
      <c r="A696" s="376"/>
      <c r="B696" s="376"/>
      <c r="C696" s="377"/>
      <c r="D696" s="376"/>
      <c r="E696" s="377"/>
      <c r="F696" s="376"/>
    </row>
    <row r="697" spans="1:6" x14ac:dyDescent="0.25">
      <c r="A697" s="376"/>
      <c r="B697" s="376"/>
      <c r="C697" s="377"/>
      <c r="D697" s="376"/>
      <c r="E697" s="377"/>
      <c r="F697" s="376"/>
    </row>
    <row r="698" spans="1:6" x14ac:dyDescent="0.25">
      <c r="A698" s="376"/>
      <c r="B698" s="376"/>
      <c r="C698" s="377"/>
      <c r="D698" s="376"/>
      <c r="E698" s="377"/>
      <c r="F698" s="376"/>
    </row>
    <row r="699" spans="1:6" x14ac:dyDescent="0.25">
      <c r="A699" s="376"/>
      <c r="B699" s="376"/>
      <c r="C699" s="377"/>
      <c r="D699" s="376"/>
      <c r="E699" s="377"/>
      <c r="F699" s="376"/>
    </row>
    <row r="700" spans="1:6" x14ac:dyDescent="0.25">
      <c r="A700" s="376"/>
      <c r="B700" s="376"/>
      <c r="C700" s="377"/>
      <c r="D700" s="376"/>
      <c r="E700" s="377"/>
      <c r="F700" s="376"/>
    </row>
    <row r="701" spans="1:6" x14ac:dyDescent="0.25">
      <c r="A701" s="376"/>
      <c r="B701" s="376"/>
      <c r="C701" s="377"/>
      <c r="D701" s="376"/>
      <c r="E701" s="377"/>
      <c r="F701" s="376"/>
    </row>
    <row r="702" spans="1:6" x14ac:dyDescent="0.25">
      <c r="A702" s="376"/>
      <c r="B702" s="376"/>
      <c r="C702" s="377"/>
      <c r="D702" s="376"/>
      <c r="E702" s="377"/>
      <c r="F702" s="376"/>
    </row>
    <row r="703" spans="1:6" x14ac:dyDescent="0.25">
      <c r="A703" s="376"/>
      <c r="B703" s="376"/>
      <c r="C703" s="377"/>
      <c r="D703" s="376"/>
      <c r="E703" s="377"/>
      <c r="F703" s="376"/>
    </row>
    <row r="704" spans="1:6" x14ac:dyDescent="0.25">
      <c r="A704" s="376"/>
      <c r="B704" s="376"/>
      <c r="C704" s="377"/>
      <c r="D704" s="376"/>
      <c r="E704" s="377"/>
      <c r="F704" s="376"/>
    </row>
    <row r="705" spans="1:6" x14ac:dyDescent="0.25">
      <c r="A705" s="376"/>
      <c r="B705" s="376"/>
      <c r="C705" s="377"/>
      <c r="D705" s="376"/>
      <c r="E705" s="377"/>
      <c r="F705" s="376"/>
    </row>
    <row r="706" spans="1:6" x14ac:dyDescent="0.25">
      <c r="A706" s="376"/>
      <c r="B706" s="376"/>
      <c r="C706" s="377"/>
      <c r="D706" s="376"/>
      <c r="E706" s="377"/>
      <c r="F706" s="376"/>
    </row>
    <row r="707" spans="1:6" x14ac:dyDescent="0.25">
      <c r="A707" s="376"/>
      <c r="B707" s="376"/>
      <c r="C707" s="377"/>
      <c r="D707" s="376"/>
      <c r="E707" s="377"/>
      <c r="F707" s="376"/>
    </row>
    <row r="708" spans="1:6" x14ac:dyDescent="0.25">
      <c r="A708" s="376"/>
      <c r="B708" s="376"/>
      <c r="C708" s="377"/>
      <c r="D708" s="376"/>
      <c r="E708" s="377"/>
      <c r="F708" s="376"/>
    </row>
    <row r="709" spans="1:6" x14ac:dyDescent="0.25">
      <c r="A709" s="376"/>
      <c r="B709" s="376"/>
      <c r="C709" s="377"/>
      <c r="D709" s="376"/>
      <c r="E709" s="377"/>
      <c r="F709" s="376"/>
    </row>
    <row r="710" spans="1:6" x14ac:dyDescent="0.25">
      <c r="A710" s="376"/>
      <c r="B710" s="376"/>
      <c r="C710" s="377"/>
      <c r="D710" s="376"/>
      <c r="E710" s="377"/>
      <c r="F710" s="376"/>
    </row>
    <row r="711" spans="1:6" x14ac:dyDescent="0.25">
      <c r="A711" s="376"/>
      <c r="B711" s="376"/>
      <c r="C711" s="377"/>
      <c r="D711" s="376"/>
      <c r="E711" s="377"/>
      <c r="F711" s="376"/>
    </row>
    <row r="712" spans="1:6" x14ac:dyDescent="0.25">
      <c r="A712" s="376"/>
      <c r="B712" s="376"/>
      <c r="C712" s="377"/>
      <c r="D712" s="376"/>
      <c r="E712" s="377"/>
      <c r="F712" s="376"/>
    </row>
    <row r="713" spans="1:6" x14ac:dyDescent="0.25">
      <c r="A713" s="376"/>
      <c r="B713" s="376"/>
      <c r="C713" s="377"/>
      <c r="D713" s="376"/>
      <c r="E713" s="377"/>
      <c r="F713" s="376"/>
    </row>
    <row r="714" spans="1:6" x14ac:dyDescent="0.25">
      <c r="A714" s="376"/>
      <c r="B714" s="376"/>
      <c r="C714" s="377"/>
      <c r="D714" s="376"/>
      <c r="E714" s="377"/>
      <c r="F714" s="376"/>
    </row>
    <row r="715" spans="1:6" x14ac:dyDescent="0.25">
      <c r="A715" s="376"/>
      <c r="B715" s="376"/>
      <c r="C715" s="377"/>
      <c r="D715" s="376"/>
      <c r="E715" s="377"/>
      <c r="F715" s="376"/>
    </row>
    <row r="716" spans="1:6" x14ac:dyDescent="0.25">
      <c r="A716" s="376"/>
      <c r="B716" s="376"/>
      <c r="C716" s="377"/>
      <c r="D716" s="376"/>
      <c r="E716" s="377"/>
      <c r="F716" s="376"/>
    </row>
    <row r="717" spans="1:6" x14ac:dyDescent="0.25">
      <c r="A717" s="376"/>
      <c r="B717" s="376"/>
      <c r="C717" s="377"/>
      <c r="D717" s="376"/>
      <c r="E717" s="377"/>
      <c r="F717" s="376"/>
    </row>
    <row r="718" spans="1:6" x14ac:dyDescent="0.25">
      <c r="A718" s="376"/>
      <c r="B718" s="376"/>
      <c r="C718" s="377"/>
      <c r="D718" s="376"/>
      <c r="E718" s="377"/>
      <c r="F718" s="376"/>
    </row>
    <row r="719" spans="1:6" x14ac:dyDescent="0.25">
      <c r="A719" s="376"/>
      <c r="B719" s="376"/>
      <c r="C719" s="377"/>
      <c r="D719" s="376"/>
      <c r="E719" s="377"/>
      <c r="F719" s="376"/>
    </row>
    <row r="720" spans="1:6" x14ac:dyDescent="0.25">
      <c r="A720" s="376"/>
      <c r="B720" s="376"/>
      <c r="C720" s="377"/>
      <c r="D720" s="376"/>
      <c r="E720" s="377"/>
      <c r="F720" s="376"/>
    </row>
    <row r="721" spans="1:6" x14ac:dyDescent="0.25">
      <c r="A721" s="376"/>
      <c r="B721" s="376"/>
      <c r="C721" s="377"/>
      <c r="D721" s="376"/>
      <c r="E721" s="377"/>
      <c r="F721" s="376"/>
    </row>
    <row r="722" spans="1:6" x14ac:dyDescent="0.25">
      <c r="A722" s="376"/>
      <c r="B722" s="376"/>
      <c r="C722" s="377"/>
      <c r="D722" s="376"/>
      <c r="E722" s="377"/>
      <c r="F722" s="376"/>
    </row>
    <row r="723" spans="1:6" x14ac:dyDescent="0.25">
      <c r="A723" s="376"/>
      <c r="B723" s="376"/>
      <c r="C723" s="377"/>
      <c r="D723" s="376"/>
      <c r="E723" s="377"/>
      <c r="F723" s="376"/>
    </row>
    <row r="724" spans="1:6" x14ac:dyDescent="0.25">
      <c r="A724" s="376"/>
      <c r="B724" s="376"/>
      <c r="C724" s="377"/>
      <c r="D724" s="376"/>
      <c r="E724" s="377"/>
      <c r="F724" s="376"/>
    </row>
    <row r="725" spans="1:6" x14ac:dyDescent="0.25">
      <c r="A725" s="376"/>
      <c r="B725" s="376"/>
      <c r="C725" s="377"/>
      <c r="D725" s="376"/>
      <c r="E725" s="377"/>
      <c r="F725" s="376"/>
    </row>
    <row r="726" spans="1:6" x14ac:dyDescent="0.25">
      <c r="A726" s="376"/>
      <c r="B726" s="376"/>
      <c r="C726" s="377"/>
      <c r="D726" s="376"/>
      <c r="E726" s="377"/>
      <c r="F726" s="376"/>
    </row>
    <row r="727" spans="1:6" x14ac:dyDescent="0.25">
      <c r="A727" s="376"/>
      <c r="B727" s="376"/>
      <c r="C727" s="377"/>
      <c r="D727" s="376"/>
      <c r="E727" s="377"/>
      <c r="F727" s="376"/>
    </row>
    <row r="728" spans="1:6" x14ac:dyDescent="0.25">
      <c r="A728" s="376"/>
      <c r="B728" s="376"/>
      <c r="C728" s="377"/>
      <c r="D728" s="376"/>
      <c r="E728" s="377"/>
      <c r="F728" s="376"/>
    </row>
    <row r="729" spans="1:6" x14ac:dyDescent="0.25">
      <c r="A729" s="376"/>
      <c r="B729" s="376"/>
      <c r="C729" s="377"/>
      <c r="D729" s="376"/>
      <c r="E729" s="377"/>
      <c r="F729" s="376"/>
    </row>
    <row r="730" spans="1:6" x14ac:dyDescent="0.25">
      <c r="A730" s="376"/>
      <c r="B730" s="376"/>
      <c r="C730" s="377"/>
      <c r="D730" s="376"/>
      <c r="E730" s="377"/>
      <c r="F730" s="376"/>
    </row>
    <row r="731" spans="1:6" x14ac:dyDescent="0.25">
      <c r="A731" s="376"/>
      <c r="B731" s="376"/>
      <c r="C731" s="377"/>
      <c r="D731" s="376"/>
      <c r="E731" s="377"/>
      <c r="F731" s="376"/>
    </row>
    <row r="732" spans="1:6" x14ac:dyDescent="0.25">
      <c r="A732" s="376"/>
      <c r="B732" s="376"/>
      <c r="C732" s="377"/>
      <c r="D732" s="376"/>
      <c r="E732" s="377"/>
      <c r="F732" s="376"/>
    </row>
    <row r="733" spans="1:6" x14ac:dyDescent="0.25">
      <c r="A733" s="376"/>
      <c r="B733" s="376"/>
      <c r="C733" s="377"/>
      <c r="D733" s="376"/>
      <c r="E733" s="377"/>
      <c r="F733" s="376"/>
    </row>
    <row r="734" spans="1:6" x14ac:dyDescent="0.25">
      <c r="A734" s="376"/>
      <c r="B734" s="376"/>
      <c r="C734" s="377"/>
      <c r="D734" s="376"/>
      <c r="E734" s="377"/>
      <c r="F734" s="376"/>
    </row>
    <row r="735" spans="1:6" x14ac:dyDescent="0.25">
      <c r="A735" s="376"/>
      <c r="B735" s="376"/>
      <c r="C735" s="377"/>
      <c r="D735" s="376"/>
      <c r="E735" s="377"/>
      <c r="F735" s="376"/>
    </row>
    <row r="736" spans="1:6" x14ac:dyDescent="0.25">
      <c r="A736" s="376"/>
      <c r="B736" s="376"/>
      <c r="C736" s="377"/>
      <c r="D736" s="376"/>
      <c r="E736" s="377"/>
      <c r="F736" s="376"/>
    </row>
    <row r="737" spans="1:6" x14ac:dyDescent="0.25">
      <c r="A737" s="376"/>
      <c r="B737" s="376"/>
      <c r="C737" s="377"/>
      <c r="D737" s="376"/>
      <c r="E737" s="377"/>
      <c r="F737" s="376"/>
    </row>
    <row r="738" spans="1:6" x14ac:dyDescent="0.25">
      <c r="A738" s="376"/>
      <c r="B738" s="376"/>
      <c r="C738" s="377"/>
      <c r="D738" s="376"/>
      <c r="E738" s="377"/>
      <c r="F738" s="376"/>
    </row>
    <row r="739" spans="1:6" x14ac:dyDescent="0.25">
      <c r="A739" s="376"/>
      <c r="B739" s="376"/>
      <c r="C739" s="377"/>
      <c r="D739" s="376"/>
      <c r="E739" s="377"/>
      <c r="F739" s="376"/>
    </row>
    <row r="740" spans="1:6" x14ac:dyDescent="0.25">
      <c r="A740" s="376"/>
      <c r="B740" s="376"/>
      <c r="C740" s="377"/>
      <c r="D740" s="376"/>
      <c r="E740" s="377"/>
      <c r="F740" s="376"/>
    </row>
    <row r="741" spans="1:6" x14ac:dyDescent="0.25">
      <c r="A741" s="376"/>
      <c r="B741" s="376"/>
      <c r="C741" s="377"/>
      <c r="D741" s="376"/>
      <c r="E741" s="377"/>
      <c r="F741" s="376"/>
    </row>
    <row r="742" spans="1:6" x14ac:dyDescent="0.25">
      <c r="A742" s="376"/>
      <c r="B742" s="376"/>
      <c r="C742" s="377"/>
      <c r="D742" s="376"/>
      <c r="E742" s="377"/>
      <c r="F742" s="376"/>
    </row>
    <row r="743" spans="1:6" x14ac:dyDescent="0.25">
      <c r="A743" s="376"/>
      <c r="B743" s="376"/>
      <c r="C743" s="377"/>
      <c r="D743" s="376"/>
      <c r="E743" s="377"/>
      <c r="F743" s="376"/>
    </row>
    <row r="744" spans="1:6" x14ac:dyDescent="0.25">
      <c r="A744" s="376"/>
      <c r="B744" s="376"/>
      <c r="C744" s="377"/>
      <c r="D744" s="376"/>
      <c r="E744" s="377"/>
      <c r="F744" s="376"/>
    </row>
    <row r="745" spans="1:6" x14ac:dyDescent="0.25">
      <c r="A745" s="376"/>
      <c r="B745" s="376"/>
      <c r="C745" s="377"/>
      <c r="D745" s="376"/>
      <c r="E745" s="377"/>
      <c r="F745" s="376"/>
    </row>
    <row r="746" spans="1:6" x14ac:dyDescent="0.25">
      <c r="A746" s="376"/>
      <c r="B746" s="376"/>
      <c r="C746" s="377"/>
      <c r="D746" s="376"/>
      <c r="E746" s="377"/>
      <c r="F746" s="376"/>
    </row>
    <row r="747" spans="1:6" x14ac:dyDescent="0.25">
      <c r="A747" s="376"/>
      <c r="B747" s="376"/>
      <c r="C747" s="377"/>
      <c r="D747" s="376"/>
      <c r="E747" s="377"/>
      <c r="F747" s="376"/>
    </row>
    <row r="748" spans="1:6" x14ac:dyDescent="0.25">
      <c r="A748" s="376"/>
      <c r="B748" s="376"/>
      <c r="C748" s="377"/>
      <c r="D748" s="376"/>
      <c r="E748" s="377"/>
      <c r="F748" s="376"/>
    </row>
    <row r="749" spans="1:6" x14ac:dyDescent="0.25">
      <c r="A749" s="376"/>
      <c r="B749" s="376"/>
      <c r="C749" s="377"/>
      <c r="D749" s="376"/>
      <c r="E749" s="377"/>
      <c r="F749" s="376"/>
    </row>
    <row r="750" spans="1:6" x14ac:dyDescent="0.25">
      <c r="A750" s="376"/>
      <c r="B750" s="376"/>
      <c r="C750" s="377"/>
      <c r="D750" s="376"/>
      <c r="E750" s="377"/>
      <c r="F750" s="376"/>
    </row>
    <row r="751" spans="1:6" x14ac:dyDescent="0.25">
      <c r="A751" s="376"/>
      <c r="B751" s="376"/>
      <c r="C751" s="377"/>
      <c r="D751" s="376"/>
      <c r="E751" s="377"/>
      <c r="F751" s="376"/>
    </row>
    <row r="752" spans="1:6" x14ac:dyDescent="0.25">
      <c r="A752" s="376"/>
      <c r="B752" s="376"/>
      <c r="C752" s="377"/>
      <c r="D752" s="376"/>
      <c r="E752" s="377"/>
      <c r="F752" s="376"/>
    </row>
    <row r="753" spans="1:6" x14ac:dyDescent="0.25">
      <c r="A753" s="376"/>
      <c r="B753" s="376"/>
      <c r="C753" s="377"/>
      <c r="D753" s="376"/>
      <c r="E753" s="377"/>
      <c r="F753" s="376"/>
    </row>
    <row r="754" spans="1:6" x14ac:dyDescent="0.25">
      <c r="A754" s="376"/>
      <c r="B754" s="376"/>
      <c r="C754" s="377"/>
      <c r="D754" s="376"/>
      <c r="E754" s="377"/>
      <c r="F754" s="376"/>
    </row>
    <row r="755" spans="1:6" x14ac:dyDescent="0.25">
      <c r="A755" s="376"/>
      <c r="B755" s="376"/>
      <c r="C755" s="377"/>
      <c r="D755" s="376"/>
      <c r="E755" s="377"/>
      <c r="F755" s="376"/>
    </row>
    <row r="756" spans="1:6" x14ac:dyDescent="0.25">
      <c r="A756" s="376"/>
      <c r="B756" s="376"/>
      <c r="C756" s="377"/>
      <c r="D756" s="376"/>
      <c r="E756" s="377"/>
      <c r="F756" s="376"/>
    </row>
    <row r="757" spans="1:6" x14ac:dyDescent="0.25">
      <c r="A757" s="376"/>
      <c r="B757" s="376"/>
      <c r="C757" s="377"/>
      <c r="D757" s="376"/>
      <c r="E757" s="377"/>
      <c r="F757" s="376"/>
    </row>
    <row r="758" spans="1:6" x14ac:dyDescent="0.25">
      <c r="A758" s="376"/>
      <c r="B758" s="376"/>
      <c r="C758" s="377"/>
      <c r="D758" s="376"/>
      <c r="E758" s="377"/>
      <c r="F758" s="376"/>
    </row>
    <row r="759" spans="1:6" x14ac:dyDescent="0.25">
      <c r="A759" s="376"/>
      <c r="B759" s="376"/>
      <c r="C759" s="377"/>
      <c r="D759" s="376"/>
      <c r="E759" s="377"/>
      <c r="F759" s="376"/>
    </row>
    <row r="760" spans="1:6" x14ac:dyDescent="0.25">
      <c r="A760" s="376"/>
      <c r="B760" s="376"/>
      <c r="C760" s="377"/>
      <c r="D760" s="376"/>
      <c r="E760" s="377"/>
      <c r="F760" s="376"/>
    </row>
    <row r="761" spans="1:6" x14ac:dyDescent="0.25">
      <c r="A761" s="376"/>
      <c r="B761" s="376"/>
      <c r="C761" s="377"/>
      <c r="D761" s="376"/>
      <c r="E761" s="377"/>
      <c r="F761" s="376"/>
    </row>
    <row r="762" spans="1:6" x14ac:dyDescent="0.25">
      <c r="A762" s="376"/>
      <c r="B762" s="376"/>
      <c r="C762" s="377"/>
      <c r="D762" s="376"/>
      <c r="E762" s="377"/>
      <c r="F762" s="376"/>
    </row>
    <row r="763" spans="1:6" x14ac:dyDescent="0.25">
      <c r="A763" s="376"/>
      <c r="B763" s="376"/>
      <c r="C763" s="377"/>
      <c r="D763" s="376"/>
      <c r="E763" s="377"/>
      <c r="F763" s="376"/>
    </row>
    <row r="764" spans="1:6" x14ac:dyDescent="0.25">
      <c r="A764" s="376"/>
      <c r="B764" s="376"/>
      <c r="C764" s="377"/>
      <c r="D764" s="376"/>
      <c r="E764" s="377"/>
      <c r="F764" s="376"/>
    </row>
    <row r="765" spans="1:6" x14ac:dyDescent="0.25">
      <c r="A765" s="376"/>
      <c r="B765" s="376"/>
      <c r="C765" s="377"/>
      <c r="D765" s="376"/>
      <c r="E765" s="377"/>
      <c r="F765" s="376"/>
    </row>
    <row r="766" spans="1:6" x14ac:dyDescent="0.25">
      <c r="A766" s="376"/>
      <c r="B766" s="376"/>
      <c r="C766" s="377"/>
      <c r="D766" s="376"/>
      <c r="E766" s="377"/>
      <c r="F766" s="376"/>
    </row>
    <row r="767" spans="1:6" x14ac:dyDescent="0.25">
      <c r="A767" s="376"/>
      <c r="B767" s="376"/>
      <c r="C767" s="377"/>
      <c r="D767" s="376"/>
      <c r="E767" s="377"/>
      <c r="F767" s="376"/>
    </row>
    <row r="768" spans="1:6" x14ac:dyDescent="0.25">
      <c r="A768" s="376"/>
      <c r="B768" s="376"/>
      <c r="C768" s="377"/>
      <c r="D768" s="376"/>
      <c r="E768" s="377"/>
      <c r="F768" s="376"/>
    </row>
    <row r="769" spans="1:6" x14ac:dyDescent="0.25">
      <c r="A769" s="376"/>
      <c r="B769" s="376"/>
      <c r="C769" s="377"/>
      <c r="D769" s="376"/>
      <c r="E769" s="377"/>
      <c r="F769" s="376"/>
    </row>
    <row r="770" spans="1:6" x14ac:dyDescent="0.25">
      <c r="A770" s="376"/>
      <c r="B770" s="376"/>
      <c r="C770" s="377"/>
      <c r="D770" s="376"/>
      <c r="E770" s="377"/>
      <c r="F770" s="376"/>
    </row>
    <row r="771" spans="1:6" x14ac:dyDescent="0.25">
      <c r="A771" s="376"/>
      <c r="B771" s="376"/>
      <c r="C771" s="377"/>
      <c r="D771" s="376"/>
      <c r="E771" s="377"/>
      <c r="F771" s="376"/>
    </row>
    <row r="772" spans="1:6" x14ac:dyDescent="0.25">
      <c r="A772" s="376"/>
      <c r="B772" s="376"/>
      <c r="C772" s="377"/>
      <c r="D772" s="376"/>
      <c r="E772" s="377"/>
      <c r="F772" s="376"/>
    </row>
    <row r="773" spans="1:6" x14ac:dyDescent="0.25">
      <c r="A773" s="376"/>
      <c r="B773" s="376"/>
      <c r="C773" s="377"/>
      <c r="D773" s="376"/>
      <c r="E773" s="377"/>
      <c r="F773" s="376"/>
    </row>
    <row r="774" spans="1:6" x14ac:dyDescent="0.25">
      <c r="A774" s="376"/>
      <c r="B774" s="376"/>
      <c r="C774" s="377"/>
      <c r="D774" s="376"/>
      <c r="E774" s="377"/>
      <c r="F774" s="376"/>
    </row>
    <row r="775" spans="1:6" x14ac:dyDescent="0.25">
      <c r="A775" s="376"/>
      <c r="B775" s="376"/>
      <c r="C775" s="377"/>
      <c r="D775" s="376"/>
      <c r="E775" s="377"/>
      <c r="F775" s="376"/>
    </row>
    <row r="776" spans="1:6" x14ac:dyDescent="0.25">
      <c r="A776" s="376"/>
      <c r="B776" s="376"/>
      <c r="C776" s="377"/>
      <c r="D776" s="376"/>
      <c r="E776" s="377"/>
      <c r="F776" s="376"/>
    </row>
    <row r="777" spans="1:6" x14ac:dyDescent="0.25">
      <c r="A777" s="376"/>
      <c r="B777" s="376"/>
      <c r="C777" s="377"/>
      <c r="D777" s="376"/>
      <c r="E777" s="377"/>
      <c r="F777" s="376"/>
    </row>
    <row r="778" spans="1:6" x14ac:dyDescent="0.25">
      <c r="A778" s="376"/>
      <c r="B778" s="376"/>
      <c r="C778" s="377"/>
      <c r="D778" s="376"/>
      <c r="E778" s="377"/>
      <c r="F778" s="376"/>
    </row>
    <row r="779" spans="1:6" x14ac:dyDescent="0.25">
      <c r="A779" s="376"/>
      <c r="B779" s="376"/>
      <c r="C779" s="377"/>
      <c r="D779" s="376"/>
      <c r="E779" s="377"/>
      <c r="F779" s="376"/>
    </row>
    <row r="780" spans="1:6" x14ac:dyDescent="0.25">
      <c r="A780" s="376"/>
      <c r="B780" s="376"/>
      <c r="C780" s="377"/>
      <c r="D780" s="376"/>
      <c r="E780" s="377"/>
      <c r="F780" s="376"/>
    </row>
    <row r="781" spans="1:6" x14ac:dyDescent="0.25">
      <c r="A781" s="376"/>
      <c r="B781" s="376"/>
      <c r="C781" s="377"/>
      <c r="D781" s="376"/>
      <c r="E781" s="377"/>
      <c r="F781" s="376"/>
    </row>
    <row r="782" spans="1:6" x14ac:dyDescent="0.25">
      <c r="A782" s="376"/>
      <c r="B782" s="376"/>
      <c r="C782" s="377"/>
      <c r="D782" s="376"/>
      <c r="E782" s="377"/>
      <c r="F782" s="376"/>
    </row>
    <row r="783" spans="1:6" x14ac:dyDescent="0.25">
      <c r="A783" s="376"/>
      <c r="B783" s="376"/>
      <c r="C783" s="377"/>
      <c r="D783" s="376"/>
      <c r="E783" s="377"/>
      <c r="F783" s="376"/>
    </row>
    <row r="784" spans="1:6" x14ac:dyDescent="0.25">
      <c r="A784" s="376"/>
      <c r="B784" s="376"/>
      <c r="C784" s="377"/>
      <c r="D784" s="376"/>
      <c r="E784" s="377"/>
      <c r="F784" s="376"/>
    </row>
    <row r="785" spans="1:6" x14ac:dyDescent="0.25">
      <c r="A785" s="376"/>
      <c r="B785" s="376"/>
      <c r="C785" s="377"/>
      <c r="D785" s="376"/>
      <c r="E785" s="377"/>
      <c r="F785" s="376"/>
    </row>
    <row r="786" spans="1:6" x14ac:dyDescent="0.25">
      <c r="A786" s="376"/>
      <c r="B786" s="376"/>
      <c r="C786" s="377"/>
      <c r="D786" s="376"/>
      <c r="E786" s="377"/>
      <c r="F786" s="376"/>
    </row>
    <row r="787" spans="1:6" x14ac:dyDescent="0.25">
      <c r="A787" s="376"/>
      <c r="B787" s="376"/>
      <c r="C787" s="377"/>
      <c r="D787" s="376"/>
      <c r="E787" s="377"/>
      <c r="F787" s="376"/>
    </row>
    <row r="788" spans="1:6" x14ac:dyDescent="0.25">
      <c r="A788" s="376"/>
      <c r="B788" s="376"/>
      <c r="C788" s="377"/>
      <c r="D788" s="376"/>
      <c r="E788" s="377"/>
      <c r="F788" s="376"/>
    </row>
    <row r="789" spans="1:6" x14ac:dyDescent="0.25">
      <c r="A789" s="376"/>
      <c r="B789" s="376"/>
      <c r="C789" s="377"/>
      <c r="D789" s="376"/>
      <c r="E789" s="377"/>
      <c r="F789" s="376"/>
    </row>
    <row r="790" spans="1:6" x14ac:dyDescent="0.25">
      <c r="A790" s="376"/>
      <c r="B790" s="376"/>
      <c r="C790" s="377"/>
      <c r="D790" s="376"/>
      <c r="E790" s="377"/>
      <c r="F790" s="376"/>
    </row>
    <row r="791" spans="1:6" x14ac:dyDescent="0.25">
      <c r="A791" s="376"/>
      <c r="B791" s="376"/>
      <c r="C791" s="377"/>
      <c r="D791" s="376"/>
      <c r="E791" s="377"/>
      <c r="F791" s="376"/>
    </row>
    <row r="792" spans="1:6" x14ac:dyDescent="0.25">
      <c r="A792" s="376"/>
      <c r="B792" s="376"/>
      <c r="C792" s="377"/>
      <c r="D792" s="376"/>
      <c r="E792" s="377"/>
      <c r="F792" s="376"/>
    </row>
    <row r="793" spans="1:6" x14ac:dyDescent="0.25">
      <c r="A793" s="376"/>
      <c r="B793" s="376"/>
      <c r="C793" s="377"/>
      <c r="D793" s="376"/>
      <c r="E793" s="377"/>
      <c r="F793" s="376"/>
    </row>
    <row r="794" spans="1:6" x14ac:dyDescent="0.25">
      <c r="A794" s="376"/>
      <c r="B794" s="376"/>
      <c r="C794" s="377"/>
      <c r="D794" s="376"/>
      <c r="E794" s="377"/>
      <c r="F794" s="376"/>
    </row>
    <row r="795" spans="1:6" x14ac:dyDescent="0.25">
      <c r="A795" s="376"/>
      <c r="B795" s="376"/>
      <c r="C795" s="377"/>
      <c r="D795" s="376"/>
      <c r="E795" s="377"/>
      <c r="F795" s="376"/>
    </row>
    <row r="796" spans="1:6" x14ac:dyDescent="0.25">
      <c r="A796" s="376"/>
      <c r="B796" s="376"/>
      <c r="C796" s="377"/>
      <c r="D796" s="376"/>
      <c r="E796" s="377"/>
      <c r="F796" s="376"/>
    </row>
    <row r="797" spans="1:6" x14ac:dyDescent="0.25">
      <c r="A797" s="376"/>
      <c r="B797" s="376"/>
      <c r="C797" s="377"/>
      <c r="D797" s="376"/>
      <c r="E797" s="377"/>
      <c r="F797" s="376"/>
    </row>
    <row r="798" spans="1:6" x14ac:dyDescent="0.25">
      <c r="A798" s="376"/>
      <c r="B798" s="376"/>
      <c r="C798" s="377"/>
      <c r="D798" s="376"/>
      <c r="E798" s="377"/>
      <c r="F798" s="376"/>
    </row>
    <row r="799" spans="1:6" x14ac:dyDescent="0.25">
      <c r="A799" s="376"/>
      <c r="B799" s="376"/>
      <c r="C799" s="377"/>
      <c r="D799" s="376"/>
      <c r="E799" s="377"/>
      <c r="F799" s="376"/>
    </row>
    <row r="800" spans="1:6" x14ac:dyDescent="0.25">
      <c r="A800" s="376"/>
      <c r="B800" s="376"/>
      <c r="C800" s="377"/>
      <c r="D800" s="376"/>
      <c r="E800" s="377"/>
      <c r="F800" s="376"/>
    </row>
    <row r="801" spans="1:6" x14ac:dyDescent="0.25">
      <c r="A801" s="376"/>
      <c r="B801" s="376"/>
      <c r="C801" s="377"/>
      <c r="D801" s="376"/>
      <c r="E801" s="377"/>
      <c r="F801" s="376"/>
    </row>
    <row r="802" spans="1:6" x14ac:dyDescent="0.25">
      <c r="A802" s="376"/>
      <c r="B802" s="376"/>
      <c r="C802" s="377"/>
      <c r="D802" s="376"/>
      <c r="E802" s="377"/>
      <c r="F802" s="376"/>
    </row>
    <row r="803" spans="1:6" x14ac:dyDescent="0.25">
      <c r="A803" s="376"/>
      <c r="B803" s="376"/>
      <c r="C803" s="377"/>
      <c r="D803" s="376"/>
      <c r="E803" s="377"/>
      <c r="F803" s="376"/>
    </row>
    <row r="804" spans="1:6" x14ac:dyDescent="0.25">
      <c r="A804" s="376"/>
      <c r="B804" s="376"/>
      <c r="C804" s="377"/>
      <c r="D804" s="376"/>
      <c r="E804" s="377"/>
      <c r="F804" s="376"/>
    </row>
    <row r="805" spans="1:6" x14ac:dyDescent="0.25">
      <c r="A805" s="376"/>
      <c r="B805" s="376"/>
      <c r="C805" s="377"/>
      <c r="D805" s="376"/>
      <c r="E805" s="377"/>
      <c r="F805" s="376"/>
    </row>
    <row r="806" spans="1:6" x14ac:dyDescent="0.25">
      <c r="A806" s="376"/>
      <c r="B806" s="376"/>
      <c r="C806" s="377"/>
      <c r="D806" s="376"/>
      <c r="E806" s="377"/>
      <c r="F806" s="376"/>
    </row>
    <row r="807" spans="1:6" x14ac:dyDescent="0.25">
      <c r="A807" s="376"/>
      <c r="B807" s="376"/>
      <c r="C807" s="377"/>
      <c r="D807" s="376"/>
      <c r="E807" s="377"/>
      <c r="F807" s="376"/>
    </row>
    <row r="808" spans="1:6" x14ac:dyDescent="0.25">
      <c r="A808" s="376"/>
      <c r="B808" s="376"/>
      <c r="C808" s="377"/>
      <c r="D808" s="376"/>
      <c r="E808" s="377"/>
      <c r="F808" s="376"/>
    </row>
    <row r="809" spans="1:6" x14ac:dyDescent="0.25">
      <c r="A809" s="376"/>
      <c r="B809" s="376"/>
      <c r="C809" s="377"/>
      <c r="D809" s="376"/>
      <c r="E809" s="377"/>
      <c r="F809" s="376"/>
    </row>
    <row r="810" spans="1:6" x14ac:dyDescent="0.25">
      <c r="A810" s="376"/>
      <c r="B810" s="376"/>
      <c r="C810" s="377"/>
      <c r="D810" s="376"/>
      <c r="E810" s="377"/>
      <c r="F810" s="376"/>
    </row>
    <row r="811" spans="1:6" x14ac:dyDescent="0.25">
      <c r="A811" s="376"/>
      <c r="B811" s="376"/>
      <c r="C811" s="377"/>
      <c r="D811" s="376"/>
      <c r="E811" s="377"/>
      <c r="F811" s="376"/>
    </row>
    <row r="812" spans="1:6" x14ac:dyDescent="0.25">
      <c r="A812" s="376"/>
      <c r="B812" s="376"/>
      <c r="C812" s="377"/>
      <c r="D812" s="376"/>
      <c r="E812" s="377"/>
      <c r="F812" s="376"/>
    </row>
    <row r="813" spans="1:6" x14ac:dyDescent="0.25">
      <c r="A813" s="376"/>
      <c r="B813" s="376"/>
      <c r="C813" s="377"/>
      <c r="D813" s="376"/>
      <c r="E813" s="377"/>
      <c r="F813" s="376"/>
    </row>
    <row r="814" spans="1:6" x14ac:dyDescent="0.25">
      <c r="A814" s="376"/>
      <c r="B814" s="376"/>
      <c r="C814" s="377"/>
      <c r="D814" s="376"/>
      <c r="E814" s="377"/>
      <c r="F814" s="376"/>
    </row>
    <row r="815" spans="1:6" x14ac:dyDescent="0.25">
      <c r="A815" s="376"/>
      <c r="B815" s="376"/>
      <c r="C815" s="377"/>
      <c r="D815" s="376"/>
      <c r="E815" s="377"/>
      <c r="F815" s="376"/>
    </row>
    <row r="816" spans="1:6" x14ac:dyDescent="0.25">
      <c r="A816" s="376"/>
      <c r="B816" s="376"/>
      <c r="C816" s="377"/>
      <c r="D816" s="376"/>
      <c r="E816" s="377"/>
      <c r="F816" s="376"/>
    </row>
    <row r="817" spans="1:6" x14ac:dyDescent="0.25">
      <c r="A817" s="376"/>
      <c r="B817" s="376"/>
      <c r="C817" s="377"/>
      <c r="D817" s="376"/>
      <c r="E817" s="377"/>
      <c r="F817" s="376"/>
    </row>
    <row r="818" spans="1:6" x14ac:dyDescent="0.25">
      <c r="A818" s="376"/>
      <c r="B818" s="376"/>
      <c r="C818" s="377"/>
      <c r="D818" s="376"/>
      <c r="E818" s="377"/>
      <c r="F818" s="376"/>
    </row>
    <row r="819" spans="1:6" x14ac:dyDescent="0.25">
      <c r="A819" s="376"/>
      <c r="B819" s="376"/>
      <c r="C819" s="377"/>
      <c r="D819" s="376"/>
      <c r="E819" s="377"/>
      <c r="F819" s="376"/>
    </row>
    <row r="820" spans="1:6" x14ac:dyDescent="0.25">
      <c r="A820" s="376"/>
      <c r="B820" s="376"/>
      <c r="C820" s="377"/>
      <c r="D820" s="376"/>
      <c r="E820" s="377"/>
      <c r="F820" s="376"/>
    </row>
    <row r="821" spans="1:6" x14ac:dyDescent="0.25">
      <c r="A821" s="376"/>
      <c r="B821" s="376"/>
      <c r="C821" s="377"/>
      <c r="D821" s="376"/>
      <c r="E821" s="377"/>
      <c r="F821" s="376"/>
    </row>
    <row r="822" spans="1:6" x14ac:dyDescent="0.25">
      <c r="A822" s="376"/>
      <c r="B822" s="376"/>
      <c r="C822" s="377"/>
      <c r="D822" s="376"/>
      <c r="E822" s="377"/>
      <c r="F822" s="376"/>
    </row>
    <row r="823" spans="1:6" x14ac:dyDescent="0.25">
      <c r="A823" s="376"/>
      <c r="B823" s="376"/>
      <c r="C823" s="377"/>
      <c r="D823" s="376"/>
      <c r="E823" s="377"/>
      <c r="F823" s="376"/>
    </row>
    <row r="824" spans="1:6" x14ac:dyDescent="0.25">
      <c r="A824" s="376"/>
      <c r="B824" s="376"/>
      <c r="C824" s="377"/>
      <c r="D824" s="376"/>
      <c r="E824" s="377"/>
      <c r="F824" s="376"/>
    </row>
    <row r="825" spans="1:6" x14ac:dyDescent="0.25">
      <c r="A825" s="376"/>
      <c r="B825" s="376"/>
      <c r="C825" s="377"/>
      <c r="D825" s="376"/>
      <c r="E825" s="377"/>
      <c r="F825" s="376"/>
    </row>
    <row r="826" spans="1:6" x14ac:dyDescent="0.25">
      <c r="A826" s="376"/>
      <c r="B826" s="376"/>
      <c r="C826" s="377"/>
      <c r="D826" s="376"/>
      <c r="E826" s="377"/>
      <c r="F826" s="376"/>
    </row>
    <row r="827" spans="1:6" x14ac:dyDescent="0.25">
      <c r="A827" s="376"/>
      <c r="B827" s="376"/>
      <c r="C827" s="377"/>
      <c r="D827" s="376"/>
      <c r="E827" s="377"/>
      <c r="F827" s="376"/>
    </row>
    <row r="828" spans="1:6" x14ac:dyDescent="0.25">
      <c r="A828" s="376"/>
      <c r="B828" s="376"/>
      <c r="C828" s="377"/>
      <c r="D828" s="376"/>
      <c r="E828" s="377"/>
      <c r="F828" s="376"/>
    </row>
    <row r="829" spans="1:6" x14ac:dyDescent="0.25">
      <c r="A829" s="376"/>
      <c r="B829" s="376"/>
      <c r="C829" s="377"/>
      <c r="D829" s="376"/>
      <c r="E829" s="377"/>
      <c r="F829" s="376"/>
    </row>
    <row r="830" spans="1:6" x14ac:dyDescent="0.25">
      <c r="A830" s="376"/>
      <c r="B830" s="376"/>
      <c r="C830" s="377"/>
      <c r="D830" s="376"/>
      <c r="E830" s="377"/>
      <c r="F830" s="376"/>
    </row>
    <row r="831" spans="1:6" x14ac:dyDescent="0.25">
      <c r="A831" s="376"/>
      <c r="B831" s="376"/>
      <c r="C831" s="377"/>
      <c r="D831" s="376"/>
      <c r="E831" s="377"/>
      <c r="F831" s="376"/>
    </row>
    <row r="832" spans="1:6" x14ac:dyDescent="0.25">
      <c r="A832" s="376"/>
      <c r="B832" s="376"/>
      <c r="C832" s="377"/>
      <c r="D832" s="376"/>
      <c r="E832" s="377"/>
      <c r="F832" s="376"/>
    </row>
    <row r="833" spans="1:6" x14ac:dyDescent="0.25">
      <c r="A833" s="376"/>
      <c r="B833" s="376"/>
      <c r="C833" s="377"/>
      <c r="D833" s="376"/>
      <c r="E833" s="377"/>
      <c r="F833" s="376"/>
    </row>
    <row r="834" spans="1:6" x14ac:dyDescent="0.25">
      <c r="A834" s="376"/>
      <c r="B834" s="376"/>
      <c r="C834" s="377"/>
      <c r="D834" s="376"/>
      <c r="E834" s="377"/>
      <c r="F834" s="376"/>
    </row>
    <row r="835" spans="1:6" x14ac:dyDescent="0.25">
      <c r="A835" s="376"/>
      <c r="B835" s="376"/>
      <c r="C835" s="377"/>
      <c r="D835" s="376"/>
      <c r="E835" s="377"/>
      <c r="F835" s="376"/>
    </row>
    <row r="836" spans="1:6" x14ac:dyDescent="0.25">
      <c r="A836" s="376"/>
      <c r="B836" s="376"/>
      <c r="C836" s="377"/>
      <c r="D836" s="376"/>
      <c r="E836" s="377"/>
      <c r="F836" s="376"/>
    </row>
    <row r="837" spans="1:6" x14ac:dyDescent="0.25">
      <c r="A837" s="376"/>
      <c r="B837" s="376"/>
      <c r="C837" s="377"/>
      <c r="D837" s="376"/>
      <c r="E837" s="377"/>
      <c r="F837" s="376"/>
    </row>
    <row r="838" spans="1:6" x14ac:dyDescent="0.25">
      <c r="A838" s="376"/>
      <c r="B838" s="376"/>
      <c r="C838" s="377"/>
      <c r="D838" s="376"/>
      <c r="E838" s="377"/>
      <c r="F838" s="376"/>
    </row>
    <row r="839" spans="1:6" x14ac:dyDescent="0.25">
      <c r="A839" s="376"/>
      <c r="B839" s="376"/>
      <c r="C839" s="377"/>
      <c r="D839" s="376"/>
      <c r="E839" s="377"/>
      <c r="F839" s="376"/>
    </row>
    <row r="840" spans="1:6" x14ac:dyDescent="0.25">
      <c r="A840" s="376"/>
      <c r="B840" s="376"/>
      <c r="C840" s="377"/>
      <c r="D840" s="376"/>
      <c r="E840" s="377"/>
      <c r="F840" s="376"/>
    </row>
    <row r="841" spans="1:6" x14ac:dyDescent="0.25">
      <c r="A841" s="376"/>
      <c r="B841" s="376"/>
      <c r="C841" s="377"/>
      <c r="D841" s="376"/>
      <c r="E841" s="377"/>
      <c r="F841" s="376"/>
    </row>
    <row r="842" spans="1:6" x14ac:dyDescent="0.25">
      <c r="A842" s="376"/>
      <c r="B842" s="376"/>
      <c r="C842" s="377"/>
      <c r="D842" s="376"/>
      <c r="E842" s="377"/>
      <c r="F842" s="376"/>
    </row>
    <row r="843" spans="1:6" x14ac:dyDescent="0.25">
      <c r="A843" s="376"/>
      <c r="B843" s="376"/>
      <c r="C843" s="377"/>
      <c r="D843" s="376"/>
      <c r="E843" s="377"/>
      <c r="F843" s="376"/>
    </row>
    <row r="844" spans="1:6" x14ac:dyDescent="0.25">
      <c r="A844" s="376"/>
      <c r="B844" s="376"/>
      <c r="C844" s="377"/>
      <c r="D844" s="376"/>
      <c r="E844" s="377"/>
      <c r="F844" s="376"/>
    </row>
    <row r="845" spans="1:6" x14ac:dyDescent="0.25">
      <c r="A845" s="376"/>
      <c r="B845" s="376"/>
      <c r="C845" s="377"/>
      <c r="D845" s="376"/>
      <c r="E845" s="377"/>
      <c r="F845" s="376"/>
    </row>
    <row r="846" spans="1:6" x14ac:dyDescent="0.25">
      <c r="A846" s="376"/>
      <c r="B846" s="376"/>
      <c r="C846" s="377"/>
      <c r="D846" s="376"/>
      <c r="E846" s="377"/>
      <c r="F846" s="376"/>
    </row>
    <row r="847" spans="1:6" x14ac:dyDescent="0.25">
      <c r="A847" s="376"/>
      <c r="B847" s="376"/>
      <c r="C847" s="377"/>
      <c r="D847" s="376"/>
      <c r="E847" s="377"/>
      <c r="F847" s="376"/>
    </row>
    <row r="848" spans="1:6" x14ac:dyDescent="0.25">
      <c r="A848" s="376"/>
      <c r="B848" s="376"/>
      <c r="C848" s="377"/>
      <c r="D848" s="376"/>
      <c r="E848" s="377"/>
      <c r="F848" s="376"/>
    </row>
    <row r="849" spans="1:6" x14ac:dyDescent="0.25">
      <c r="A849" s="376"/>
      <c r="B849" s="376"/>
      <c r="C849" s="377"/>
      <c r="D849" s="376"/>
      <c r="E849" s="377"/>
      <c r="F849" s="376"/>
    </row>
    <row r="850" spans="1:6" x14ac:dyDescent="0.25">
      <c r="A850" s="376"/>
      <c r="B850" s="376"/>
      <c r="C850" s="377"/>
      <c r="D850" s="376"/>
      <c r="E850" s="377"/>
      <c r="F850" s="376"/>
    </row>
    <row r="851" spans="1:6" x14ac:dyDescent="0.25">
      <c r="A851" s="376"/>
      <c r="B851" s="376"/>
      <c r="C851" s="377"/>
      <c r="D851" s="376"/>
      <c r="E851" s="377"/>
      <c r="F851" s="376"/>
    </row>
    <row r="852" spans="1:6" x14ac:dyDescent="0.25">
      <c r="A852" s="376"/>
      <c r="B852" s="376"/>
      <c r="C852" s="377"/>
      <c r="D852" s="376"/>
      <c r="E852" s="377"/>
      <c r="F852" s="376"/>
    </row>
    <row r="853" spans="1:6" x14ac:dyDescent="0.25">
      <c r="A853" s="376"/>
      <c r="B853" s="376"/>
      <c r="C853" s="377"/>
      <c r="D853" s="376"/>
      <c r="E853" s="377"/>
      <c r="F853" s="376"/>
    </row>
    <row r="854" spans="1:6" x14ac:dyDescent="0.25">
      <c r="A854" s="376"/>
      <c r="B854" s="376"/>
      <c r="C854" s="377"/>
      <c r="D854" s="376"/>
      <c r="E854" s="377"/>
      <c r="F854" s="376"/>
    </row>
    <row r="855" spans="1:6" x14ac:dyDescent="0.25">
      <c r="A855" s="376"/>
      <c r="B855" s="376"/>
      <c r="C855" s="377"/>
      <c r="D855" s="376"/>
      <c r="E855" s="377"/>
      <c r="F855" s="376"/>
    </row>
    <row r="856" spans="1:6" x14ac:dyDescent="0.25">
      <c r="A856" s="376"/>
      <c r="B856" s="376"/>
      <c r="C856" s="377"/>
      <c r="D856" s="376"/>
      <c r="E856" s="377"/>
      <c r="F856" s="376"/>
    </row>
    <row r="857" spans="1:6" x14ac:dyDescent="0.25">
      <c r="A857" s="376"/>
      <c r="B857" s="376"/>
      <c r="C857" s="377"/>
      <c r="D857" s="376"/>
      <c r="E857" s="377"/>
      <c r="F857" s="376"/>
    </row>
    <row r="858" spans="1:6" x14ac:dyDescent="0.25">
      <c r="A858" s="376"/>
      <c r="B858" s="376"/>
      <c r="C858" s="377"/>
      <c r="D858" s="376"/>
      <c r="E858" s="377"/>
      <c r="F858" s="376"/>
    </row>
    <row r="859" spans="1:6" x14ac:dyDescent="0.25">
      <c r="A859" s="376"/>
      <c r="B859" s="376"/>
      <c r="C859" s="377"/>
      <c r="D859" s="376"/>
      <c r="E859" s="377"/>
      <c r="F859" s="376"/>
    </row>
    <row r="860" spans="1:6" x14ac:dyDescent="0.25">
      <c r="A860" s="376"/>
      <c r="B860" s="376"/>
      <c r="C860" s="377"/>
      <c r="D860" s="376"/>
      <c r="E860" s="377"/>
      <c r="F860" s="376"/>
    </row>
    <row r="861" spans="1:6" x14ac:dyDescent="0.25">
      <c r="A861" s="376"/>
      <c r="B861" s="376"/>
      <c r="C861" s="377"/>
      <c r="D861" s="376"/>
      <c r="E861" s="377"/>
      <c r="F861" s="376"/>
    </row>
    <row r="862" spans="1:6" x14ac:dyDescent="0.25">
      <c r="A862" s="376"/>
      <c r="B862" s="376"/>
      <c r="C862" s="377"/>
      <c r="D862" s="376"/>
      <c r="E862" s="377"/>
      <c r="F862" s="376"/>
    </row>
    <row r="863" spans="1:6" x14ac:dyDescent="0.25">
      <c r="A863" s="376"/>
      <c r="B863" s="376"/>
      <c r="C863" s="377"/>
      <c r="D863" s="376"/>
      <c r="E863" s="377"/>
      <c r="F863" s="376"/>
    </row>
    <row r="864" spans="1:6" x14ac:dyDescent="0.25">
      <c r="A864" s="376"/>
      <c r="B864" s="376"/>
      <c r="C864" s="377"/>
      <c r="D864" s="376"/>
      <c r="E864" s="377"/>
      <c r="F864" s="376"/>
    </row>
    <row r="865" spans="1:6" x14ac:dyDescent="0.25">
      <c r="A865" s="376"/>
      <c r="B865" s="376"/>
      <c r="C865" s="377"/>
      <c r="D865" s="376"/>
      <c r="E865" s="377"/>
      <c r="F865" s="376"/>
    </row>
    <row r="866" spans="1:6" x14ac:dyDescent="0.25">
      <c r="A866" s="376"/>
      <c r="B866" s="376"/>
      <c r="C866" s="377"/>
      <c r="D866" s="376"/>
      <c r="E866" s="377"/>
      <c r="F866" s="376"/>
    </row>
    <row r="867" spans="1:6" x14ac:dyDescent="0.25">
      <c r="A867" s="376"/>
      <c r="B867" s="376"/>
      <c r="C867" s="377"/>
      <c r="D867" s="376"/>
      <c r="E867" s="377"/>
      <c r="F867" s="376"/>
    </row>
    <row r="868" spans="1:6" x14ac:dyDescent="0.25">
      <c r="A868" s="376"/>
      <c r="B868" s="376"/>
      <c r="C868" s="377"/>
      <c r="D868" s="376"/>
      <c r="E868" s="377"/>
      <c r="F868" s="376"/>
    </row>
    <row r="869" spans="1:6" x14ac:dyDescent="0.25">
      <c r="A869" s="376"/>
      <c r="B869" s="376"/>
      <c r="C869" s="377"/>
      <c r="D869" s="376"/>
      <c r="E869" s="377"/>
      <c r="F869" s="376"/>
    </row>
    <row r="870" spans="1:6" x14ac:dyDescent="0.25">
      <c r="A870" s="376"/>
      <c r="B870" s="376"/>
      <c r="C870" s="377"/>
      <c r="D870" s="376"/>
      <c r="E870" s="377"/>
      <c r="F870" s="376"/>
    </row>
    <row r="871" spans="1:6" x14ac:dyDescent="0.25">
      <c r="A871" s="376"/>
      <c r="B871" s="376"/>
      <c r="C871" s="377"/>
      <c r="D871" s="376"/>
      <c r="E871" s="377"/>
      <c r="F871" s="376"/>
    </row>
    <row r="872" spans="1:6" x14ac:dyDescent="0.25">
      <c r="A872" s="376"/>
      <c r="B872" s="376"/>
      <c r="C872" s="377"/>
      <c r="D872" s="376"/>
      <c r="E872" s="377"/>
      <c r="F872" s="376"/>
    </row>
    <row r="873" spans="1:6" x14ac:dyDescent="0.25">
      <c r="A873" s="376"/>
      <c r="B873" s="376"/>
      <c r="C873" s="377"/>
      <c r="D873" s="376"/>
      <c r="E873" s="377"/>
      <c r="F873" s="376"/>
    </row>
    <row r="874" spans="1:6" x14ac:dyDescent="0.25">
      <c r="A874" s="376"/>
      <c r="B874" s="376"/>
      <c r="C874" s="377"/>
      <c r="D874" s="376"/>
      <c r="E874" s="377"/>
      <c r="F874" s="376"/>
    </row>
    <row r="875" spans="1:6" x14ac:dyDescent="0.25">
      <c r="A875" s="376"/>
      <c r="B875" s="376"/>
      <c r="C875" s="377"/>
      <c r="D875" s="376"/>
      <c r="E875" s="377"/>
      <c r="F875" s="376"/>
    </row>
    <row r="876" spans="1:6" x14ac:dyDescent="0.25">
      <c r="A876" s="376"/>
      <c r="B876" s="376"/>
      <c r="C876" s="377"/>
      <c r="D876" s="376"/>
      <c r="E876" s="377"/>
      <c r="F876" s="376"/>
    </row>
    <row r="877" spans="1:6" x14ac:dyDescent="0.25">
      <c r="A877" s="376"/>
      <c r="B877" s="376"/>
      <c r="C877" s="377"/>
      <c r="D877" s="376"/>
      <c r="E877" s="377"/>
      <c r="F877" s="376"/>
    </row>
    <row r="878" spans="1:6" x14ac:dyDescent="0.25">
      <c r="A878" s="376"/>
      <c r="B878" s="376"/>
      <c r="C878" s="377"/>
      <c r="D878" s="376"/>
      <c r="E878" s="377"/>
      <c r="F878" s="376"/>
    </row>
    <row r="879" spans="1:6" x14ac:dyDescent="0.25">
      <c r="A879" s="376"/>
      <c r="B879" s="376"/>
      <c r="C879" s="377"/>
      <c r="D879" s="376"/>
      <c r="E879" s="377"/>
      <c r="F879" s="376"/>
    </row>
    <row r="880" spans="1:6" x14ac:dyDescent="0.25">
      <c r="A880" s="376"/>
      <c r="B880" s="376"/>
      <c r="C880" s="377"/>
      <c r="D880" s="376"/>
      <c r="E880" s="377"/>
      <c r="F880" s="376"/>
    </row>
    <row r="881" spans="1:6" x14ac:dyDescent="0.25">
      <c r="A881" s="376"/>
      <c r="B881" s="376"/>
      <c r="C881" s="377"/>
      <c r="D881" s="376"/>
      <c r="E881" s="377"/>
      <c r="F881" s="376"/>
    </row>
    <row r="882" spans="1:6" x14ac:dyDescent="0.25">
      <c r="A882" s="376"/>
      <c r="B882" s="376"/>
      <c r="C882" s="377"/>
      <c r="D882" s="376"/>
      <c r="E882" s="377"/>
      <c r="F882" s="376"/>
    </row>
    <row r="883" spans="1:6" x14ac:dyDescent="0.25">
      <c r="A883" s="376"/>
      <c r="B883" s="376"/>
      <c r="C883" s="377"/>
      <c r="D883" s="376"/>
      <c r="E883" s="377"/>
      <c r="F883" s="376"/>
    </row>
    <row r="884" spans="1:6" x14ac:dyDescent="0.25">
      <c r="A884" s="376"/>
      <c r="B884" s="376"/>
      <c r="C884" s="377"/>
      <c r="D884" s="376"/>
      <c r="E884" s="377"/>
      <c r="F884" s="376"/>
    </row>
    <row r="885" spans="1:6" x14ac:dyDescent="0.25">
      <c r="A885" s="376"/>
      <c r="B885" s="376"/>
      <c r="C885" s="377"/>
      <c r="D885" s="376"/>
      <c r="E885" s="377"/>
      <c r="F885" s="376"/>
    </row>
    <row r="886" spans="1:6" x14ac:dyDescent="0.25">
      <c r="A886" s="376"/>
      <c r="B886" s="376"/>
      <c r="C886" s="377"/>
      <c r="D886" s="376"/>
      <c r="E886" s="377"/>
      <c r="F886" s="376"/>
    </row>
    <row r="887" spans="1:6" x14ac:dyDescent="0.25">
      <c r="A887" s="376"/>
      <c r="B887" s="376"/>
      <c r="C887" s="377"/>
      <c r="D887" s="376"/>
      <c r="E887" s="377"/>
      <c r="F887" s="376"/>
    </row>
    <row r="888" spans="1:6" x14ac:dyDescent="0.25">
      <c r="A888" s="376"/>
      <c r="B888" s="376"/>
      <c r="C888" s="377"/>
      <c r="D888" s="376"/>
      <c r="E888" s="377"/>
      <c r="F888" s="376"/>
    </row>
    <row r="889" spans="1:6" x14ac:dyDescent="0.25">
      <c r="A889" s="376"/>
      <c r="B889" s="376"/>
      <c r="C889" s="377"/>
      <c r="D889" s="376"/>
      <c r="E889" s="377"/>
      <c r="F889" s="376"/>
    </row>
    <row r="890" spans="1:6" x14ac:dyDescent="0.25">
      <c r="A890" s="376"/>
      <c r="B890" s="376"/>
      <c r="C890" s="377"/>
      <c r="D890" s="376"/>
      <c r="E890" s="377"/>
      <c r="F890" s="376"/>
    </row>
    <row r="891" spans="1:6" x14ac:dyDescent="0.25">
      <c r="A891" s="376"/>
      <c r="B891" s="376"/>
      <c r="C891" s="377"/>
      <c r="D891" s="376"/>
      <c r="E891" s="377"/>
      <c r="F891" s="376"/>
    </row>
    <row r="892" spans="1:6" x14ac:dyDescent="0.25">
      <c r="A892" s="376"/>
      <c r="B892" s="376"/>
      <c r="C892" s="377"/>
      <c r="D892" s="376"/>
      <c r="E892" s="377"/>
      <c r="F892" s="376"/>
    </row>
    <row r="893" spans="1:6" x14ac:dyDescent="0.25">
      <c r="A893" s="376"/>
      <c r="B893" s="376"/>
      <c r="C893" s="377"/>
      <c r="D893" s="376"/>
      <c r="E893" s="377"/>
      <c r="F893" s="376"/>
    </row>
    <row r="894" spans="1:6" x14ac:dyDescent="0.25">
      <c r="A894" s="376"/>
      <c r="B894" s="376"/>
      <c r="C894" s="377"/>
      <c r="D894" s="376"/>
      <c r="E894" s="377"/>
      <c r="F894" s="376"/>
    </row>
    <row r="895" spans="1:6" x14ac:dyDescent="0.25">
      <c r="A895" s="376"/>
      <c r="B895" s="376"/>
      <c r="C895" s="377"/>
      <c r="D895" s="376"/>
      <c r="E895" s="377"/>
      <c r="F895" s="376"/>
    </row>
    <row r="896" spans="1:6" x14ac:dyDescent="0.25">
      <c r="A896" s="376"/>
      <c r="B896" s="376"/>
      <c r="C896" s="377"/>
      <c r="D896" s="376"/>
      <c r="E896" s="377"/>
      <c r="F896" s="376"/>
    </row>
    <row r="897" spans="1:6" x14ac:dyDescent="0.25">
      <c r="A897" s="376"/>
      <c r="F897" s="378"/>
    </row>
    <row r="898" spans="1:6" x14ac:dyDescent="0.25">
      <c r="A898" s="376"/>
    </row>
    <row r="900" spans="1:6" x14ac:dyDescent="0.25">
      <c r="F900" s="27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57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3" customFormat="1" ht="15" customHeight="1" x14ac:dyDescent="0.25">
      <c r="A4" s="126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  <c r="J4" s="126" t="s">
        <v>10</v>
      </c>
      <c r="K4" s="126" t="s">
        <v>11</v>
      </c>
      <c r="L4" s="126" t="s">
        <v>12</v>
      </c>
      <c r="M4" s="126" t="s">
        <v>13</v>
      </c>
      <c r="N4" s="45" t="s">
        <v>22</v>
      </c>
    </row>
    <row r="5" spans="1:87" s="53" customFormat="1" ht="20.100000000000001" customHeight="1" x14ac:dyDescent="0.3">
      <c r="A5" s="115" t="s">
        <v>162</v>
      </c>
      <c r="B5" s="379">
        <v>0.45</v>
      </c>
      <c r="C5" s="379">
        <v>0.46</v>
      </c>
      <c r="D5" s="379">
        <v>0.35</v>
      </c>
      <c r="E5" s="379">
        <v>0.47</v>
      </c>
      <c r="F5" s="379">
        <v>0.31</v>
      </c>
      <c r="G5" s="370">
        <v>0.51</v>
      </c>
      <c r="H5" s="379">
        <v>0.62</v>
      </c>
      <c r="I5" s="379">
        <v>0.44</v>
      </c>
      <c r="J5" s="379">
        <v>0.55000000000000004</v>
      </c>
      <c r="K5" s="379">
        <v>0.64</v>
      </c>
      <c r="L5" s="379">
        <v>0.34</v>
      </c>
      <c r="M5" s="379">
        <v>0.63</v>
      </c>
      <c r="N5" s="289">
        <f>SUM(B5:M5)</f>
        <v>5.77</v>
      </c>
    </row>
    <row r="6" spans="1:87" s="53" customFormat="1" ht="20.100000000000001" customHeight="1" x14ac:dyDescent="0.3">
      <c r="A6" s="115" t="s">
        <v>163</v>
      </c>
      <c r="B6" s="379">
        <v>1.5</v>
      </c>
      <c r="C6" s="379">
        <v>0</v>
      </c>
      <c r="D6" s="379">
        <v>0</v>
      </c>
      <c r="E6" s="379">
        <v>0</v>
      </c>
      <c r="F6" s="379">
        <v>2</v>
      </c>
      <c r="G6" s="370">
        <v>0</v>
      </c>
      <c r="H6" s="379">
        <v>0</v>
      </c>
      <c r="I6" s="379">
        <v>0</v>
      </c>
      <c r="J6" s="379">
        <v>2</v>
      </c>
      <c r="K6" s="379">
        <v>10</v>
      </c>
      <c r="L6" s="379">
        <v>0</v>
      </c>
      <c r="M6" s="379">
        <v>0</v>
      </c>
      <c r="N6" s="289">
        <f t="shared" ref="N6:N19" si="0">SUM(B6:M6)</f>
        <v>15.5</v>
      </c>
    </row>
    <row r="7" spans="1:87" s="53" customFormat="1" ht="20.100000000000001" customHeight="1" x14ac:dyDescent="0.3">
      <c r="A7" s="115" t="s">
        <v>164</v>
      </c>
      <c r="B7" s="379">
        <v>0</v>
      </c>
      <c r="C7" s="379">
        <v>0</v>
      </c>
      <c r="D7" s="379">
        <v>0</v>
      </c>
      <c r="E7" s="379">
        <v>0</v>
      </c>
      <c r="F7" s="379">
        <v>0</v>
      </c>
      <c r="G7" s="370">
        <v>0</v>
      </c>
      <c r="H7" s="379">
        <v>0</v>
      </c>
      <c r="I7" s="379">
        <v>0</v>
      </c>
      <c r="J7" s="379">
        <v>0</v>
      </c>
      <c r="K7" s="379">
        <v>0</v>
      </c>
      <c r="L7" s="379">
        <v>0</v>
      </c>
      <c r="M7" s="379">
        <v>0</v>
      </c>
      <c r="N7" s="289">
        <f t="shared" si="0"/>
        <v>0</v>
      </c>
    </row>
    <row r="8" spans="1:87" s="53" customFormat="1" ht="20.100000000000001" customHeight="1" x14ac:dyDescent="0.3">
      <c r="A8" s="115" t="s">
        <v>186</v>
      </c>
      <c r="B8" s="379">
        <v>376.16999999999996</v>
      </c>
      <c r="C8" s="379">
        <v>355.75</v>
      </c>
      <c r="D8" s="379">
        <v>321.45</v>
      </c>
      <c r="E8" s="379">
        <v>269.43000000000006</v>
      </c>
      <c r="F8" s="379">
        <v>230.32999999999998</v>
      </c>
      <c r="G8" s="370">
        <v>190.62</v>
      </c>
      <c r="H8" s="379">
        <v>261.57000000000005</v>
      </c>
      <c r="I8" s="379">
        <v>254.07999999999998</v>
      </c>
      <c r="J8" s="379">
        <v>264.81</v>
      </c>
      <c r="K8" s="379">
        <v>293.44000000000005</v>
      </c>
      <c r="L8" s="379">
        <v>326.74</v>
      </c>
      <c r="M8" s="379">
        <v>357.86999999999995</v>
      </c>
      <c r="N8" s="437">
        <f t="shared" si="0"/>
        <v>3502.26</v>
      </c>
    </row>
    <row r="9" spans="1:87" s="53" customFormat="1" ht="20.100000000000001" customHeight="1" x14ac:dyDescent="0.3">
      <c r="A9" s="115" t="s">
        <v>165</v>
      </c>
      <c r="B9" s="379">
        <v>114175.45</v>
      </c>
      <c r="C9" s="379">
        <v>106064.35</v>
      </c>
      <c r="D9" s="379">
        <v>106891.12000000001</v>
      </c>
      <c r="E9" s="379">
        <v>95558.39</v>
      </c>
      <c r="F9" s="379">
        <v>95877.33</v>
      </c>
      <c r="G9" s="370">
        <v>91878.7</v>
      </c>
      <c r="H9" s="379">
        <v>99968.840000000011</v>
      </c>
      <c r="I9" s="379">
        <v>97985.12</v>
      </c>
      <c r="J9" s="379">
        <v>98286.50999999998</v>
      </c>
      <c r="K9" s="379">
        <v>102919.62000000001</v>
      </c>
      <c r="L9" s="379">
        <v>113904.09</v>
      </c>
      <c r="M9" s="379">
        <v>127387.74</v>
      </c>
      <c r="N9" s="289">
        <f t="shared" si="0"/>
        <v>1250897.26</v>
      </c>
    </row>
    <row r="10" spans="1:87" s="53" customFormat="1" ht="20.100000000000001" customHeight="1" x14ac:dyDescent="0.3">
      <c r="A10" s="115" t="s">
        <v>166</v>
      </c>
      <c r="B10" s="379">
        <v>0</v>
      </c>
      <c r="C10" s="379">
        <v>0</v>
      </c>
      <c r="D10" s="379">
        <v>0</v>
      </c>
      <c r="E10" s="379">
        <v>0</v>
      </c>
      <c r="F10" s="379">
        <v>0</v>
      </c>
      <c r="G10" s="370">
        <v>0</v>
      </c>
      <c r="H10" s="379">
        <v>0</v>
      </c>
      <c r="I10" s="379">
        <v>0</v>
      </c>
      <c r="J10" s="379">
        <v>0</v>
      </c>
      <c r="K10" s="379">
        <v>0</v>
      </c>
      <c r="L10" s="379">
        <v>0</v>
      </c>
      <c r="M10" s="379">
        <v>0</v>
      </c>
      <c r="N10" s="289">
        <f t="shared" si="0"/>
        <v>0</v>
      </c>
    </row>
    <row r="11" spans="1:87" s="53" customFormat="1" ht="20.100000000000001" customHeight="1" x14ac:dyDescent="0.3">
      <c r="A11" s="115" t="s">
        <v>167</v>
      </c>
      <c r="B11" s="379">
        <v>10603.49</v>
      </c>
      <c r="C11" s="379">
        <v>11613.189999999999</v>
      </c>
      <c r="D11" s="379">
        <v>8074.94</v>
      </c>
      <c r="E11" s="379">
        <v>1871.1</v>
      </c>
      <c r="F11" s="379">
        <v>3892.3999999999996</v>
      </c>
      <c r="G11" s="370">
        <v>2810.2</v>
      </c>
      <c r="H11" s="379">
        <v>3216.3</v>
      </c>
      <c r="I11" s="379">
        <v>2612.4</v>
      </c>
      <c r="J11" s="379">
        <v>4943.3999999999996</v>
      </c>
      <c r="K11" s="379">
        <v>1618.6</v>
      </c>
      <c r="L11" s="379">
        <v>3815</v>
      </c>
      <c r="M11" s="379">
        <v>4745.37</v>
      </c>
      <c r="N11" s="289">
        <f t="shared" si="0"/>
        <v>59816.39</v>
      </c>
    </row>
    <row r="12" spans="1:87" s="53" customFormat="1" ht="20.100000000000001" customHeight="1" x14ac:dyDescent="0.3">
      <c r="A12" s="115" t="s">
        <v>168</v>
      </c>
      <c r="B12" s="379">
        <v>0</v>
      </c>
      <c r="C12" s="379">
        <v>0</v>
      </c>
      <c r="D12" s="379">
        <v>0</v>
      </c>
      <c r="E12" s="379">
        <v>0</v>
      </c>
      <c r="F12" s="379">
        <v>0</v>
      </c>
      <c r="G12" s="370">
        <v>0</v>
      </c>
      <c r="H12" s="379">
        <v>0</v>
      </c>
      <c r="I12" s="379">
        <v>0</v>
      </c>
      <c r="J12" s="379">
        <v>0</v>
      </c>
      <c r="K12" s="379">
        <v>0</v>
      </c>
      <c r="L12" s="379">
        <v>0</v>
      </c>
      <c r="M12" s="379">
        <v>0</v>
      </c>
      <c r="N12" s="437">
        <f t="shared" si="0"/>
        <v>0</v>
      </c>
    </row>
    <row r="13" spans="1:87" s="53" customFormat="1" ht="20.100000000000001" customHeight="1" x14ac:dyDescent="0.3">
      <c r="A13" s="115" t="s">
        <v>169</v>
      </c>
      <c r="B13" s="379">
        <v>0</v>
      </c>
      <c r="C13" s="379">
        <v>0</v>
      </c>
      <c r="D13" s="379">
        <v>0</v>
      </c>
      <c r="E13" s="379">
        <v>0</v>
      </c>
      <c r="F13" s="379">
        <v>0</v>
      </c>
      <c r="G13" s="370">
        <v>0</v>
      </c>
      <c r="H13" s="379">
        <v>0</v>
      </c>
      <c r="I13" s="379">
        <v>0</v>
      </c>
      <c r="J13" s="379">
        <v>0</v>
      </c>
      <c r="K13" s="379">
        <v>0</v>
      </c>
      <c r="L13" s="379">
        <v>0</v>
      </c>
      <c r="M13" s="379">
        <v>0</v>
      </c>
      <c r="N13" s="437">
        <f t="shared" si="0"/>
        <v>0</v>
      </c>
    </row>
    <row r="14" spans="1:87" s="53" customFormat="1" ht="20.100000000000001" customHeight="1" x14ac:dyDescent="0.3">
      <c r="A14" s="115" t="s">
        <v>170</v>
      </c>
      <c r="B14" s="379">
        <v>7581.63</v>
      </c>
      <c r="C14" s="379">
        <v>5494.2699999999995</v>
      </c>
      <c r="D14" s="379">
        <v>4034.4599999999996</v>
      </c>
      <c r="E14" s="379">
        <v>1005.39</v>
      </c>
      <c r="F14" s="379">
        <v>426.11</v>
      </c>
      <c r="G14" s="370">
        <v>494.65000000000003</v>
      </c>
      <c r="H14" s="379">
        <v>1263.46</v>
      </c>
      <c r="I14" s="379">
        <v>356.37</v>
      </c>
      <c r="J14" s="379">
        <v>232.43</v>
      </c>
      <c r="K14" s="379">
        <v>4442.7</v>
      </c>
      <c r="L14" s="379">
        <v>4006.0699999999997</v>
      </c>
      <c r="M14" s="379">
        <v>7445.5500000000011</v>
      </c>
      <c r="N14" s="289">
        <f t="shared" si="0"/>
        <v>36783.090000000004</v>
      </c>
    </row>
    <row r="15" spans="1:87" s="53" customFormat="1" ht="20.100000000000001" customHeight="1" x14ac:dyDescent="0.3">
      <c r="A15" s="115" t="s">
        <v>306</v>
      </c>
      <c r="B15" s="379">
        <v>11109.13</v>
      </c>
      <c r="C15" s="379">
        <v>9754.5999999999985</v>
      </c>
      <c r="D15" s="379">
        <v>10350.84</v>
      </c>
      <c r="E15" s="379">
        <v>8057.5199999999995</v>
      </c>
      <c r="F15" s="379">
        <v>3774.72</v>
      </c>
      <c r="G15" s="370">
        <v>3515.8000000000006</v>
      </c>
      <c r="H15" s="379">
        <v>3984.8500000000004</v>
      </c>
      <c r="I15" s="379">
        <v>3521.23</v>
      </c>
      <c r="J15" s="379">
        <v>3543.1500000000005</v>
      </c>
      <c r="K15" s="379">
        <v>3688.92</v>
      </c>
      <c r="L15" s="379">
        <v>5011.8200000000006</v>
      </c>
      <c r="M15" s="379">
        <v>4342.71</v>
      </c>
      <c r="N15" s="289">
        <f t="shared" si="0"/>
        <v>70655.290000000008</v>
      </c>
    </row>
    <row r="16" spans="1:87" s="20" customFormat="1" ht="20.100000000000001" customHeight="1" x14ac:dyDescent="0.3">
      <c r="A16" s="115" t="s">
        <v>307</v>
      </c>
      <c r="B16" s="379">
        <v>0</v>
      </c>
      <c r="C16" s="379">
        <v>0</v>
      </c>
      <c r="D16" s="379">
        <v>0</v>
      </c>
      <c r="E16" s="379">
        <v>0</v>
      </c>
      <c r="F16" s="379">
        <v>0</v>
      </c>
      <c r="G16" s="370">
        <v>0</v>
      </c>
      <c r="H16" s="379">
        <v>0</v>
      </c>
      <c r="I16" s="379">
        <v>0</v>
      </c>
      <c r="J16" s="379">
        <v>0</v>
      </c>
      <c r="K16" s="379">
        <v>0</v>
      </c>
      <c r="L16" s="379">
        <v>0</v>
      </c>
      <c r="M16" s="379">
        <v>0</v>
      </c>
      <c r="N16" s="289">
        <f t="shared" si="0"/>
        <v>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</row>
    <row r="17" spans="1:87" s="20" customFormat="1" ht="20.100000000000001" customHeight="1" x14ac:dyDescent="0.3">
      <c r="A17" s="115" t="s">
        <v>177</v>
      </c>
      <c r="B17" s="379">
        <v>0</v>
      </c>
      <c r="C17" s="379">
        <v>0</v>
      </c>
      <c r="D17" s="379">
        <v>0</v>
      </c>
      <c r="E17" s="379">
        <v>0</v>
      </c>
      <c r="F17" s="379">
        <v>2.6</v>
      </c>
      <c r="G17" s="370">
        <v>2.15</v>
      </c>
      <c r="H17" s="379">
        <v>3.27</v>
      </c>
      <c r="I17" s="379">
        <v>2.68</v>
      </c>
      <c r="J17" s="379">
        <v>2.81</v>
      </c>
      <c r="K17" s="379">
        <v>1.18</v>
      </c>
      <c r="L17" s="379">
        <v>0</v>
      </c>
      <c r="M17" s="379">
        <v>0</v>
      </c>
      <c r="N17" s="289">
        <f t="shared" si="0"/>
        <v>14.69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</row>
    <row r="18" spans="1:87" s="177" customFormat="1" ht="20.100000000000001" customHeight="1" x14ac:dyDescent="0.3">
      <c r="A18" s="176" t="s">
        <v>390</v>
      </c>
      <c r="B18" s="379">
        <v>0</v>
      </c>
      <c r="C18" s="379">
        <v>0</v>
      </c>
      <c r="D18" s="379">
        <v>0</v>
      </c>
      <c r="E18" s="379">
        <v>0</v>
      </c>
      <c r="F18" s="379">
        <v>0</v>
      </c>
      <c r="G18" s="370">
        <v>0</v>
      </c>
      <c r="H18" s="379">
        <v>0</v>
      </c>
      <c r="I18" s="379">
        <v>0</v>
      </c>
      <c r="J18" s="379">
        <v>0</v>
      </c>
      <c r="K18" s="379">
        <v>0</v>
      </c>
      <c r="L18" s="379">
        <v>0</v>
      </c>
      <c r="M18" s="379">
        <v>0</v>
      </c>
      <c r="N18" s="289">
        <f t="shared" si="0"/>
        <v>0</v>
      </c>
      <c r="P18" s="249"/>
    </row>
    <row r="19" spans="1:87" s="65" customFormat="1" ht="20.100000000000001" customHeight="1" x14ac:dyDescent="0.2">
      <c r="A19" s="203" t="s">
        <v>22</v>
      </c>
      <c r="B19" s="289">
        <f>SUM(B5:B18)</f>
        <v>143847.82</v>
      </c>
      <c r="C19" s="289">
        <f t="shared" ref="C19:M19" si="1">SUM(C5:C18)</f>
        <v>133282.62000000002</v>
      </c>
      <c r="D19" s="289">
        <f t="shared" si="1"/>
        <v>129673.16000000002</v>
      </c>
      <c r="E19" s="289">
        <f t="shared" si="1"/>
        <v>106762.3</v>
      </c>
      <c r="F19" s="289">
        <f t="shared" si="1"/>
        <v>104205.8</v>
      </c>
      <c r="G19" s="289">
        <f t="shared" si="1"/>
        <v>98892.62999999999</v>
      </c>
      <c r="H19" s="289">
        <f t="shared" si="1"/>
        <v>108698.91000000003</v>
      </c>
      <c r="I19" s="289">
        <f t="shared" si="1"/>
        <v>104732.31999999998</v>
      </c>
      <c r="J19" s="289">
        <f t="shared" si="1"/>
        <v>107275.65999999996</v>
      </c>
      <c r="K19" s="289">
        <f t="shared" si="1"/>
        <v>112975.1</v>
      </c>
      <c r="L19" s="289">
        <f t="shared" si="1"/>
        <v>127064.06</v>
      </c>
      <c r="M19" s="289">
        <f t="shared" si="1"/>
        <v>144279.87</v>
      </c>
      <c r="N19" s="289">
        <f t="shared" si="0"/>
        <v>1421690.25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1:87" x14ac:dyDescent="0.25">
      <c r="A20" s="116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12"/>
      <c r="P20" s="39"/>
      <c r="Q20" s="39"/>
      <c r="R20" s="3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0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1" t="s">
        <v>101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22</v>
      </c>
      <c r="O4" s="12"/>
    </row>
    <row r="5" spans="1:15" ht="20.100000000000001" customHeight="1" x14ac:dyDescent="0.3">
      <c r="A5" s="159" t="s">
        <v>162</v>
      </c>
      <c r="B5" s="393">
        <v>272099.01000000007</v>
      </c>
      <c r="C5" s="393">
        <v>256943.84000000014</v>
      </c>
      <c r="D5" s="393">
        <v>270573.17999999982</v>
      </c>
      <c r="E5" s="393">
        <v>252665.80999999991</v>
      </c>
      <c r="F5" s="393">
        <v>251744.38999999993</v>
      </c>
      <c r="G5" s="393">
        <v>237199.36000000007</v>
      </c>
      <c r="H5" s="394">
        <v>248904.42000000019</v>
      </c>
      <c r="I5" s="394">
        <v>247358.1100000001</v>
      </c>
      <c r="J5" s="394">
        <v>250094.06000000011</v>
      </c>
      <c r="K5" s="394">
        <v>255873.13000000018</v>
      </c>
      <c r="L5" s="394">
        <v>249241.8899999999</v>
      </c>
      <c r="M5" s="394">
        <v>277555.65999999986</v>
      </c>
      <c r="N5" s="288">
        <f>SUM(B5:M5)</f>
        <v>3070252.86</v>
      </c>
      <c r="O5" s="12"/>
    </row>
    <row r="6" spans="1:15" ht="20.100000000000001" customHeight="1" x14ac:dyDescent="0.3">
      <c r="A6" s="159" t="s">
        <v>163</v>
      </c>
      <c r="B6" s="393">
        <v>108963.31</v>
      </c>
      <c r="C6" s="393">
        <v>102789.18999999992</v>
      </c>
      <c r="D6" s="393">
        <v>113691.10999999999</v>
      </c>
      <c r="E6" s="393">
        <v>108026.68</v>
      </c>
      <c r="F6" s="393">
        <v>108290.25000000006</v>
      </c>
      <c r="G6" s="393">
        <v>102380.70000000006</v>
      </c>
      <c r="H6" s="394">
        <v>108408.70000000013</v>
      </c>
      <c r="I6" s="394">
        <v>107894.86000000004</v>
      </c>
      <c r="J6" s="394">
        <v>108271.05</v>
      </c>
      <c r="K6" s="394">
        <v>108480.54</v>
      </c>
      <c r="L6" s="394">
        <v>105396.16000000002</v>
      </c>
      <c r="M6" s="394">
        <v>120521.24999999997</v>
      </c>
      <c r="N6" s="288">
        <f>SUM(B6:M6)</f>
        <v>1303113.8000000003</v>
      </c>
      <c r="O6" s="12"/>
    </row>
    <row r="7" spans="1:15" ht="20.100000000000001" customHeight="1" x14ac:dyDescent="0.3">
      <c r="A7" s="159" t="s">
        <v>164</v>
      </c>
      <c r="B7" s="393">
        <v>53009.129999999983</v>
      </c>
      <c r="C7" s="393">
        <v>52082.410000000011</v>
      </c>
      <c r="D7" s="393">
        <v>51577.730000000018</v>
      </c>
      <c r="E7" s="393">
        <v>48390.359999999964</v>
      </c>
      <c r="F7" s="393">
        <v>47222.570000000043</v>
      </c>
      <c r="G7" s="393">
        <v>45554.75</v>
      </c>
      <c r="H7" s="394">
        <v>47434.979999999989</v>
      </c>
      <c r="I7" s="394">
        <v>45853.760000000002</v>
      </c>
      <c r="J7" s="394">
        <v>46239.72</v>
      </c>
      <c r="K7" s="394">
        <v>45478.980000000032</v>
      </c>
      <c r="L7" s="394">
        <v>43400.099999999969</v>
      </c>
      <c r="M7" s="394">
        <v>50248.680000000008</v>
      </c>
      <c r="N7" s="288">
        <f t="shared" ref="N7:N19" si="0">SUM(B7:M7)</f>
        <v>576493.17000000004</v>
      </c>
      <c r="O7" s="12"/>
    </row>
    <row r="8" spans="1:15" ht="20.100000000000001" customHeight="1" x14ac:dyDescent="0.3">
      <c r="A8" s="159" t="s">
        <v>186</v>
      </c>
      <c r="B8" s="393">
        <v>0</v>
      </c>
      <c r="C8" s="393">
        <v>0</v>
      </c>
      <c r="D8" s="393">
        <v>0</v>
      </c>
      <c r="E8" s="393">
        <v>0</v>
      </c>
      <c r="F8" s="393">
        <v>0</v>
      </c>
      <c r="G8" s="393">
        <v>0</v>
      </c>
      <c r="H8" s="394">
        <v>0</v>
      </c>
      <c r="I8" s="394">
        <v>0</v>
      </c>
      <c r="J8" s="394">
        <v>0</v>
      </c>
      <c r="K8" s="394">
        <v>0</v>
      </c>
      <c r="L8" s="394">
        <v>0</v>
      </c>
      <c r="M8" s="394">
        <v>0</v>
      </c>
      <c r="N8" s="288">
        <f t="shared" si="0"/>
        <v>0</v>
      </c>
      <c r="O8" s="12"/>
    </row>
    <row r="9" spans="1:15" ht="20.100000000000001" customHeight="1" x14ac:dyDescent="0.3">
      <c r="A9" s="159" t="s">
        <v>165</v>
      </c>
      <c r="B9" s="393">
        <v>0</v>
      </c>
      <c r="C9" s="393">
        <v>0</v>
      </c>
      <c r="D9" s="393">
        <v>0</v>
      </c>
      <c r="E9" s="393">
        <v>0</v>
      </c>
      <c r="F9" s="393">
        <v>0</v>
      </c>
      <c r="G9" s="393">
        <v>0</v>
      </c>
      <c r="H9" s="394">
        <v>0</v>
      </c>
      <c r="I9" s="394">
        <v>0</v>
      </c>
      <c r="J9" s="394">
        <v>0</v>
      </c>
      <c r="K9" s="394">
        <v>0</v>
      </c>
      <c r="L9" s="394">
        <v>0</v>
      </c>
      <c r="M9" s="394">
        <v>0</v>
      </c>
      <c r="N9" s="288">
        <f t="shared" si="0"/>
        <v>0</v>
      </c>
      <c r="O9" s="12"/>
    </row>
    <row r="10" spans="1:15" ht="20.100000000000001" customHeight="1" x14ac:dyDescent="0.3">
      <c r="A10" s="159" t="s">
        <v>166</v>
      </c>
      <c r="B10" s="393">
        <v>313.42</v>
      </c>
      <c r="C10" s="393">
        <v>490.09999999999997</v>
      </c>
      <c r="D10" s="393">
        <v>1675.5000000000002</v>
      </c>
      <c r="E10" s="393">
        <v>6379.9600000000009</v>
      </c>
      <c r="F10" s="393">
        <v>16822.589999999993</v>
      </c>
      <c r="G10" s="393">
        <v>25066.619999999995</v>
      </c>
      <c r="H10" s="394">
        <v>26626.519999999986</v>
      </c>
      <c r="I10" s="394">
        <v>18238.709999999995</v>
      </c>
      <c r="J10" s="394">
        <v>13628.51</v>
      </c>
      <c r="K10" s="394">
        <v>3851.4300000000007</v>
      </c>
      <c r="L10" s="394">
        <v>2900.3199999999997</v>
      </c>
      <c r="M10" s="394">
        <v>505.69000000000028</v>
      </c>
      <c r="N10" s="288">
        <f t="shared" si="0"/>
        <v>116499.36999999997</v>
      </c>
      <c r="O10" s="12"/>
    </row>
    <row r="11" spans="1:15" ht="20.100000000000001" customHeight="1" x14ac:dyDescent="0.3">
      <c r="A11" s="159" t="s">
        <v>167</v>
      </c>
      <c r="B11" s="393">
        <v>0</v>
      </c>
      <c r="C11" s="393">
        <v>0</v>
      </c>
      <c r="D11" s="393">
        <v>0</v>
      </c>
      <c r="E11" s="393">
        <v>0</v>
      </c>
      <c r="F11" s="393">
        <v>0</v>
      </c>
      <c r="G11" s="393">
        <v>0</v>
      </c>
      <c r="H11" s="394">
        <v>0</v>
      </c>
      <c r="I11" s="394">
        <v>0</v>
      </c>
      <c r="J11" s="394">
        <v>0</v>
      </c>
      <c r="K11" s="394">
        <v>0</v>
      </c>
      <c r="L11" s="394">
        <v>0</v>
      </c>
      <c r="M11" s="394">
        <v>0</v>
      </c>
      <c r="N11" s="288">
        <f t="shared" si="0"/>
        <v>0</v>
      </c>
      <c r="O11" s="12"/>
    </row>
    <row r="12" spans="1:15" ht="20.100000000000001" customHeight="1" x14ac:dyDescent="0.3">
      <c r="A12" s="159" t="s">
        <v>168</v>
      </c>
      <c r="B12" s="393">
        <v>0</v>
      </c>
      <c r="C12" s="393">
        <v>0</v>
      </c>
      <c r="D12" s="393">
        <v>0</v>
      </c>
      <c r="E12" s="393">
        <v>0</v>
      </c>
      <c r="F12" s="393">
        <v>0</v>
      </c>
      <c r="G12" s="393">
        <v>0</v>
      </c>
      <c r="H12" s="394">
        <v>0</v>
      </c>
      <c r="I12" s="394">
        <v>0</v>
      </c>
      <c r="J12" s="394">
        <v>0</v>
      </c>
      <c r="K12" s="394">
        <v>0</v>
      </c>
      <c r="L12" s="394">
        <v>0</v>
      </c>
      <c r="M12" s="394">
        <v>0</v>
      </c>
      <c r="N12" s="288">
        <f t="shared" si="0"/>
        <v>0</v>
      </c>
      <c r="O12" s="12"/>
    </row>
    <row r="13" spans="1:15" ht="20.100000000000001" customHeight="1" x14ac:dyDescent="0.3">
      <c r="A13" s="159" t="s">
        <v>169</v>
      </c>
      <c r="B13" s="393">
        <v>0</v>
      </c>
      <c r="C13" s="393">
        <v>0</v>
      </c>
      <c r="D13" s="393">
        <v>0</v>
      </c>
      <c r="E13" s="393">
        <v>0</v>
      </c>
      <c r="F13" s="393">
        <v>0</v>
      </c>
      <c r="G13" s="393">
        <v>0</v>
      </c>
      <c r="H13" s="394">
        <v>0</v>
      </c>
      <c r="I13" s="394">
        <v>0</v>
      </c>
      <c r="J13" s="394">
        <v>0</v>
      </c>
      <c r="K13" s="394">
        <v>0</v>
      </c>
      <c r="L13" s="394">
        <v>0</v>
      </c>
      <c r="M13" s="394">
        <v>0</v>
      </c>
      <c r="N13" s="288">
        <f t="shared" si="0"/>
        <v>0</v>
      </c>
      <c r="O13" s="12"/>
    </row>
    <row r="14" spans="1:15" ht="20.100000000000001" customHeight="1" x14ac:dyDescent="0.3">
      <c r="A14" s="115" t="s">
        <v>170</v>
      </c>
      <c r="B14" s="393">
        <v>209078.69000000006</v>
      </c>
      <c r="C14" s="393">
        <v>193779.25999999995</v>
      </c>
      <c r="D14" s="393">
        <v>216199.86999999988</v>
      </c>
      <c r="E14" s="393">
        <v>193429.63</v>
      </c>
      <c r="F14" s="393">
        <v>202361.80000000005</v>
      </c>
      <c r="G14" s="393">
        <v>185626.8600000001</v>
      </c>
      <c r="H14" s="394">
        <v>193070.73999999987</v>
      </c>
      <c r="I14" s="394">
        <v>198050.12999999989</v>
      </c>
      <c r="J14" s="394">
        <v>188115.06999999989</v>
      </c>
      <c r="K14" s="394">
        <v>205272.4200000001</v>
      </c>
      <c r="L14" s="394">
        <v>202380.35000000012</v>
      </c>
      <c r="M14" s="394">
        <v>209039.23000000004</v>
      </c>
      <c r="N14" s="288">
        <f t="shared" si="0"/>
        <v>2396404.0499999998</v>
      </c>
      <c r="O14" s="12"/>
    </row>
    <row r="15" spans="1:15" ht="20.100000000000001" customHeight="1" x14ac:dyDescent="0.3">
      <c r="A15" s="115" t="s">
        <v>306</v>
      </c>
      <c r="B15" s="393">
        <v>85744.57</v>
      </c>
      <c r="C15" s="393">
        <v>81642.739999999991</v>
      </c>
      <c r="D15" s="393">
        <v>87546.939999999988</v>
      </c>
      <c r="E15" s="393">
        <v>79136.139999999985</v>
      </c>
      <c r="F15" s="393">
        <v>80313.749999999985</v>
      </c>
      <c r="G15" s="393">
        <v>74049.430000000037</v>
      </c>
      <c r="H15" s="394">
        <v>74991.350000000006</v>
      </c>
      <c r="I15" s="394">
        <v>78991.850000000006</v>
      </c>
      <c r="J15" s="394">
        <v>75981.710000000065</v>
      </c>
      <c r="K15" s="394">
        <v>84282.539999999979</v>
      </c>
      <c r="L15" s="394">
        <v>80653.39</v>
      </c>
      <c r="M15" s="394">
        <v>84303.800000000017</v>
      </c>
      <c r="N15" s="288">
        <f t="shared" si="0"/>
        <v>967638.21000000008</v>
      </c>
      <c r="O15" s="12"/>
    </row>
    <row r="16" spans="1:15" ht="20.100000000000001" customHeight="1" x14ac:dyDescent="0.3">
      <c r="A16" s="115" t="s">
        <v>307</v>
      </c>
      <c r="B16" s="393">
        <v>0</v>
      </c>
      <c r="C16" s="393">
        <v>0</v>
      </c>
      <c r="D16" s="393">
        <v>0</v>
      </c>
      <c r="E16" s="393">
        <v>0</v>
      </c>
      <c r="F16" s="393">
        <v>0</v>
      </c>
      <c r="G16" s="393">
        <v>0</v>
      </c>
      <c r="H16" s="394">
        <v>0</v>
      </c>
      <c r="I16" s="394">
        <v>0</v>
      </c>
      <c r="J16" s="394">
        <v>0</v>
      </c>
      <c r="K16" s="394">
        <v>0</v>
      </c>
      <c r="L16" s="394">
        <v>0</v>
      </c>
      <c r="M16" s="394">
        <v>0</v>
      </c>
      <c r="N16" s="288">
        <f t="shared" si="0"/>
        <v>0</v>
      </c>
      <c r="O16" s="12"/>
    </row>
    <row r="17" spans="1:16" ht="20.100000000000001" customHeight="1" x14ac:dyDescent="0.3">
      <c r="A17" s="159" t="s">
        <v>177</v>
      </c>
      <c r="B17" s="393">
        <v>0</v>
      </c>
      <c r="C17" s="393">
        <v>0</v>
      </c>
      <c r="D17" s="393">
        <v>0</v>
      </c>
      <c r="E17" s="393">
        <v>0</v>
      </c>
      <c r="F17" s="393">
        <v>0</v>
      </c>
      <c r="G17" s="393">
        <v>0</v>
      </c>
      <c r="H17" s="394">
        <v>0</v>
      </c>
      <c r="I17" s="394">
        <v>0</v>
      </c>
      <c r="J17" s="394">
        <v>0</v>
      </c>
      <c r="K17" s="394">
        <v>0</v>
      </c>
      <c r="L17" s="394">
        <v>0</v>
      </c>
      <c r="M17" s="394">
        <v>0</v>
      </c>
      <c r="N17" s="288">
        <f t="shared" si="0"/>
        <v>0</v>
      </c>
      <c r="O17" s="12"/>
    </row>
    <row r="18" spans="1:16" s="177" customFormat="1" ht="20.100000000000001" customHeight="1" x14ac:dyDescent="0.3">
      <c r="A18" s="176" t="s">
        <v>390</v>
      </c>
      <c r="B18" s="393">
        <v>0</v>
      </c>
      <c r="C18" s="393">
        <v>0</v>
      </c>
      <c r="D18" s="393">
        <v>0</v>
      </c>
      <c r="E18" s="393">
        <v>0</v>
      </c>
      <c r="F18" s="393">
        <v>0</v>
      </c>
      <c r="G18" s="393">
        <v>0</v>
      </c>
      <c r="H18" s="394">
        <v>0</v>
      </c>
      <c r="I18" s="394">
        <v>0</v>
      </c>
      <c r="J18" s="394">
        <v>0</v>
      </c>
      <c r="K18" s="394">
        <v>0</v>
      </c>
      <c r="L18" s="394">
        <v>0</v>
      </c>
      <c r="M18" s="394">
        <v>0</v>
      </c>
      <c r="N18" s="288">
        <f t="shared" si="0"/>
        <v>0</v>
      </c>
      <c r="P18" s="249"/>
    </row>
    <row r="19" spans="1:16" s="75" customFormat="1" ht="20.100000000000001" customHeight="1" x14ac:dyDescent="0.2">
      <c r="A19" s="202" t="s">
        <v>22</v>
      </c>
      <c r="B19" s="395">
        <f>SUM(B5:B18)</f>
        <v>729208.13000000012</v>
      </c>
      <c r="C19" s="395">
        <f t="shared" ref="C19:M19" si="1">SUM(C5:C18)</f>
        <v>687727.54</v>
      </c>
      <c r="D19" s="395">
        <f t="shared" si="1"/>
        <v>741264.32999999961</v>
      </c>
      <c r="E19" s="395">
        <f t="shared" si="1"/>
        <v>688028.58</v>
      </c>
      <c r="F19" s="395">
        <f t="shared" si="1"/>
        <v>706755.35000000009</v>
      </c>
      <c r="G19" s="395">
        <f t="shared" si="1"/>
        <v>669877.72000000032</v>
      </c>
      <c r="H19" s="395">
        <f t="shared" si="1"/>
        <v>699436.71000000008</v>
      </c>
      <c r="I19" s="395">
        <f t="shared" si="1"/>
        <v>696387.42</v>
      </c>
      <c r="J19" s="395">
        <f t="shared" si="1"/>
        <v>682330.12</v>
      </c>
      <c r="K19" s="395">
        <f t="shared" si="1"/>
        <v>703239.04000000027</v>
      </c>
      <c r="L19" s="395">
        <f t="shared" si="1"/>
        <v>683972.21000000008</v>
      </c>
      <c r="M19" s="395">
        <f t="shared" si="1"/>
        <v>742174.30999999982</v>
      </c>
      <c r="N19" s="288">
        <f t="shared" si="0"/>
        <v>8430401.4600000009</v>
      </c>
      <c r="O19" s="57"/>
    </row>
    <row r="20" spans="1:16" ht="15.75" customHeight="1" x14ac:dyDescent="0.25">
      <c r="A20" s="38"/>
      <c r="B20" s="38"/>
      <c r="C20" s="38"/>
      <c r="D20" s="38"/>
      <c r="E20" s="38"/>
      <c r="F20" s="38">
        <v>0</v>
      </c>
      <c r="G20" s="38"/>
      <c r="H20" s="38"/>
      <c r="I20" s="38"/>
      <c r="J20" s="38"/>
      <c r="K20" s="38"/>
      <c r="L20" s="38"/>
      <c r="M20" s="38"/>
      <c r="N20" s="100"/>
      <c r="O20" s="12"/>
    </row>
    <row r="21" spans="1:16" ht="15.75" customHeight="1" x14ac:dyDescent="0.25">
      <c r="A21" s="42" t="s">
        <v>105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25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178</v>
      </c>
      <c r="I4" s="126" t="s">
        <v>179</v>
      </c>
      <c r="J4" s="126" t="s">
        <v>180</v>
      </c>
      <c r="K4" s="126" t="s">
        <v>181</v>
      </c>
      <c r="L4" s="126" t="s">
        <v>182</v>
      </c>
      <c r="M4" s="126" t="s">
        <v>171</v>
      </c>
      <c r="N4" s="45" t="s">
        <v>22</v>
      </c>
      <c r="O4" s="12"/>
    </row>
    <row r="5" spans="1:15" ht="20.100000000000001" customHeight="1" x14ac:dyDescent="0.25">
      <c r="A5" s="165" t="s">
        <v>162</v>
      </c>
      <c r="B5" s="291">
        <v>0</v>
      </c>
      <c r="C5" s="291">
        <v>0</v>
      </c>
      <c r="D5" s="291">
        <v>0</v>
      </c>
      <c r="E5" s="291">
        <v>0</v>
      </c>
      <c r="F5" s="291">
        <v>0</v>
      </c>
      <c r="G5" s="291">
        <v>0</v>
      </c>
      <c r="H5" s="291">
        <v>0</v>
      </c>
      <c r="I5" s="291">
        <v>0</v>
      </c>
      <c r="J5" s="291">
        <v>0</v>
      </c>
      <c r="K5" s="291">
        <v>0</v>
      </c>
      <c r="L5" s="291">
        <v>0</v>
      </c>
      <c r="M5" s="291">
        <v>0</v>
      </c>
      <c r="N5" s="437">
        <f>SUM(B5:M5)</f>
        <v>0</v>
      </c>
      <c r="O5" s="12"/>
    </row>
    <row r="6" spans="1:15" ht="20.100000000000001" customHeight="1" x14ac:dyDescent="0.25">
      <c r="A6" s="165" t="s">
        <v>163</v>
      </c>
      <c r="B6" s="291">
        <v>0</v>
      </c>
      <c r="C6" s="291">
        <v>0</v>
      </c>
      <c r="D6" s="291">
        <v>0</v>
      </c>
      <c r="E6" s="291">
        <v>0</v>
      </c>
      <c r="F6" s="291">
        <v>0</v>
      </c>
      <c r="G6" s="291">
        <v>0</v>
      </c>
      <c r="H6" s="291">
        <v>0</v>
      </c>
      <c r="I6" s="291">
        <v>0</v>
      </c>
      <c r="J6" s="291">
        <v>0</v>
      </c>
      <c r="K6" s="396">
        <v>0</v>
      </c>
      <c r="L6" s="396">
        <v>0</v>
      </c>
      <c r="M6" s="396">
        <v>0</v>
      </c>
      <c r="N6" s="437">
        <f t="shared" ref="N6:N18" si="0">SUM(B6:M6)</f>
        <v>0</v>
      </c>
      <c r="O6" s="12"/>
    </row>
    <row r="7" spans="1:15" ht="20.100000000000001" customHeight="1" x14ac:dyDescent="0.25">
      <c r="A7" s="165" t="s">
        <v>164</v>
      </c>
      <c r="B7" s="291">
        <v>0</v>
      </c>
      <c r="C7" s="291">
        <v>0</v>
      </c>
      <c r="D7" s="291">
        <v>0</v>
      </c>
      <c r="E7" s="291">
        <v>0</v>
      </c>
      <c r="F7" s="291">
        <v>0</v>
      </c>
      <c r="G7" s="291">
        <v>0</v>
      </c>
      <c r="H7" s="291">
        <v>0</v>
      </c>
      <c r="I7" s="291">
        <v>0</v>
      </c>
      <c r="J7" s="291">
        <v>0</v>
      </c>
      <c r="K7" s="291">
        <v>0</v>
      </c>
      <c r="L7" s="291">
        <v>0</v>
      </c>
      <c r="M7" s="291">
        <v>0</v>
      </c>
      <c r="N7" s="437">
        <f t="shared" si="0"/>
        <v>0</v>
      </c>
      <c r="O7" s="12"/>
    </row>
    <row r="8" spans="1:15" ht="20.100000000000001" customHeight="1" x14ac:dyDescent="0.25">
      <c r="A8" s="165" t="s">
        <v>186</v>
      </c>
      <c r="B8" s="291">
        <v>0</v>
      </c>
      <c r="C8" s="291">
        <v>0</v>
      </c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  <c r="L8" s="291">
        <v>0</v>
      </c>
      <c r="M8" s="291">
        <v>0</v>
      </c>
      <c r="N8" s="437">
        <f t="shared" si="0"/>
        <v>0</v>
      </c>
      <c r="O8" s="12"/>
    </row>
    <row r="9" spans="1:15" ht="20.100000000000001" customHeight="1" x14ac:dyDescent="0.25">
      <c r="A9" s="165" t="s">
        <v>165</v>
      </c>
      <c r="B9" s="291">
        <v>0</v>
      </c>
      <c r="C9" s="291">
        <v>0</v>
      </c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0</v>
      </c>
      <c r="J9" s="291">
        <v>0</v>
      </c>
      <c r="K9" s="291">
        <v>0</v>
      </c>
      <c r="L9" s="291">
        <v>0</v>
      </c>
      <c r="M9" s="291">
        <v>0</v>
      </c>
      <c r="N9" s="437">
        <f t="shared" si="0"/>
        <v>0</v>
      </c>
      <c r="O9" s="12"/>
    </row>
    <row r="10" spans="1:15" ht="20.100000000000001" customHeight="1" x14ac:dyDescent="0.25">
      <c r="A10" s="165" t="s">
        <v>166</v>
      </c>
      <c r="B10" s="291">
        <v>0</v>
      </c>
      <c r="C10" s="291">
        <v>0</v>
      </c>
      <c r="D10" s="291">
        <v>0</v>
      </c>
      <c r="E10" s="291">
        <v>0</v>
      </c>
      <c r="F10" s="291">
        <v>0.4</v>
      </c>
      <c r="G10" s="291">
        <v>0.45</v>
      </c>
      <c r="H10" s="291">
        <v>0.45</v>
      </c>
      <c r="I10" s="291">
        <v>1</v>
      </c>
      <c r="J10" s="291">
        <v>0</v>
      </c>
      <c r="K10" s="291">
        <v>0.6</v>
      </c>
      <c r="L10" s="291">
        <v>0</v>
      </c>
      <c r="M10" s="291">
        <v>0</v>
      </c>
      <c r="N10" s="437">
        <f t="shared" si="0"/>
        <v>2.9</v>
      </c>
      <c r="O10" s="12"/>
    </row>
    <row r="11" spans="1:15" ht="20.100000000000001" customHeight="1" x14ac:dyDescent="0.25">
      <c r="A11" s="165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437">
        <f t="shared" si="0"/>
        <v>0</v>
      </c>
      <c r="O11" s="12"/>
    </row>
    <row r="12" spans="1:15" ht="20.100000000000001" customHeight="1" x14ac:dyDescent="0.25">
      <c r="A12" s="165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437">
        <f t="shared" si="0"/>
        <v>0</v>
      </c>
      <c r="O12" s="12"/>
    </row>
    <row r="13" spans="1:15" ht="20.100000000000001" customHeight="1" x14ac:dyDescent="0.25">
      <c r="A13" s="165" t="s">
        <v>169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437">
        <f t="shared" si="0"/>
        <v>0</v>
      </c>
      <c r="O13" s="12"/>
    </row>
    <row r="14" spans="1:15" ht="20.100000000000001" customHeight="1" x14ac:dyDescent="0.25">
      <c r="A14" s="115" t="s">
        <v>170</v>
      </c>
      <c r="B14" s="291">
        <v>25.619999999999997</v>
      </c>
      <c r="C14" s="291">
        <v>15.01</v>
      </c>
      <c r="D14" s="291">
        <v>22.56</v>
      </c>
      <c r="E14" s="291">
        <v>17.21</v>
      </c>
      <c r="F14" s="291">
        <v>27.590000000000003</v>
      </c>
      <c r="G14" s="291">
        <v>18.919999999999998</v>
      </c>
      <c r="H14" s="291">
        <v>23.61</v>
      </c>
      <c r="I14" s="291">
        <v>21.67</v>
      </c>
      <c r="J14" s="291">
        <v>22.05</v>
      </c>
      <c r="K14" s="291">
        <v>27.79</v>
      </c>
      <c r="L14" s="291">
        <v>16.97</v>
      </c>
      <c r="M14" s="291">
        <v>17.149999999999999</v>
      </c>
      <c r="N14" s="437">
        <f t="shared" si="0"/>
        <v>256.14999999999998</v>
      </c>
      <c r="O14" s="12"/>
    </row>
    <row r="15" spans="1:15" ht="20.100000000000001" customHeight="1" x14ac:dyDescent="0.25">
      <c r="A15" s="115" t="s">
        <v>306</v>
      </c>
      <c r="B15" s="291">
        <v>11.42</v>
      </c>
      <c r="C15" s="291">
        <v>10.06</v>
      </c>
      <c r="D15" s="291">
        <v>11.27</v>
      </c>
      <c r="E15" s="291">
        <v>14.52</v>
      </c>
      <c r="F15" s="291">
        <v>18.079999999999998</v>
      </c>
      <c r="G15" s="291">
        <v>29.04</v>
      </c>
      <c r="H15" s="396">
        <v>17.079999999999998</v>
      </c>
      <c r="I15" s="396">
        <v>16.63</v>
      </c>
      <c r="J15" s="396">
        <v>14.629999999999999</v>
      </c>
      <c r="K15" s="396">
        <v>17.87</v>
      </c>
      <c r="L15" s="396">
        <v>18.329999999999998</v>
      </c>
      <c r="M15" s="396">
        <v>19.060000000000002</v>
      </c>
      <c r="N15" s="437">
        <f t="shared" si="0"/>
        <v>197.99</v>
      </c>
      <c r="O15" s="12"/>
    </row>
    <row r="16" spans="1:15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396">
        <v>0</v>
      </c>
      <c r="I16" s="396">
        <v>0</v>
      </c>
      <c r="J16" s="396">
        <v>0</v>
      </c>
      <c r="K16" s="396">
        <v>0</v>
      </c>
      <c r="L16" s="396">
        <v>0</v>
      </c>
      <c r="M16" s="396">
        <v>0</v>
      </c>
      <c r="N16" s="437">
        <f t="shared" si="0"/>
        <v>0</v>
      </c>
      <c r="O16" s="38"/>
    </row>
    <row r="17" spans="1:16" ht="20.100000000000001" customHeight="1" x14ac:dyDescent="0.25">
      <c r="A17" s="165" t="s">
        <v>177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437">
        <f t="shared" si="0"/>
        <v>0</v>
      </c>
      <c r="O17" s="38"/>
    </row>
    <row r="18" spans="1:16" s="177" customFormat="1" ht="20.100000000000001" customHeight="1" x14ac:dyDescent="0.25">
      <c r="A18" s="176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437">
        <f t="shared" si="0"/>
        <v>0</v>
      </c>
      <c r="P18" s="249"/>
    </row>
    <row r="19" spans="1:16" s="75" customFormat="1" ht="20.100000000000001" customHeight="1" x14ac:dyDescent="0.2">
      <c r="A19" s="202" t="s">
        <v>22</v>
      </c>
      <c r="B19" s="375">
        <f>SUM(B5:B18)</f>
        <v>37.04</v>
      </c>
      <c r="C19" s="375">
        <f t="shared" ref="C19:M19" si="1">SUM(C5:C18)</f>
        <v>25.07</v>
      </c>
      <c r="D19" s="375">
        <f t="shared" si="1"/>
        <v>33.83</v>
      </c>
      <c r="E19" s="375">
        <f t="shared" si="1"/>
        <v>31.73</v>
      </c>
      <c r="F19" s="375">
        <f t="shared" si="1"/>
        <v>46.07</v>
      </c>
      <c r="G19" s="375">
        <f t="shared" si="1"/>
        <v>48.41</v>
      </c>
      <c r="H19" s="375">
        <f t="shared" si="1"/>
        <v>41.14</v>
      </c>
      <c r="I19" s="375">
        <f t="shared" si="1"/>
        <v>39.299999999999997</v>
      </c>
      <c r="J19" s="375">
        <f t="shared" si="1"/>
        <v>36.68</v>
      </c>
      <c r="K19" s="375">
        <f t="shared" si="1"/>
        <v>46.260000000000005</v>
      </c>
      <c r="L19" s="375">
        <f t="shared" si="1"/>
        <v>35.299999999999997</v>
      </c>
      <c r="M19" s="375">
        <f t="shared" si="1"/>
        <v>36.21</v>
      </c>
      <c r="N19" s="437">
        <f t="shared" ref="N19" si="2">SUM(B19:M19)</f>
        <v>457.04</v>
      </c>
      <c r="O19" s="57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C41" sqref="C41"/>
    </sheetView>
  </sheetViews>
  <sheetFormatPr baseColWidth="10" defaultColWidth="11.42578125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501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75" customFormat="1" ht="12.75" x14ac:dyDescent="0.2">
      <c r="A8" s="264" t="s">
        <v>92</v>
      </c>
      <c r="B8" s="61"/>
      <c r="C8" s="61"/>
      <c r="D8" s="61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52" t="s">
        <v>93</v>
      </c>
      <c r="C10" s="253"/>
      <c r="D10" s="254" t="s">
        <v>94</v>
      </c>
    </row>
    <row r="11" spans="1:4" ht="15" x14ac:dyDescent="0.25">
      <c r="A11" s="4"/>
      <c r="B11" s="255" t="s">
        <v>311</v>
      </c>
      <c r="C11" s="256" t="s">
        <v>312</v>
      </c>
      <c r="D11" s="257" t="s">
        <v>313</v>
      </c>
    </row>
    <row r="12" spans="1:4" ht="25.5" customHeight="1" thickBot="1" x14ac:dyDescent="0.3">
      <c r="A12" s="4"/>
      <c r="B12" s="505">
        <f>+'3'!B23</f>
        <v>121651.89133376048</v>
      </c>
      <c r="C12" s="506">
        <f>+'3'!C23</f>
        <v>1286829.7607500567</v>
      </c>
      <c r="D12" s="507">
        <f>+'3'!D23</f>
        <v>10045644.014</v>
      </c>
    </row>
    <row r="13" spans="1:4" x14ac:dyDescent="0.25">
      <c r="A13" s="4"/>
      <c r="B13" s="4"/>
      <c r="C13" s="4"/>
      <c r="D13" s="4"/>
    </row>
    <row r="14" spans="1:4" x14ac:dyDescent="0.25">
      <c r="A14" s="4"/>
      <c r="B14" s="3" t="s">
        <v>70</v>
      </c>
      <c r="C14" s="4"/>
      <c r="D14" s="4"/>
    </row>
    <row r="15" spans="1:4" x14ac:dyDescent="0.25">
      <c r="A15" s="4"/>
      <c r="B15" s="3" t="s">
        <v>95</v>
      </c>
      <c r="C15" s="4"/>
      <c r="D15" s="4"/>
    </row>
    <row r="16" spans="1:4" x14ac:dyDescent="0.25">
      <c r="A16" s="4"/>
      <c r="B16" s="4"/>
      <c r="C16" s="4"/>
      <c r="D16" s="4"/>
    </row>
    <row r="17" spans="1:5" x14ac:dyDescent="0.25">
      <c r="A17" s="4"/>
      <c r="B17" s="4"/>
      <c r="C17" s="4"/>
      <c r="D17" s="4"/>
    </row>
    <row r="18" spans="1:5" s="75" customFormat="1" ht="12.75" x14ac:dyDescent="0.2">
      <c r="A18" s="264" t="s">
        <v>63</v>
      </c>
      <c r="B18" s="61"/>
      <c r="C18" s="61"/>
      <c r="D18" s="61"/>
    </row>
    <row r="19" spans="1:5" ht="14.25" thickBot="1" x14ac:dyDescent="0.3">
      <c r="A19" s="4"/>
      <c r="B19" s="4"/>
      <c r="C19" s="4"/>
      <c r="D19" s="4"/>
    </row>
    <row r="20" spans="1:5" ht="15.75" customHeight="1" x14ac:dyDescent="0.25">
      <c r="A20" s="4"/>
      <c r="B20" s="258" t="s">
        <v>216</v>
      </c>
      <c r="C20" s="579" t="s">
        <v>312</v>
      </c>
      <c r="D20" s="254" t="s">
        <v>96</v>
      </c>
    </row>
    <row r="21" spans="1:5" ht="15" x14ac:dyDescent="0.25">
      <c r="A21" s="4"/>
      <c r="B21" s="259" t="s">
        <v>314</v>
      </c>
      <c r="C21" s="580"/>
      <c r="D21" s="257" t="s">
        <v>315</v>
      </c>
    </row>
    <row r="22" spans="1:5" ht="27" customHeight="1" thickBot="1" x14ac:dyDescent="0.3">
      <c r="A22" s="4"/>
      <c r="B22" s="505">
        <f>+'3'!B31</f>
        <v>94399.371000000014</v>
      </c>
      <c r="C22" s="506">
        <f>+'3'!E31</f>
        <v>1625094</v>
      </c>
      <c r="D22" s="507">
        <f>+'3'!C31</f>
        <v>9753713.1989999991</v>
      </c>
      <c r="E22" s="170"/>
    </row>
    <row r="23" spans="1:5" x14ac:dyDescent="0.25">
      <c r="A23" s="4"/>
      <c r="B23" s="4"/>
      <c r="C23" s="4"/>
      <c r="D23" s="4"/>
    </row>
    <row r="24" spans="1:5" x14ac:dyDescent="0.25">
      <c r="A24" s="4"/>
      <c r="B24" s="4"/>
      <c r="C24" s="4"/>
      <c r="D24" s="4"/>
    </row>
    <row r="25" spans="1:5" x14ac:dyDescent="0.25">
      <c r="A25" s="4"/>
      <c r="B25" s="4"/>
      <c r="C25" s="4"/>
      <c r="D25" s="4"/>
    </row>
    <row r="26" spans="1:5" s="75" customFormat="1" ht="12.75" x14ac:dyDescent="0.2">
      <c r="A26" s="264" t="s">
        <v>97</v>
      </c>
      <c r="B26" s="61"/>
      <c r="C26" s="61"/>
      <c r="D26" s="6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60" t="s">
        <v>316</v>
      </c>
      <c r="C28" s="261"/>
      <c r="D28" s="262" t="s">
        <v>317</v>
      </c>
    </row>
    <row r="29" spans="1:5" ht="34.5" customHeight="1" thickBot="1" x14ac:dyDescent="0.3">
      <c r="A29" s="4"/>
      <c r="B29" s="581">
        <f>'5'!F109</f>
        <v>12086204.906902805</v>
      </c>
      <c r="C29" s="582"/>
      <c r="D29" s="263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R24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65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26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  <c r="P4" s="73"/>
      <c r="Q4" s="73"/>
    </row>
    <row r="5" spans="1:17" s="20" customFormat="1" ht="20.100000000000001" customHeight="1" x14ac:dyDescent="0.3">
      <c r="A5" s="115" t="s">
        <v>162</v>
      </c>
      <c r="B5" s="292">
        <v>278791.10999999993</v>
      </c>
      <c r="C5" s="292">
        <v>263782.23000000016</v>
      </c>
      <c r="D5" s="292">
        <v>277460.01999999984</v>
      </c>
      <c r="E5" s="292">
        <v>258826.04999999987</v>
      </c>
      <c r="F5" s="292">
        <v>257779.68999999986</v>
      </c>
      <c r="G5" s="292">
        <v>243265.37</v>
      </c>
      <c r="H5" s="292">
        <v>254831.20000000016</v>
      </c>
      <c r="I5" s="292">
        <v>253604.90000000011</v>
      </c>
      <c r="J5" s="292">
        <v>256259.77000000014</v>
      </c>
      <c r="K5" s="292">
        <v>261699.01000000033</v>
      </c>
      <c r="L5" s="292">
        <v>255397.46999999988</v>
      </c>
      <c r="M5" s="292">
        <v>284179.13999999984</v>
      </c>
      <c r="N5" s="294">
        <f>+SUM(B5:M5)</f>
        <v>3145875.96</v>
      </c>
      <c r="P5" s="192"/>
      <c r="Q5" s="73"/>
    </row>
    <row r="6" spans="1:17" s="20" customFormat="1" ht="20.100000000000001" customHeight="1" x14ac:dyDescent="0.3">
      <c r="A6" s="115" t="s">
        <v>163</v>
      </c>
      <c r="B6" s="292">
        <v>111692.05000000005</v>
      </c>
      <c r="C6" s="292">
        <v>105280.2099999999</v>
      </c>
      <c r="D6" s="292">
        <v>116525.43</v>
      </c>
      <c r="E6" s="292">
        <v>110683.56000000004</v>
      </c>
      <c r="F6" s="292">
        <v>110992.02000000003</v>
      </c>
      <c r="G6" s="292">
        <v>105032.81000000008</v>
      </c>
      <c r="H6" s="292">
        <v>111083.1500000001</v>
      </c>
      <c r="I6" s="292">
        <v>110705.90000000005</v>
      </c>
      <c r="J6" s="292">
        <v>110893.84000000004</v>
      </c>
      <c r="K6" s="292">
        <v>111107</v>
      </c>
      <c r="L6" s="292">
        <v>107876.39999999995</v>
      </c>
      <c r="M6" s="292">
        <v>123035.2</v>
      </c>
      <c r="N6" s="294">
        <f t="shared" ref="N6:N18" si="0">+SUM(B6:M6)</f>
        <v>1334907.57</v>
      </c>
      <c r="P6" s="192"/>
      <c r="Q6" s="73"/>
    </row>
    <row r="7" spans="1:17" s="20" customFormat="1" ht="20.100000000000001" customHeight="1" x14ac:dyDescent="0.3">
      <c r="A7" s="115" t="s">
        <v>164</v>
      </c>
      <c r="B7" s="292">
        <v>53902.369999999988</v>
      </c>
      <c r="C7" s="292">
        <v>53021.600000000006</v>
      </c>
      <c r="D7" s="292">
        <v>52478.590000000004</v>
      </c>
      <c r="E7" s="292">
        <v>49203.429999999964</v>
      </c>
      <c r="F7" s="292">
        <v>47941.580000000024</v>
      </c>
      <c r="G7" s="292">
        <v>46290.649999999994</v>
      </c>
      <c r="H7" s="292">
        <v>48101.769999999982</v>
      </c>
      <c r="I7" s="292">
        <v>46643.390000000007</v>
      </c>
      <c r="J7" s="292">
        <v>46919.98000000001</v>
      </c>
      <c r="K7" s="292">
        <v>46049.280000000057</v>
      </c>
      <c r="L7" s="292">
        <v>44063.279999999984</v>
      </c>
      <c r="M7" s="292">
        <v>50931.210000000021</v>
      </c>
      <c r="N7" s="294">
        <f t="shared" si="0"/>
        <v>585547.13000000012</v>
      </c>
      <c r="P7" s="192"/>
      <c r="Q7" s="73"/>
    </row>
    <row r="8" spans="1:17" s="20" customFormat="1" ht="20.100000000000001" customHeight="1" x14ac:dyDescent="0.3">
      <c r="A8" s="115" t="s">
        <v>186</v>
      </c>
      <c r="B8" s="292">
        <v>506.51000000000005</v>
      </c>
      <c r="C8" s="292">
        <v>470.49</v>
      </c>
      <c r="D8" s="292">
        <v>395.47</v>
      </c>
      <c r="E8" s="292">
        <v>399.39999999999992</v>
      </c>
      <c r="F8" s="292">
        <v>288.15000000000003</v>
      </c>
      <c r="G8" s="292">
        <v>276.37999999999994</v>
      </c>
      <c r="H8" s="292">
        <v>328.7700000000001</v>
      </c>
      <c r="I8" s="292">
        <v>319.13</v>
      </c>
      <c r="J8" s="292">
        <v>362.34</v>
      </c>
      <c r="K8" s="292">
        <v>377.21000000000004</v>
      </c>
      <c r="L8" s="292">
        <v>460.41999999999996</v>
      </c>
      <c r="M8" s="292">
        <v>503.65000000000003</v>
      </c>
      <c r="N8" s="294">
        <f t="shared" si="0"/>
        <v>4687.92</v>
      </c>
      <c r="P8" s="192"/>
      <c r="Q8" s="73"/>
    </row>
    <row r="9" spans="1:17" s="20" customFormat="1" ht="20.100000000000001" customHeight="1" x14ac:dyDescent="0.3">
      <c r="A9" s="115" t="s">
        <v>165</v>
      </c>
      <c r="B9" s="292">
        <v>130582.88</v>
      </c>
      <c r="C9" s="292">
        <v>124091.96</v>
      </c>
      <c r="D9" s="292">
        <v>125663.90000000001</v>
      </c>
      <c r="E9" s="292">
        <v>111937.7</v>
      </c>
      <c r="F9" s="292">
        <v>111698.02</v>
      </c>
      <c r="G9" s="292">
        <v>106552.44999999998</v>
      </c>
      <c r="H9" s="292">
        <v>117344.89</v>
      </c>
      <c r="I9" s="292">
        <v>112199.67</v>
      </c>
      <c r="J9" s="292">
        <v>110273.68000000001</v>
      </c>
      <c r="K9" s="292">
        <v>118247.97000000002</v>
      </c>
      <c r="L9" s="292">
        <v>130796.18000000001</v>
      </c>
      <c r="M9" s="292">
        <v>144716.98000000001</v>
      </c>
      <c r="N9" s="294">
        <f t="shared" si="0"/>
        <v>1444106.28</v>
      </c>
      <c r="P9" s="192"/>
      <c r="Q9" s="73"/>
    </row>
    <row r="10" spans="1:17" s="20" customFormat="1" ht="20.100000000000001" customHeight="1" x14ac:dyDescent="0.3">
      <c r="A10" s="115" t="s">
        <v>166</v>
      </c>
      <c r="B10" s="292">
        <v>561.22999999999968</v>
      </c>
      <c r="C10" s="292">
        <v>739.31</v>
      </c>
      <c r="D10" s="292">
        <v>1979.1900000000003</v>
      </c>
      <c r="E10" s="292">
        <v>7150.8900000000021</v>
      </c>
      <c r="F10" s="292">
        <v>18257.199999999997</v>
      </c>
      <c r="G10" s="292">
        <v>26946.850000000002</v>
      </c>
      <c r="H10" s="292">
        <v>28742.019999999982</v>
      </c>
      <c r="I10" s="292">
        <v>19481.409999999996</v>
      </c>
      <c r="J10" s="292">
        <v>14513.84</v>
      </c>
      <c r="K10" s="292">
        <v>4272.5700000000006</v>
      </c>
      <c r="L10" s="292">
        <v>3258.7899999999991</v>
      </c>
      <c r="M10" s="292">
        <v>761.18999999999949</v>
      </c>
      <c r="N10" s="294">
        <f t="shared" si="0"/>
        <v>126664.48999999998</v>
      </c>
      <c r="P10" s="192"/>
      <c r="Q10" s="73"/>
    </row>
    <row r="11" spans="1:17" s="20" customFormat="1" ht="20.100000000000001" customHeight="1" x14ac:dyDescent="0.3">
      <c r="A11" s="115" t="s">
        <v>167</v>
      </c>
      <c r="B11" s="292">
        <v>13015.12</v>
      </c>
      <c r="C11" s="292">
        <v>14270.239999999998</v>
      </c>
      <c r="D11" s="292">
        <v>10231.17</v>
      </c>
      <c r="E11" s="292">
        <v>5986.2100000000009</v>
      </c>
      <c r="F11" s="292">
        <v>7719.17</v>
      </c>
      <c r="G11" s="292">
        <v>5289.66</v>
      </c>
      <c r="H11" s="292">
        <v>5044.21</v>
      </c>
      <c r="I11" s="292">
        <v>7032.04</v>
      </c>
      <c r="J11" s="292">
        <v>6447.08</v>
      </c>
      <c r="K11" s="292">
        <v>2646.06</v>
      </c>
      <c r="L11" s="292">
        <v>4848.6099999999997</v>
      </c>
      <c r="M11" s="292">
        <v>8652.69</v>
      </c>
      <c r="N11" s="294">
        <f t="shared" si="0"/>
        <v>91182.26</v>
      </c>
      <c r="P11" s="192"/>
      <c r="Q11" s="73"/>
    </row>
    <row r="12" spans="1:17" s="20" customFormat="1" ht="20.100000000000001" customHeight="1" x14ac:dyDescent="0.3">
      <c r="A12" s="115" t="s">
        <v>168</v>
      </c>
      <c r="B12" s="292">
        <v>186.76</v>
      </c>
      <c r="C12" s="292">
        <v>133.41</v>
      </c>
      <c r="D12" s="292">
        <v>133.35</v>
      </c>
      <c r="E12" s="292">
        <v>213.84</v>
      </c>
      <c r="F12" s="292">
        <v>211.37</v>
      </c>
      <c r="G12" s="292">
        <v>133.35</v>
      </c>
      <c r="H12" s="292">
        <v>106.75</v>
      </c>
      <c r="I12" s="292">
        <v>213.41</v>
      </c>
      <c r="J12" s="292">
        <v>427.01</v>
      </c>
      <c r="K12" s="292">
        <v>293.8</v>
      </c>
      <c r="L12" s="292">
        <v>293.77</v>
      </c>
      <c r="M12" s="292">
        <v>347.42</v>
      </c>
      <c r="N12" s="294">
        <f t="shared" si="0"/>
        <v>2694.2400000000002</v>
      </c>
      <c r="P12" s="192"/>
      <c r="Q12" s="73"/>
    </row>
    <row r="13" spans="1:17" s="20" customFormat="1" ht="20.100000000000001" customHeight="1" x14ac:dyDescent="0.3">
      <c r="A13" s="115" t="s">
        <v>169</v>
      </c>
      <c r="B13" s="292">
        <v>44296.34</v>
      </c>
      <c r="C13" s="292">
        <v>41036.439999999995</v>
      </c>
      <c r="D13" s="292">
        <v>48505.240000000005</v>
      </c>
      <c r="E13" s="292">
        <v>41436.39999999998</v>
      </c>
      <c r="F13" s="292">
        <v>34157.580000000009</v>
      </c>
      <c r="G13" s="292">
        <v>37130.78</v>
      </c>
      <c r="H13" s="292">
        <v>37624.150000000009</v>
      </c>
      <c r="I13" s="292">
        <v>40239.980000000003</v>
      </c>
      <c r="J13" s="292">
        <v>33941.879999999997</v>
      </c>
      <c r="K13" s="292">
        <v>34751.360000000001</v>
      </c>
      <c r="L13" s="292">
        <v>36258.879999999997</v>
      </c>
      <c r="M13" s="292">
        <v>34150.510000000009</v>
      </c>
      <c r="N13" s="294">
        <f t="shared" si="0"/>
        <v>463529.54</v>
      </c>
      <c r="P13" s="192"/>
      <c r="Q13" s="73"/>
    </row>
    <row r="14" spans="1:17" s="20" customFormat="1" ht="20.100000000000001" customHeight="1" x14ac:dyDescent="0.3">
      <c r="A14" s="115" t="s">
        <v>170</v>
      </c>
      <c r="B14" s="292">
        <v>431245.85000000009</v>
      </c>
      <c r="C14" s="292">
        <v>395102.54999999993</v>
      </c>
      <c r="D14" s="292">
        <v>450183.30999999982</v>
      </c>
      <c r="E14" s="292">
        <v>391184.35000000009</v>
      </c>
      <c r="F14" s="292">
        <v>406662.92000000016</v>
      </c>
      <c r="G14" s="292">
        <v>375439.46</v>
      </c>
      <c r="H14" s="292">
        <v>393347.44000000018</v>
      </c>
      <c r="I14" s="292">
        <v>404133.05000000005</v>
      </c>
      <c r="J14" s="292">
        <v>379200.50000000047</v>
      </c>
      <c r="K14" s="292">
        <v>404668.26</v>
      </c>
      <c r="L14" s="292">
        <v>432648.12999999966</v>
      </c>
      <c r="M14" s="292">
        <v>438226.62000000005</v>
      </c>
      <c r="N14" s="294">
        <f t="shared" si="0"/>
        <v>4902042.4400000013</v>
      </c>
      <c r="P14" s="192"/>
      <c r="Q14" s="73"/>
    </row>
    <row r="15" spans="1:17" s="20" customFormat="1" ht="20.100000000000001" customHeight="1" x14ac:dyDescent="0.3">
      <c r="A15" s="115" t="s">
        <v>306</v>
      </c>
      <c r="B15" s="292">
        <v>447745.1999999999</v>
      </c>
      <c r="C15" s="292">
        <v>417221.27000000008</v>
      </c>
      <c r="D15" s="292">
        <v>466744.1</v>
      </c>
      <c r="E15" s="292">
        <v>437290.55</v>
      </c>
      <c r="F15" s="292">
        <v>446864.93</v>
      </c>
      <c r="G15" s="292">
        <v>424760.5500000001</v>
      </c>
      <c r="H15" s="292">
        <v>418574.23</v>
      </c>
      <c r="I15" s="292">
        <v>428924.86</v>
      </c>
      <c r="J15" s="292">
        <v>412307.15000000014</v>
      </c>
      <c r="K15" s="292">
        <v>439030.78999999986</v>
      </c>
      <c r="L15" s="292">
        <v>429353.49999999988</v>
      </c>
      <c r="M15" s="292">
        <v>442247.10999999993</v>
      </c>
      <c r="N15" s="294">
        <f t="shared" si="0"/>
        <v>5211064.24</v>
      </c>
      <c r="P15" s="192"/>
      <c r="Q15" s="73"/>
    </row>
    <row r="16" spans="1:17" s="20" customFormat="1" ht="20.100000000000001" customHeight="1" x14ac:dyDescent="0.3">
      <c r="A16" s="115" t="s">
        <v>307</v>
      </c>
      <c r="B16" s="292">
        <v>0</v>
      </c>
      <c r="C16" s="292">
        <v>0</v>
      </c>
      <c r="D16" s="292">
        <v>0</v>
      </c>
      <c r="E16" s="292">
        <v>0</v>
      </c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294">
        <f t="shared" si="0"/>
        <v>0</v>
      </c>
      <c r="P16" s="192"/>
      <c r="Q16" s="73"/>
    </row>
    <row r="17" spans="1:18" s="20" customFormat="1" ht="20.100000000000001" customHeight="1" x14ac:dyDescent="0.3">
      <c r="A17" s="115" t="s">
        <v>177</v>
      </c>
      <c r="B17" s="292">
        <v>8233.67</v>
      </c>
      <c r="C17" s="292">
        <v>7428.6</v>
      </c>
      <c r="D17" s="292">
        <v>8467.9699999999993</v>
      </c>
      <c r="E17" s="292">
        <v>8148.8200000000006</v>
      </c>
      <c r="F17" s="292">
        <v>26572.34</v>
      </c>
      <c r="G17" s="292">
        <v>22233.720000000005</v>
      </c>
      <c r="H17" s="292">
        <v>27797.230000000003</v>
      </c>
      <c r="I17" s="292">
        <v>27437.599999999999</v>
      </c>
      <c r="J17" s="292">
        <v>24441.9</v>
      </c>
      <c r="K17" s="292">
        <v>18444.45</v>
      </c>
      <c r="L17" s="292">
        <v>7890.04</v>
      </c>
      <c r="M17" s="292">
        <v>8036.28</v>
      </c>
      <c r="N17" s="294">
        <f t="shared" si="0"/>
        <v>195132.62000000002</v>
      </c>
      <c r="P17" s="192"/>
      <c r="Q17" s="73"/>
    </row>
    <row r="18" spans="1:18" s="20" customFormat="1" ht="20.100000000000001" customHeight="1" x14ac:dyDescent="0.3">
      <c r="A18" s="115" t="s">
        <v>390</v>
      </c>
      <c r="B18" s="292">
        <v>0</v>
      </c>
      <c r="C18" s="292">
        <v>0</v>
      </c>
      <c r="D18" s="292">
        <v>0</v>
      </c>
      <c r="E18" s="292">
        <v>0</v>
      </c>
      <c r="F18" s="292">
        <v>0</v>
      </c>
      <c r="G18" s="292">
        <v>0</v>
      </c>
      <c r="H18" s="292">
        <v>0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4">
        <f t="shared" si="0"/>
        <v>0</v>
      </c>
      <c r="P18" s="192"/>
      <c r="Q18" s="73"/>
    </row>
    <row r="19" spans="1:18" s="65" customFormat="1" ht="20.100000000000001" customHeight="1" x14ac:dyDescent="0.25">
      <c r="A19" s="203" t="s">
        <v>22</v>
      </c>
      <c r="B19" s="295">
        <f>+SUM(B5:B18)</f>
        <v>1520759.0899999999</v>
      </c>
      <c r="C19" s="295">
        <f t="shared" ref="C19:M19" si="1">+SUM(C5:C18)</f>
        <v>1422578.31</v>
      </c>
      <c r="D19" s="295">
        <f t="shared" si="1"/>
        <v>1558767.7399999995</v>
      </c>
      <c r="E19" s="295">
        <f t="shared" si="1"/>
        <v>1422461.2</v>
      </c>
      <c r="F19" s="295">
        <f t="shared" si="1"/>
        <v>1469144.9700000002</v>
      </c>
      <c r="G19" s="295">
        <f t="shared" si="1"/>
        <v>1393352.03</v>
      </c>
      <c r="H19" s="295">
        <f t="shared" si="1"/>
        <v>1442925.8100000005</v>
      </c>
      <c r="I19" s="295">
        <f t="shared" si="1"/>
        <v>1450935.3400000003</v>
      </c>
      <c r="J19" s="295">
        <f t="shared" si="1"/>
        <v>1395988.9700000007</v>
      </c>
      <c r="K19" s="295">
        <f t="shared" si="1"/>
        <v>1441587.7600000002</v>
      </c>
      <c r="L19" s="295">
        <f t="shared" si="1"/>
        <v>1453145.4699999993</v>
      </c>
      <c r="M19" s="295">
        <f t="shared" si="1"/>
        <v>1535787.9999999998</v>
      </c>
      <c r="N19" s="294">
        <f t="shared" ref="N19" si="2">+SUM(B19:M19)</f>
        <v>17507434.689999998</v>
      </c>
      <c r="P19" s="192"/>
      <c r="Q19" s="73"/>
      <c r="R19" s="20"/>
    </row>
    <row r="20" spans="1:18" x14ac:dyDescent="0.25">
      <c r="M20" s="27"/>
    </row>
    <row r="24" spans="1:18" x14ac:dyDescent="0.25">
      <c r="N24" s="392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zoomScale="75" zoomScaleNormal="75" workbookViewId="0">
      <selection activeCell="C42" sqref="C42"/>
    </sheetView>
  </sheetViews>
  <sheetFormatPr baseColWidth="10" defaultColWidth="11.42578125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23" t="s">
        <v>508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55" ht="13.5" customHeight="1" x14ac:dyDescent="0.25">
      <c r="A4" s="12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R4" s="27">
        <f>SUM(B4:Q4)</f>
        <v>0</v>
      </c>
    </row>
    <row r="5" spans="1:255" s="124" customFormat="1" ht="53.25" customHeight="1" x14ac:dyDescent="0.2">
      <c r="A5" s="160" t="s">
        <v>101</v>
      </c>
      <c r="B5" s="160" t="s">
        <v>191</v>
      </c>
      <c r="C5" s="160" t="s">
        <v>192</v>
      </c>
      <c r="D5" s="160" t="s">
        <v>193</v>
      </c>
      <c r="E5" s="160" t="s">
        <v>194</v>
      </c>
      <c r="F5" s="160" t="s">
        <v>195</v>
      </c>
      <c r="G5" s="160" t="s">
        <v>196</v>
      </c>
      <c r="H5" s="160" t="s">
        <v>197</v>
      </c>
      <c r="I5" s="160" t="s">
        <v>198</v>
      </c>
      <c r="J5" s="160" t="s">
        <v>397</v>
      </c>
      <c r="K5" s="160" t="s">
        <v>199</v>
      </c>
      <c r="L5" s="160" t="s">
        <v>200</v>
      </c>
      <c r="M5" s="160" t="s">
        <v>201</v>
      </c>
      <c r="N5" s="160" t="s">
        <v>202</v>
      </c>
      <c r="O5" s="160" t="s">
        <v>203</v>
      </c>
      <c r="P5" s="160" t="s">
        <v>204</v>
      </c>
      <c r="Q5" s="160" t="s">
        <v>35</v>
      </c>
      <c r="R5" s="160" t="s">
        <v>22</v>
      </c>
    </row>
    <row r="6" spans="1:255" ht="20.100000000000001" customHeight="1" x14ac:dyDescent="0.3">
      <c r="A6" s="159" t="s">
        <v>162</v>
      </c>
      <c r="B6" s="292">
        <v>27963.909999999993</v>
      </c>
      <c r="C6" s="292">
        <v>39430.769999999997</v>
      </c>
      <c r="D6" s="292">
        <v>93907.13</v>
      </c>
      <c r="E6" s="292">
        <v>61329.97</v>
      </c>
      <c r="F6" s="292">
        <v>167683.59999999983</v>
      </c>
      <c r="G6" s="292">
        <v>367255.5400000005</v>
      </c>
      <c r="H6" s="292">
        <v>189998.73000000004</v>
      </c>
      <c r="I6" s="292">
        <v>198935.63000000018</v>
      </c>
      <c r="J6" s="292">
        <v>86423.340000000011</v>
      </c>
      <c r="K6" s="292">
        <v>306175.37</v>
      </c>
      <c r="L6" s="292">
        <v>190515.31999999995</v>
      </c>
      <c r="M6" s="292">
        <v>69846.789999999964</v>
      </c>
      <c r="N6" s="292">
        <v>180186.81000000008</v>
      </c>
      <c r="O6" s="292">
        <v>23759.429999999997</v>
      </c>
      <c r="P6" s="292">
        <v>34804.140000000007</v>
      </c>
      <c r="Q6" s="292">
        <v>1107659.4800000016</v>
      </c>
      <c r="R6" s="295">
        <f>+SUM(B6:Q6)</f>
        <v>3145875.9600000018</v>
      </c>
      <c r="S6" s="27"/>
      <c r="T6" s="27"/>
    </row>
    <row r="7" spans="1:255" ht="20.100000000000001" customHeight="1" x14ac:dyDescent="0.3">
      <c r="A7" s="159" t="s">
        <v>163</v>
      </c>
      <c r="B7" s="292">
        <v>10092.409999999998</v>
      </c>
      <c r="C7" s="292">
        <v>25813.510000000009</v>
      </c>
      <c r="D7" s="292">
        <v>50691.780000000013</v>
      </c>
      <c r="E7" s="292">
        <v>20536.240000000002</v>
      </c>
      <c r="F7" s="292">
        <v>50051.079999999958</v>
      </c>
      <c r="G7" s="292">
        <v>121926.80999999979</v>
      </c>
      <c r="H7" s="292">
        <v>49831.200000000055</v>
      </c>
      <c r="I7" s="292">
        <v>69738.42999999992</v>
      </c>
      <c r="J7" s="292">
        <v>39389.460000000014</v>
      </c>
      <c r="K7" s="292">
        <v>88474.130000000034</v>
      </c>
      <c r="L7" s="292">
        <v>51694.770000000011</v>
      </c>
      <c r="M7" s="292">
        <v>30916.329999999994</v>
      </c>
      <c r="N7" s="292">
        <v>58886.149999999987</v>
      </c>
      <c r="O7" s="292">
        <v>5750.2899999999991</v>
      </c>
      <c r="P7" s="292">
        <v>5364.18</v>
      </c>
      <c r="Q7" s="292">
        <v>655750.79999999981</v>
      </c>
      <c r="R7" s="295">
        <f t="shared" ref="R7:R19" si="0">+SUM(B7:Q7)</f>
        <v>1334907.5699999998</v>
      </c>
      <c r="S7" s="27"/>
      <c r="T7" s="27"/>
    </row>
    <row r="8" spans="1:255" ht="20.100000000000001" customHeight="1" x14ac:dyDescent="0.3">
      <c r="A8" s="159" t="s">
        <v>164</v>
      </c>
      <c r="B8" s="292">
        <v>9279.7499999999982</v>
      </c>
      <c r="C8" s="292">
        <v>13206.829999999998</v>
      </c>
      <c r="D8" s="292">
        <v>23996.129999999994</v>
      </c>
      <c r="E8" s="292">
        <v>14411.780000000006</v>
      </c>
      <c r="F8" s="292">
        <v>42083.430000000008</v>
      </c>
      <c r="G8" s="292">
        <v>55953.139999999992</v>
      </c>
      <c r="H8" s="292">
        <v>37289.810000000034</v>
      </c>
      <c r="I8" s="292">
        <v>35760.539999999986</v>
      </c>
      <c r="J8" s="292">
        <v>13171.7</v>
      </c>
      <c r="K8" s="292">
        <v>46898.340000000033</v>
      </c>
      <c r="L8" s="292">
        <v>42723.639999999963</v>
      </c>
      <c r="M8" s="292">
        <v>14629.750000000015</v>
      </c>
      <c r="N8" s="292">
        <v>45849.279999999977</v>
      </c>
      <c r="O8" s="292">
        <v>5550.0300000000007</v>
      </c>
      <c r="P8" s="292">
        <v>9549.7340000000004</v>
      </c>
      <c r="Q8" s="292">
        <v>178987.77000000025</v>
      </c>
      <c r="R8" s="295">
        <f t="shared" si="0"/>
        <v>589341.65400000033</v>
      </c>
      <c r="S8" s="27"/>
      <c r="T8" s="27"/>
    </row>
    <row r="9" spans="1:255" ht="23.25" customHeight="1" x14ac:dyDescent="0.3">
      <c r="A9" s="159" t="s">
        <v>186</v>
      </c>
      <c r="B9" s="292">
        <v>9.1300000000000026</v>
      </c>
      <c r="C9" s="292">
        <v>108.38</v>
      </c>
      <c r="D9" s="292">
        <v>44.710000000000008</v>
      </c>
      <c r="E9" s="292">
        <v>29.179999999999993</v>
      </c>
      <c r="F9" s="292">
        <v>157.42000000000002</v>
      </c>
      <c r="G9" s="292">
        <v>333.05000000000007</v>
      </c>
      <c r="H9" s="292">
        <v>153.71</v>
      </c>
      <c r="I9" s="292">
        <v>136.05000000000001</v>
      </c>
      <c r="J9" s="292">
        <v>112.06</v>
      </c>
      <c r="K9" s="292">
        <v>223.03</v>
      </c>
      <c r="L9" s="292">
        <v>319.58</v>
      </c>
      <c r="M9" s="292">
        <v>72</v>
      </c>
      <c r="N9" s="292">
        <v>1215.8399999999999</v>
      </c>
      <c r="O9" s="292">
        <v>204.70000000000002</v>
      </c>
      <c r="P9" s="292">
        <v>0</v>
      </c>
      <c r="Q9" s="292">
        <v>1569.0799999999997</v>
      </c>
      <c r="R9" s="295">
        <f t="shared" si="0"/>
        <v>4687.9199999999992</v>
      </c>
      <c r="S9" s="27"/>
      <c r="T9" s="27"/>
    </row>
    <row r="10" spans="1:255" ht="20.100000000000001" customHeight="1" x14ac:dyDescent="0.3">
      <c r="A10" s="159" t="s">
        <v>165</v>
      </c>
      <c r="B10" s="292">
        <v>9556.2999999999993</v>
      </c>
      <c r="C10" s="292">
        <v>38951.880000000005</v>
      </c>
      <c r="D10" s="292">
        <v>70813.37</v>
      </c>
      <c r="E10" s="292">
        <v>1162.82</v>
      </c>
      <c r="F10" s="292">
        <v>2673.1600000000008</v>
      </c>
      <c r="G10" s="292">
        <v>7396.7659999999996</v>
      </c>
      <c r="H10" s="292">
        <v>1381.17</v>
      </c>
      <c r="I10" s="292">
        <v>1232.1399999999999</v>
      </c>
      <c r="J10" s="292">
        <v>652.04999999999995</v>
      </c>
      <c r="K10" s="292">
        <v>16420.8</v>
      </c>
      <c r="L10" s="292">
        <v>5151.5199999999986</v>
      </c>
      <c r="M10" s="292">
        <v>199.61</v>
      </c>
      <c r="N10" s="292">
        <v>37706.189999999995</v>
      </c>
      <c r="O10" s="292">
        <v>1665.4</v>
      </c>
      <c r="P10" s="292">
        <v>25734.918999999998</v>
      </c>
      <c r="Q10" s="292">
        <v>1229661.2599999998</v>
      </c>
      <c r="R10" s="295">
        <f t="shared" si="0"/>
        <v>1450359.3549999997</v>
      </c>
      <c r="S10" s="27"/>
      <c r="T10" s="27"/>
    </row>
    <row r="11" spans="1:255" ht="20.100000000000001" customHeight="1" x14ac:dyDescent="0.3">
      <c r="A11" s="159" t="s">
        <v>166</v>
      </c>
      <c r="B11" s="292">
        <v>10.44</v>
      </c>
      <c r="C11" s="292">
        <v>35.35</v>
      </c>
      <c r="D11" s="292">
        <v>144.22</v>
      </c>
      <c r="E11" s="292">
        <v>85.66</v>
      </c>
      <c r="F11" s="292">
        <v>806.60999999999979</v>
      </c>
      <c r="G11" s="292">
        <v>5904.22</v>
      </c>
      <c r="H11" s="292">
        <v>11547.979999999992</v>
      </c>
      <c r="I11" s="292">
        <v>8740.2299999999977</v>
      </c>
      <c r="J11" s="292">
        <v>3749.1200000000008</v>
      </c>
      <c r="K11" s="292">
        <v>10141.089999999993</v>
      </c>
      <c r="L11" s="292">
        <v>7452.6699999999973</v>
      </c>
      <c r="M11" s="292">
        <v>3310.0000000000023</v>
      </c>
      <c r="N11" s="292">
        <v>11048.539999999992</v>
      </c>
      <c r="O11" s="292">
        <v>4014.17</v>
      </c>
      <c r="P11" s="292">
        <v>0</v>
      </c>
      <c r="Q11" s="292">
        <v>59674.18999999993</v>
      </c>
      <c r="R11" s="295">
        <f t="shared" si="0"/>
        <v>126664.4899999999</v>
      </c>
      <c r="S11" s="27"/>
      <c r="T11" s="27"/>
    </row>
    <row r="12" spans="1:255" ht="20.100000000000001" customHeight="1" x14ac:dyDescent="0.3">
      <c r="A12" s="159" t="s">
        <v>167</v>
      </c>
      <c r="B12" s="292">
        <v>0</v>
      </c>
      <c r="C12" s="292">
        <v>0</v>
      </c>
      <c r="D12" s="292">
        <v>0</v>
      </c>
      <c r="E12" s="292">
        <v>10614.18</v>
      </c>
      <c r="F12" s="292">
        <v>0</v>
      </c>
      <c r="G12" s="292">
        <v>32541.679999999997</v>
      </c>
      <c r="H12" s="292">
        <v>755.0899999999998</v>
      </c>
      <c r="I12" s="292">
        <v>344.37</v>
      </c>
      <c r="J12" s="292">
        <v>13.77</v>
      </c>
      <c r="K12" s="292">
        <v>8246.4499999999989</v>
      </c>
      <c r="L12" s="292">
        <v>0</v>
      </c>
      <c r="M12" s="292">
        <v>1691.3300000000002</v>
      </c>
      <c r="N12" s="292">
        <v>1853.08</v>
      </c>
      <c r="O12" s="292">
        <v>0</v>
      </c>
      <c r="P12" s="292">
        <v>34761.19</v>
      </c>
      <c r="Q12" s="292">
        <v>361.12000000000006</v>
      </c>
      <c r="R12" s="295">
        <f t="shared" si="0"/>
        <v>91182.26</v>
      </c>
      <c r="S12" s="27"/>
      <c r="T12" s="27"/>
    </row>
    <row r="13" spans="1:255" ht="20.100000000000001" customHeight="1" x14ac:dyDescent="0.3">
      <c r="A13" s="159" t="s">
        <v>168</v>
      </c>
      <c r="B13" s="292">
        <v>0</v>
      </c>
      <c r="C13" s="292">
        <v>0</v>
      </c>
      <c r="D13" s="292">
        <v>0</v>
      </c>
      <c r="E13" s="292">
        <v>0</v>
      </c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2694.2400000000002</v>
      </c>
      <c r="N13" s="292">
        <v>0</v>
      </c>
      <c r="O13" s="292">
        <v>0</v>
      </c>
      <c r="P13" s="292">
        <v>0</v>
      </c>
      <c r="Q13" s="292">
        <v>0</v>
      </c>
      <c r="R13" s="295">
        <f t="shared" si="0"/>
        <v>2694.2400000000002</v>
      </c>
      <c r="S13" s="27"/>
      <c r="T13" s="27"/>
    </row>
    <row r="14" spans="1:255" ht="20.100000000000001" customHeight="1" x14ac:dyDescent="0.3">
      <c r="A14" s="159" t="s">
        <v>169</v>
      </c>
      <c r="B14" s="292">
        <v>9358.31</v>
      </c>
      <c r="C14" s="292">
        <v>19021.019999999997</v>
      </c>
      <c r="D14" s="292">
        <v>43965.67</v>
      </c>
      <c r="E14" s="292">
        <v>25757.13</v>
      </c>
      <c r="F14" s="292">
        <v>2004.65</v>
      </c>
      <c r="G14" s="292">
        <v>1510.2900000000004</v>
      </c>
      <c r="H14" s="292">
        <v>475.68</v>
      </c>
      <c r="I14" s="292">
        <v>34367.01</v>
      </c>
      <c r="J14" s="292">
        <v>46171.74</v>
      </c>
      <c r="K14" s="292">
        <v>202629.03999999992</v>
      </c>
      <c r="L14" s="292">
        <v>22660.070000000003</v>
      </c>
      <c r="M14" s="292">
        <v>40984.97</v>
      </c>
      <c r="N14" s="292">
        <v>13143.739999999996</v>
      </c>
      <c r="O14" s="292">
        <v>0</v>
      </c>
      <c r="P14" s="292">
        <v>0</v>
      </c>
      <c r="Q14" s="292">
        <v>1480.22</v>
      </c>
      <c r="R14" s="295">
        <f t="shared" si="0"/>
        <v>463529.53999999992</v>
      </c>
      <c r="S14" s="27"/>
      <c r="T14" s="27"/>
    </row>
    <row r="15" spans="1:255" ht="20.100000000000001" customHeight="1" x14ac:dyDescent="0.3">
      <c r="A15" s="115" t="s">
        <v>170</v>
      </c>
      <c r="B15" s="292">
        <v>48081.9</v>
      </c>
      <c r="C15" s="292">
        <v>98127.07</v>
      </c>
      <c r="D15" s="292">
        <v>264188.68</v>
      </c>
      <c r="E15" s="292">
        <v>161583.75000000009</v>
      </c>
      <c r="F15" s="292">
        <v>204443.82000000004</v>
      </c>
      <c r="G15" s="292">
        <v>468916.22999999992</v>
      </c>
      <c r="H15" s="292">
        <v>250593.17999999996</v>
      </c>
      <c r="I15" s="292">
        <v>278150.49999999994</v>
      </c>
      <c r="J15" s="292">
        <v>137865.06</v>
      </c>
      <c r="K15" s="292">
        <v>359236.25000000012</v>
      </c>
      <c r="L15" s="292">
        <v>202431.82000000009</v>
      </c>
      <c r="M15" s="292">
        <v>101338.54000000001</v>
      </c>
      <c r="N15" s="292">
        <v>231652.36999999994</v>
      </c>
      <c r="O15" s="292">
        <v>36788.900000000009</v>
      </c>
      <c r="P15" s="292">
        <v>41319.58</v>
      </c>
      <c r="Q15" s="292">
        <v>2017324.7899999979</v>
      </c>
      <c r="R15" s="295">
        <f t="shared" si="0"/>
        <v>4902042.4399999985</v>
      </c>
      <c r="S15" s="27"/>
      <c r="T15" s="27"/>
    </row>
    <row r="16" spans="1:255" ht="20.100000000000001" customHeight="1" x14ac:dyDescent="0.3">
      <c r="A16" s="115" t="s">
        <v>306</v>
      </c>
      <c r="B16" s="292">
        <v>47700.249999999993</v>
      </c>
      <c r="C16" s="292">
        <v>413048.50999999989</v>
      </c>
      <c r="D16" s="292">
        <v>1976331.4900000007</v>
      </c>
      <c r="E16" s="292">
        <v>458322.62999999983</v>
      </c>
      <c r="F16" s="292">
        <v>296184.67999999993</v>
      </c>
      <c r="G16" s="292">
        <v>235816.86700000011</v>
      </c>
      <c r="H16" s="292">
        <v>151705.77599999987</v>
      </c>
      <c r="I16" s="292">
        <v>231071.28399999987</v>
      </c>
      <c r="J16" s="292">
        <v>98122.370000000024</v>
      </c>
      <c r="K16" s="292">
        <v>400570.41399999964</v>
      </c>
      <c r="L16" s="292">
        <v>202333.62999999983</v>
      </c>
      <c r="M16" s="292">
        <v>108242.96000000006</v>
      </c>
      <c r="N16" s="292">
        <v>476477.55000000005</v>
      </c>
      <c r="O16" s="292">
        <v>100254.29999999997</v>
      </c>
      <c r="P16" s="292">
        <v>96980.910000000018</v>
      </c>
      <c r="Q16" s="292">
        <v>1304.9140000000002</v>
      </c>
      <c r="R16" s="295">
        <f t="shared" si="0"/>
        <v>5294468.5350000001</v>
      </c>
      <c r="S16" s="27"/>
      <c r="T16" s="27"/>
    </row>
    <row r="17" spans="1:20" ht="20.100000000000001" customHeight="1" x14ac:dyDescent="0.3">
      <c r="A17" s="115" t="s">
        <v>307</v>
      </c>
      <c r="B17" s="292">
        <v>0</v>
      </c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0</v>
      </c>
      <c r="Q17" s="292">
        <v>0</v>
      </c>
      <c r="R17" s="295">
        <f t="shared" si="0"/>
        <v>0</v>
      </c>
      <c r="S17" s="27"/>
      <c r="T17" s="27"/>
    </row>
    <row r="18" spans="1:20" ht="20.100000000000001" customHeight="1" x14ac:dyDescent="0.3">
      <c r="A18" s="159" t="s">
        <v>177</v>
      </c>
      <c r="B18" s="292">
        <v>0</v>
      </c>
      <c r="C18" s="292">
        <v>39091.280000000006</v>
      </c>
      <c r="D18" s="292">
        <v>4954.1499999999996</v>
      </c>
      <c r="E18" s="292">
        <v>73911.27</v>
      </c>
      <c r="F18" s="292">
        <v>195</v>
      </c>
      <c r="G18" s="292">
        <v>18983.509999999998</v>
      </c>
      <c r="H18" s="292">
        <v>11051.49</v>
      </c>
      <c r="I18" s="292">
        <v>0</v>
      </c>
      <c r="J18" s="292">
        <v>0</v>
      </c>
      <c r="K18" s="292">
        <v>0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46945.919999999998</v>
      </c>
      <c r="R18" s="295">
        <f t="shared" si="0"/>
        <v>195132.62</v>
      </c>
      <c r="S18" s="27"/>
      <c r="T18" s="27"/>
    </row>
    <row r="19" spans="1:20" s="20" customFormat="1" ht="20.100000000000001" customHeight="1" x14ac:dyDescent="0.3">
      <c r="A19" s="115" t="s">
        <v>390</v>
      </c>
      <c r="B19" s="292">
        <v>0</v>
      </c>
      <c r="C19" s="292">
        <v>0</v>
      </c>
      <c r="D19" s="292">
        <v>0</v>
      </c>
      <c r="E19" s="292">
        <v>0</v>
      </c>
      <c r="F19" s="292">
        <v>0</v>
      </c>
      <c r="G19" s="292">
        <v>23216.800000000003</v>
      </c>
      <c r="H19" s="292">
        <v>0</v>
      </c>
      <c r="I19" s="292">
        <v>0</v>
      </c>
      <c r="J19" s="292">
        <v>0</v>
      </c>
      <c r="K19" s="292">
        <v>0</v>
      </c>
      <c r="L19" s="292">
        <v>0</v>
      </c>
      <c r="M19" s="292">
        <v>0</v>
      </c>
      <c r="N19" s="292">
        <v>0</v>
      </c>
      <c r="O19" s="292">
        <v>0</v>
      </c>
      <c r="P19" s="292">
        <v>12081.950999999999</v>
      </c>
      <c r="Q19" s="292">
        <v>0</v>
      </c>
      <c r="R19" s="295">
        <f t="shared" si="0"/>
        <v>35298.751000000004</v>
      </c>
    </row>
    <row r="20" spans="1:20" s="75" customFormat="1" ht="20.100000000000001" customHeight="1" x14ac:dyDescent="0.25">
      <c r="A20" s="203" t="s">
        <v>22</v>
      </c>
      <c r="B20" s="295">
        <f t="shared" ref="B20:Q20" si="1">+SUM(B6:B19)</f>
        <v>162052.4</v>
      </c>
      <c r="C20" s="295">
        <f t="shared" si="1"/>
        <v>686834.6</v>
      </c>
      <c r="D20" s="295">
        <f t="shared" si="1"/>
        <v>2529037.3300000005</v>
      </c>
      <c r="E20" s="295">
        <f t="shared" si="1"/>
        <v>827744.60999999987</v>
      </c>
      <c r="F20" s="295">
        <f t="shared" si="1"/>
        <v>766283.44999999984</v>
      </c>
      <c r="G20" s="295">
        <f t="shared" si="1"/>
        <v>1339754.9030000004</v>
      </c>
      <c r="H20" s="295">
        <f t="shared" si="1"/>
        <v>704783.81599999999</v>
      </c>
      <c r="I20" s="295">
        <f t="shared" si="1"/>
        <v>858476.18399999989</v>
      </c>
      <c r="J20" s="295">
        <f t="shared" si="1"/>
        <v>425670.67000000004</v>
      </c>
      <c r="K20" s="295">
        <f t="shared" si="1"/>
        <v>1439014.9139999999</v>
      </c>
      <c r="L20" s="295">
        <f t="shared" si="1"/>
        <v>725283.01999999979</v>
      </c>
      <c r="M20" s="295">
        <f t="shared" si="1"/>
        <v>373926.52000000008</v>
      </c>
      <c r="N20" s="295">
        <f t="shared" si="1"/>
        <v>1058019.55</v>
      </c>
      <c r="O20" s="295">
        <f t="shared" si="1"/>
        <v>177987.21999999997</v>
      </c>
      <c r="P20" s="295">
        <f t="shared" si="1"/>
        <v>260596.60400000005</v>
      </c>
      <c r="Q20" s="295">
        <f t="shared" si="1"/>
        <v>5300719.5439999998</v>
      </c>
      <c r="R20" s="295">
        <f t="shared" ref="R20" si="2">+SUM(B20:Q20)</f>
        <v>17636185.335000001</v>
      </c>
      <c r="T20" s="27"/>
    </row>
    <row r="21" spans="1:20" ht="15" customHeight="1" x14ac:dyDescent="0.25"/>
    <row r="22" spans="1:20" ht="15" customHeight="1" x14ac:dyDescent="0.25">
      <c r="R22" s="490"/>
    </row>
    <row r="23" spans="1:20" ht="15" customHeight="1" x14ac:dyDescent="0.25"/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C42" sqref="C42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65" t="s">
        <v>510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65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75" customFormat="1" ht="53.25" customHeight="1" x14ac:dyDescent="0.2">
      <c r="A4" s="166" t="s">
        <v>101</v>
      </c>
      <c r="B4" s="166" t="s">
        <v>191</v>
      </c>
      <c r="C4" s="166" t="s">
        <v>192</v>
      </c>
      <c r="D4" s="166" t="s">
        <v>193</v>
      </c>
      <c r="E4" s="166" t="s">
        <v>194</v>
      </c>
      <c r="F4" s="166" t="s">
        <v>195</v>
      </c>
      <c r="G4" s="166" t="s">
        <v>196</v>
      </c>
      <c r="H4" s="166" t="s">
        <v>197</v>
      </c>
      <c r="I4" s="166" t="s">
        <v>198</v>
      </c>
      <c r="J4" s="166" t="s">
        <v>397</v>
      </c>
      <c r="K4" s="166" t="s">
        <v>199</v>
      </c>
      <c r="L4" s="166" t="s">
        <v>200</v>
      </c>
      <c r="M4" s="166" t="s">
        <v>330</v>
      </c>
      <c r="N4" s="166" t="s">
        <v>202</v>
      </c>
      <c r="O4" s="166" t="s">
        <v>203</v>
      </c>
      <c r="P4" s="166" t="s">
        <v>204</v>
      </c>
      <c r="Q4" s="166" t="s">
        <v>35</v>
      </c>
      <c r="R4" s="30" t="s">
        <v>22</v>
      </c>
    </row>
    <row r="5" spans="1:20" ht="20.100000000000001" customHeight="1" x14ac:dyDescent="0.3">
      <c r="A5" s="159" t="s">
        <v>162</v>
      </c>
      <c r="B5" s="296">
        <v>0</v>
      </c>
      <c r="C5" s="296">
        <v>0</v>
      </c>
      <c r="D5" s="296">
        <v>0</v>
      </c>
      <c r="E5" s="296">
        <v>0</v>
      </c>
      <c r="F5" s="296">
        <v>0</v>
      </c>
      <c r="G5" s="296">
        <v>0</v>
      </c>
      <c r="H5" s="296">
        <v>0</v>
      </c>
      <c r="I5" s="296">
        <v>0</v>
      </c>
      <c r="J5" s="296">
        <v>0</v>
      </c>
      <c r="K5" s="296">
        <v>0</v>
      </c>
      <c r="L5" s="296">
        <v>0</v>
      </c>
      <c r="M5" s="296">
        <v>0</v>
      </c>
      <c r="N5" s="296">
        <v>0</v>
      </c>
      <c r="O5" s="296">
        <v>0</v>
      </c>
      <c r="P5" s="296">
        <v>0</v>
      </c>
      <c r="Q5" s="296">
        <v>0</v>
      </c>
      <c r="R5" s="297">
        <f>SUM(B5:Q5)</f>
        <v>0</v>
      </c>
      <c r="S5" s="392"/>
      <c r="T5" s="27"/>
    </row>
    <row r="6" spans="1:20" ht="20.100000000000001" customHeight="1" x14ac:dyDescent="0.3">
      <c r="A6" s="159" t="s">
        <v>163</v>
      </c>
      <c r="B6" s="296">
        <v>0</v>
      </c>
      <c r="C6" s="296">
        <v>0</v>
      </c>
      <c r="D6" s="296">
        <v>0</v>
      </c>
      <c r="E6" s="296">
        <v>0</v>
      </c>
      <c r="F6" s="296">
        <v>0</v>
      </c>
      <c r="G6" s="296">
        <v>0</v>
      </c>
      <c r="H6" s="296">
        <v>0</v>
      </c>
      <c r="I6" s="296">
        <v>0</v>
      </c>
      <c r="J6" s="296">
        <v>0</v>
      </c>
      <c r="K6" s="296">
        <v>0</v>
      </c>
      <c r="L6" s="296">
        <v>0</v>
      </c>
      <c r="M6" s="296">
        <v>0</v>
      </c>
      <c r="N6" s="296">
        <v>0</v>
      </c>
      <c r="O6" s="296">
        <v>0</v>
      </c>
      <c r="P6" s="296">
        <v>0</v>
      </c>
      <c r="Q6" s="296">
        <v>0</v>
      </c>
      <c r="R6" s="297">
        <f t="shared" ref="R6:R19" si="0">SUM(B6:Q6)</f>
        <v>0</v>
      </c>
      <c r="S6" s="392"/>
      <c r="T6" s="27"/>
    </row>
    <row r="7" spans="1:20" ht="20.100000000000001" customHeight="1" x14ac:dyDescent="0.3">
      <c r="A7" s="159" t="s">
        <v>164</v>
      </c>
      <c r="B7" s="296">
        <v>0</v>
      </c>
      <c r="C7" s="296">
        <v>0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296">
        <v>0</v>
      </c>
      <c r="J7" s="296">
        <v>0</v>
      </c>
      <c r="K7" s="296">
        <v>0</v>
      </c>
      <c r="L7" s="296">
        <v>0</v>
      </c>
      <c r="M7" s="296">
        <v>0</v>
      </c>
      <c r="N7" s="296">
        <v>0</v>
      </c>
      <c r="O7" s="296">
        <v>0</v>
      </c>
      <c r="P7" s="296">
        <v>3794.5239999999999</v>
      </c>
      <c r="Q7" s="296">
        <v>0</v>
      </c>
      <c r="R7" s="297">
        <f t="shared" si="0"/>
        <v>3794.5239999999999</v>
      </c>
      <c r="S7" s="392"/>
      <c r="T7" s="27"/>
    </row>
    <row r="8" spans="1:20" ht="20.100000000000001" customHeight="1" x14ac:dyDescent="0.3">
      <c r="A8" s="159" t="s">
        <v>186</v>
      </c>
      <c r="B8" s="296">
        <v>0</v>
      </c>
      <c r="C8" s="296">
        <v>0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296">
        <v>0</v>
      </c>
      <c r="J8" s="296">
        <v>0</v>
      </c>
      <c r="K8" s="296">
        <v>0</v>
      </c>
      <c r="L8" s="296">
        <v>0</v>
      </c>
      <c r="M8" s="296">
        <v>0</v>
      </c>
      <c r="N8" s="296">
        <v>0</v>
      </c>
      <c r="O8" s="296">
        <v>0</v>
      </c>
      <c r="P8" s="296">
        <v>0</v>
      </c>
      <c r="Q8" s="296">
        <v>0</v>
      </c>
      <c r="R8" s="297">
        <f t="shared" si="0"/>
        <v>0</v>
      </c>
      <c r="S8" s="392"/>
      <c r="T8" s="27"/>
    </row>
    <row r="9" spans="1:20" ht="20.100000000000001" customHeight="1" x14ac:dyDescent="0.3">
      <c r="A9" s="159" t="s">
        <v>165</v>
      </c>
      <c r="B9" s="296">
        <v>0</v>
      </c>
      <c r="C9" s="296">
        <v>0</v>
      </c>
      <c r="D9" s="296">
        <v>0</v>
      </c>
      <c r="E9" s="296">
        <v>0</v>
      </c>
      <c r="F9" s="296">
        <v>0</v>
      </c>
      <c r="G9" s="296">
        <v>3894.0259999999989</v>
      </c>
      <c r="H9" s="296">
        <v>0</v>
      </c>
      <c r="I9" s="296">
        <v>0</v>
      </c>
      <c r="J9" s="296">
        <v>0</v>
      </c>
      <c r="K9" s="296">
        <v>0</v>
      </c>
      <c r="L9" s="296">
        <v>0</v>
      </c>
      <c r="M9" s="296">
        <v>0</v>
      </c>
      <c r="N9" s="296">
        <v>0</v>
      </c>
      <c r="O9" s="296">
        <v>0</v>
      </c>
      <c r="P9" s="296">
        <v>2359.049</v>
      </c>
      <c r="Q9" s="296">
        <v>0</v>
      </c>
      <c r="R9" s="297">
        <f t="shared" si="0"/>
        <v>6253.0749999999989</v>
      </c>
      <c r="S9" s="392"/>
      <c r="T9" s="27"/>
    </row>
    <row r="10" spans="1:20" ht="20.100000000000001" customHeight="1" x14ac:dyDescent="0.3">
      <c r="A10" s="159" t="s">
        <v>166</v>
      </c>
      <c r="B10" s="296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296">
        <v>0</v>
      </c>
      <c r="N10" s="296">
        <v>0</v>
      </c>
      <c r="O10" s="296">
        <v>0</v>
      </c>
      <c r="P10" s="296">
        <v>0</v>
      </c>
      <c r="Q10" s="296">
        <v>0</v>
      </c>
      <c r="R10" s="297">
        <f t="shared" si="0"/>
        <v>0</v>
      </c>
      <c r="S10" s="392"/>
      <c r="T10" s="27"/>
    </row>
    <row r="11" spans="1:20" ht="20.100000000000001" customHeight="1" x14ac:dyDescent="0.3">
      <c r="A11" s="159" t="s">
        <v>167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296">
        <v>0</v>
      </c>
      <c r="N11" s="296">
        <v>0</v>
      </c>
      <c r="O11" s="296">
        <v>0</v>
      </c>
      <c r="P11" s="296">
        <v>0</v>
      </c>
      <c r="Q11" s="296">
        <v>0</v>
      </c>
      <c r="R11" s="297">
        <f t="shared" si="0"/>
        <v>0</v>
      </c>
      <c r="S11" s="392"/>
      <c r="T11" s="27"/>
    </row>
    <row r="12" spans="1:20" ht="20.100000000000001" customHeight="1" x14ac:dyDescent="0.3">
      <c r="A12" s="159" t="s">
        <v>168</v>
      </c>
      <c r="B12" s="296">
        <v>0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0</v>
      </c>
      <c r="K12" s="296">
        <v>0</v>
      </c>
      <c r="L12" s="296">
        <v>0</v>
      </c>
      <c r="M12" s="296">
        <v>0</v>
      </c>
      <c r="N12" s="296">
        <v>0</v>
      </c>
      <c r="O12" s="296">
        <v>0</v>
      </c>
      <c r="P12" s="296">
        <v>0</v>
      </c>
      <c r="Q12" s="296">
        <v>0</v>
      </c>
      <c r="R12" s="297">
        <f t="shared" si="0"/>
        <v>0</v>
      </c>
      <c r="S12" s="392"/>
      <c r="T12" s="27"/>
    </row>
    <row r="13" spans="1:20" ht="20.100000000000001" customHeight="1" x14ac:dyDescent="0.3">
      <c r="A13" s="159" t="s">
        <v>169</v>
      </c>
      <c r="B13" s="296">
        <v>0</v>
      </c>
      <c r="C13" s="296">
        <v>0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296">
        <v>0</v>
      </c>
      <c r="J13" s="296">
        <v>0</v>
      </c>
      <c r="K13" s="296">
        <v>0</v>
      </c>
      <c r="L13" s="296">
        <v>0</v>
      </c>
      <c r="M13" s="296">
        <v>0</v>
      </c>
      <c r="N13" s="296">
        <v>0</v>
      </c>
      <c r="O13" s="296">
        <v>0</v>
      </c>
      <c r="P13" s="296">
        <v>0</v>
      </c>
      <c r="Q13" s="296">
        <v>0</v>
      </c>
      <c r="R13" s="297">
        <f t="shared" si="0"/>
        <v>0</v>
      </c>
      <c r="S13" s="392"/>
      <c r="T13" s="27"/>
    </row>
    <row r="14" spans="1:20" ht="20.100000000000001" customHeight="1" x14ac:dyDescent="0.3">
      <c r="A14" s="115" t="s">
        <v>170</v>
      </c>
      <c r="B14" s="296">
        <v>0</v>
      </c>
      <c r="C14" s="296">
        <v>0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296">
        <v>0</v>
      </c>
      <c r="J14" s="296">
        <v>0</v>
      </c>
      <c r="K14" s="296">
        <v>0</v>
      </c>
      <c r="L14" s="296">
        <v>0</v>
      </c>
      <c r="M14" s="296">
        <v>0</v>
      </c>
      <c r="N14" s="296">
        <v>0</v>
      </c>
      <c r="O14" s="296">
        <v>0</v>
      </c>
      <c r="P14" s="296">
        <v>0</v>
      </c>
      <c r="Q14" s="296">
        <v>0</v>
      </c>
      <c r="R14" s="297">
        <f t="shared" si="0"/>
        <v>0</v>
      </c>
      <c r="S14" s="392"/>
      <c r="T14" s="27"/>
    </row>
    <row r="15" spans="1:20" ht="20.100000000000001" customHeight="1" x14ac:dyDescent="0.3">
      <c r="A15" s="115" t="s">
        <v>306</v>
      </c>
      <c r="B15" s="296">
        <v>0</v>
      </c>
      <c r="C15" s="296">
        <v>0</v>
      </c>
      <c r="D15" s="296">
        <v>0</v>
      </c>
      <c r="E15" s="296">
        <v>0</v>
      </c>
      <c r="F15" s="296">
        <v>0</v>
      </c>
      <c r="G15" s="296">
        <v>46593.126999999979</v>
      </c>
      <c r="H15" s="296">
        <v>9746.5460000000003</v>
      </c>
      <c r="I15" s="296">
        <v>3092.8139999999999</v>
      </c>
      <c r="J15" s="296">
        <v>0</v>
      </c>
      <c r="K15" s="296">
        <v>17087.114000000001</v>
      </c>
      <c r="L15" s="296">
        <v>0</v>
      </c>
      <c r="M15" s="296">
        <v>0</v>
      </c>
      <c r="N15" s="296">
        <v>0</v>
      </c>
      <c r="O15" s="296">
        <v>0</v>
      </c>
      <c r="P15" s="296">
        <v>5579.78</v>
      </c>
      <c r="Q15" s="296">
        <v>1304.9140000000002</v>
      </c>
      <c r="R15" s="297">
        <f t="shared" si="0"/>
        <v>83404.294999999984</v>
      </c>
      <c r="S15" s="392"/>
      <c r="T15" s="27"/>
    </row>
    <row r="16" spans="1:20" ht="20.100000000000001" customHeight="1" x14ac:dyDescent="0.3">
      <c r="A16" s="115" t="s">
        <v>307</v>
      </c>
      <c r="B16" s="296">
        <v>0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</v>
      </c>
      <c r="M16" s="296">
        <v>0</v>
      </c>
      <c r="N16" s="296">
        <v>0</v>
      </c>
      <c r="O16" s="296">
        <v>0</v>
      </c>
      <c r="P16" s="296">
        <v>0</v>
      </c>
      <c r="Q16" s="296">
        <v>0</v>
      </c>
      <c r="R16" s="297">
        <f t="shared" si="0"/>
        <v>0</v>
      </c>
      <c r="S16" s="392"/>
      <c r="T16" s="27"/>
    </row>
    <row r="17" spans="1:20" ht="20.100000000000001" customHeight="1" x14ac:dyDescent="0.3">
      <c r="A17" s="115" t="s">
        <v>177</v>
      </c>
      <c r="B17" s="296">
        <v>0</v>
      </c>
      <c r="C17" s="296">
        <v>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296">
        <v>0</v>
      </c>
      <c r="J17" s="296">
        <v>0</v>
      </c>
      <c r="K17" s="296">
        <v>0</v>
      </c>
      <c r="L17" s="296">
        <v>0</v>
      </c>
      <c r="M17" s="296">
        <v>0</v>
      </c>
      <c r="N17" s="296">
        <v>0</v>
      </c>
      <c r="O17" s="296">
        <v>0</v>
      </c>
      <c r="P17" s="296">
        <v>0</v>
      </c>
      <c r="Q17" s="296">
        <v>0</v>
      </c>
      <c r="R17" s="297">
        <f t="shared" si="0"/>
        <v>0</v>
      </c>
      <c r="S17" s="392"/>
      <c r="T17" s="27"/>
    </row>
    <row r="18" spans="1:20" s="177" customFormat="1" ht="20.100000000000001" customHeight="1" x14ac:dyDescent="0.3">
      <c r="A18" s="176" t="s">
        <v>390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23216.799999999996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296">
        <v>0</v>
      </c>
      <c r="N18" s="296">
        <v>0</v>
      </c>
      <c r="O18" s="296">
        <v>0</v>
      </c>
      <c r="P18" s="296">
        <v>12081.951000000001</v>
      </c>
      <c r="Q18" s="296">
        <v>0</v>
      </c>
      <c r="R18" s="297">
        <f t="shared" si="0"/>
        <v>35298.750999999997</v>
      </c>
    </row>
    <row r="19" spans="1:20" s="75" customFormat="1" ht="20.100000000000001" customHeight="1" x14ac:dyDescent="0.25">
      <c r="A19" s="398" t="s">
        <v>22</v>
      </c>
      <c r="B19" s="382">
        <f>SUM(B5:B18)</f>
        <v>0</v>
      </c>
      <c r="C19" s="382">
        <f t="shared" ref="C19:Q19" si="1">SUM(C5:C18)</f>
        <v>0</v>
      </c>
      <c r="D19" s="382">
        <f t="shared" si="1"/>
        <v>0</v>
      </c>
      <c r="E19" s="382">
        <f t="shared" si="1"/>
        <v>0</v>
      </c>
      <c r="F19" s="382">
        <f t="shared" si="1"/>
        <v>0</v>
      </c>
      <c r="G19" s="382">
        <f t="shared" si="1"/>
        <v>73703.95299999998</v>
      </c>
      <c r="H19" s="382">
        <f t="shared" si="1"/>
        <v>9746.5460000000003</v>
      </c>
      <c r="I19" s="382">
        <f t="shared" si="1"/>
        <v>3092.8139999999999</v>
      </c>
      <c r="J19" s="382">
        <f t="shared" si="1"/>
        <v>0</v>
      </c>
      <c r="K19" s="382">
        <f t="shared" si="1"/>
        <v>17087.114000000001</v>
      </c>
      <c r="L19" s="382">
        <f t="shared" si="1"/>
        <v>0</v>
      </c>
      <c r="M19" s="382">
        <f t="shared" si="1"/>
        <v>0</v>
      </c>
      <c r="N19" s="382">
        <f t="shared" si="1"/>
        <v>0</v>
      </c>
      <c r="O19" s="382">
        <f t="shared" si="1"/>
        <v>0</v>
      </c>
      <c r="P19" s="382">
        <f t="shared" si="1"/>
        <v>23815.304</v>
      </c>
      <c r="Q19" s="382">
        <f t="shared" si="1"/>
        <v>1304.9140000000002</v>
      </c>
      <c r="R19" s="297">
        <f t="shared" si="0"/>
        <v>128750.64499999999</v>
      </c>
      <c r="S19" s="397"/>
      <c r="T19" s="27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C42" sqref="C42"/>
    </sheetView>
  </sheetViews>
  <sheetFormatPr baseColWidth="10" defaultColWidth="11.42578125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65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58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  <c r="S4" s="75"/>
      <c r="T4" s="75"/>
      <c r="U4" s="75"/>
      <c r="V4" s="75"/>
      <c r="W4" s="75"/>
    </row>
    <row r="5" spans="1:23" ht="20.100000000000001" customHeight="1" x14ac:dyDescent="0.25">
      <c r="A5" s="159" t="s">
        <v>162</v>
      </c>
      <c r="B5" s="291">
        <v>957.38000000000011</v>
      </c>
      <c r="C5" s="291">
        <v>72.700000000000017</v>
      </c>
      <c r="D5" s="291">
        <v>1276.8199999999997</v>
      </c>
      <c r="E5" s="291">
        <v>282.31</v>
      </c>
      <c r="F5" s="291">
        <v>2576.1299999999992</v>
      </c>
      <c r="G5" s="291">
        <v>6280.1099999999988</v>
      </c>
      <c r="H5" s="291">
        <v>2543.1099999999997</v>
      </c>
      <c r="I5" s="291">
        <v>2089.1499999999987</v>
      </c>
      <c r="J5" s="291">
        <v>2612.0999999999995</v>
      </c>
      <c r="K5" s="291">
        <v>19820.509999999991</v>
      </c>
      <c r="L5" s="291">
        <v>13177.790000000006</v>
      </c>
      <c r="M5" s="291">
        <v>844.45</v>
      </c>
      <c r="N5" s="291">
        <v>4924.8199999999979</v>
      </c>
      <c r="O5" s="291">
        <v>202.27000000000007</v>
      </c>
      <c r="P5" s="291">
        <v>503.21000000000004</v>
      </c>
      <c r="Q5" s="291">
        <v>13797.590000000006</v>
      </c>
      <c r="R5" s="298">
        <f>SUM(B5:Q5)</f>
        <v>71960.45</v>
      </c>
    </row>
    <row r="6" spans="1:23" ht="20.100000000000001" customHeight="1" x14ac:dyDescent="0.25">
      <c r="A6" s="159" t="s">
        <v>163</v>
      </c>
      <c r="B6" s="291">
        <v>18.47</v>
      </c>
      <c r="C6" s="291">
        <v>156.05000000000001</v>
      </c>
      <c r="D6" s="291">
        <v>206.68000000000004</v>
      </c>
      <c r="E6" s="291">
        <v>185.18999999999997</v>
      </c>
      <c r="F6" s="291">
        <v>1412.3300000000002</v>
      </c>
      <c r="G6" s="291">
        <v>1360.6200000000001</v>
      </c>
      <c r="H6" s="291">
        <v>1252.3800000000008</v>
      </c>
      <c r="I6" s="291">
        <v>423.07</v>
      </c>
      <c r="J6" s="291">
        <v>256.2</v>
      </c>
      <c r="K6" s="291">
        <v>4458.600000000004</v>
      </c>
      <c r="L6" s="291">
        <v>1380.7700000000002</v>
      </c>
      <c r="M6" s="291">
        <v>1461.02</v>
      </c>
      <c r="N6" s="291">
        <v>2251.44</v>
      </c>
      <c r="O6" s="291">
        <v>129.93</v>
      </c>
      <c r="P6" s="291">
        <v>100.26999999999998</v>
      </c>
      <c r="Q6" s="291">
        <v>12851.580000000007</v>
      </c>
      <c r="R6" s="298">
        <f t="shared" ref="R6:R19" si="0">SUM(B6:Q6)</f>
        <v>27904.600000000013</v>
      </c>
    </row>
    <row r="7" spans="1:23" ht="20.100000000000001" customHeight="1" x14ac:dyDescent="0.25">
      <c r="A7" s="159" t="s">
        <v>164</v>
      </c>
      <c r="B7" s="291">
        <v>845.95</v>
      </c>
      <c r="C7" s="291">
        <v>85.929999999999993</v>
      </c>
      <c r="D7" s="291">
        <v>16.899999999999999</v>
      </c>
      <c r="E7" s="291">
        <v>11.219999999999999</v>
      </c>
      <c r="F7" s="291">
        <v>36.790000000000006</v>
      </c>
      <c r="G7" s="291">
        <v>1309.9099999999999</v>
      </c>
      <c r="H7" s="291">
        <v>134.82999999999998</v>
      </c>
      <c r="I7" s="291">
        <v>266.16000000000014</v>
      </c>
      <c r="J7" s="291">
        <v>474.07999999999993</v>
      </c>
      <c r="K7" s="291">
        <v>1035.9999999999998</v>
      </c>
      <c r="L7" s="291">
        <v>2232.4799999999991</v>
      </c>
      <c r="M7" s="291">
        <v>47.399999999999977</v>
      </c>
      <c r="N7" s="291">
        <v>913.81999999999994</v>
      </c>
      <c r="O7" s="291">
        <v>1.66</v>
      </c>
      <c r="P7" s="291">
        <v>12.31</v>
      </c>
      <c r="Q7" s="291">
        <v>1445.5899999999976</v>
      </c>
      <c r="R7" s="298">
        <f t="shared" si="0"/>
        <v>8871.0299999999952</v>
      </c>
    </row>
    <row r="8" spans="1:23" ht="20.100000000000001" customHeight="1" x14ac:dyDescent="0.25">
      <c r="A8" s="159" t="s">
        <v>186</v>
      </c>
      <c r="B8" s="291">
        <v>3.01</v>
      </c>
      <c r="C8" s="291">
        <v>4.1100000000000003</v>
      </c>
      <c r="D8" s="291">
        <v>5.54</v>
      </c>
      <c r="E8" s="291">
        <v>0.64</v>
      </c>
      <c r="F8" s="291">
        <v>97.419999999999987</v>
      </c>
      <c r="G8" s="291">
        <v>71.05</v>
      </c>
      <c r="H8" s="291">
        <v>91.71</v>
      </c>
      <c r="I8" s="291">
        <v>101.05</v>
      </c>
      <c r="J8" s="291">
        <v>112.06</v>
      </c>
      <c r="K8" s="291">
        <v>53.889999999999993</v>
      </c>
      <c r="L8" s="291">
        <v>116.98</v>
      </c>
      <c r="M8" s="291">
        <v>0</v>
      </c>
      <c r="N8" s="291">
        <v>78.300000000000011</v>
      </c>
      <c r="O8" s="291">
        <v>204.70000000000002</v>
      </c>
      <c r="P8" s="291">
        <v>0</v>
      </c>
      <c r="Q8" s="291">
        <v>245.20000000000007</v>
      </c>
      <c r="R8" s="298">
        <f t="shared" si="0"/>
        <v>1185.6600000000001</v>
      </c>
    </row>
    <row r="9" spans="1:23" ht="20.100000000000001" customHeight="1" x14ac:dyDescent="0.25">
      <c r="A9" s="159" t="s">
        <v>165</v>
      </c>
      <c r="B9" s="291">
        <v>198.69</v>
      </c>
      <c r="C9" s="291">
        <v>5246.3200000000006</v>
      </c>
      <c r="D9" s="291">
        <v>15780.95</v>
      </c>
      <c r="E9" s="291">
        <v>23.14</v>
      </c>
      <c r="F9" s="291">
        <v>632.04</v>
      </c>
      <c r="G9" s="291">
        <v>3316.74</v>
      </c>
      <c r="H9" s="291">
        <v>1288.8399999999999</v>
      </c>
      <c r="I9" s="291">
        <v>1076.1399999999999</v>
      </c>
      <c r="J9" s="291">
        <v>587.04999999999995</v>
      </c>
      <c r="K9" s="291">
        <v>10125.280000000001</v>
      </c>
      <c r="L9" s="291">
        <v>651.79999999999995</v>
      </c>
      <c r="M9" s="291">
        <v>31</v>
      </c>
      <c r="N9" s="291">
        <v>58.92</v>
      </c>
      <c r="O9" s="291">
        <v>1665.4</v>
      </c>
      <c r="P9" s="291">
        <v>687.58999999999992</v>
      </c>
      <c r="Q9" s="291">
        <v>151131.98999999996</v>
      </c>
      <c r="R9" s="298">
        <f t="shared" si="0"/>
        <v>192501.88999999996</v>
      </c>
    </row>
    <row r="10" spans="1:23" ht="20.100000000000001" customHeight="1" x14ac:dyDescent="0.25">
      <c r="A10" s="159" t="s">
        <v>166</v>
      </c>
      <c r="B10" s="291">
        <v>0</v>
      </c>
      <c r="C10" s="291">
        <v>0</v>
      </c>
      <c r="D10" s="291">
        <v>0</v>
      </c>
      <c r="E10" s="291">
        <v>0</v>
      </c>
      <c r="F10" s="291">
        <v>164.15</v>
      </c>
      <c r="G10" s="291">
        <v>363.96000000000004</v>
      </c>
      <c r="H10" s="291">
        <v>1035</v>
      </c>
      <c r="I10" s="291">
        <v>387.59999999999997</v>
      </c>
      <c r="J10" s="291">
        <v>72</v>
      </c>
      <c r="K10" s="291">
        <v>575.04</v>
      </c>
      <c r="L10" s="291">
        <v>101.99</v>
      </c>
      <c r="M10" s="291">
        <v>0</v>
      </c>
      <c r="N10" s="291">
        <v>20</v>
      </c>
      <c r="O10" s="291">
        <v>0</v>
      </c>
      <c r="P10" s="291">
        <v>0</v>
      </c>
      <c r="Q10" s="291">
        <v>7024.9600000000009</v>
      </c>
      <c r="R10" s="298">
        <f t="shared" si="0"/>
        <v>9744.7000000000007</v>
      </c>
    </row>
    <row r="11" spans="1:23" ht="20.100000000000001" customHeight="1" x14ac:dyDescent="0.25">
      <c r="A11" s="159" t="s">
        <v>167</v>
      </c>
      <c r="B11" s="291">
        <v>0</v>
      </c>
      <c r="C11" s="291">
        <v>0</v>
      </c>
      <c r="D11" s="291">
        <v>0</v>
      </c>
      <c r="E11" s="291">
        <v>10614.18</v>
      </c>
      <c r="F11" s="291">
        <v>0</v>
      </c>
      <c r="G11" s="291">
        <v>67.179999999999993</v>
      </c>
      <c r="H11" s="291">
        <v>755.0899999999998</v>
      </c>
      <c r="I11" s="291">
        <v>344.37</v>
      </c>
      <c r="J11" s="291">
        <v>13.77</v>
      </c>
      <c r="K11" s="291">
        <v>3875.7500000000005</v>
      </c>
      <c r="L11" s="291">
        <v>0</v>
      </c>
      <c r="M11" s="291">
        <v>1691.3300000000002</v>
      </c>
      <c r="N11" s="291">
        <v>1853.08</v>
      </c>
      <c r="O11" s="291">
        <v>0</v>
      </c>
      <c r="P11" s="291">
        <v>11790</v>
      </c>
      <c r="Q11" s="291">
        <v>361.12000000000006</v>
      </c>
      <c r="R11" s="298">
        <f t="shared" si="0"/>
        <v>31365.87</v>
      </c>
    </row>
    <row r="12" spans="1:23" ht="20.100000000000001" customHeight="1" x14ac:dyDescent="0.25">
      <c r="A12" s="159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2694.2400000000002</v>
      </c>
      <c r="N12" s="291">
        <v>0</v>
      </c>
      <c r="O12" s="291">
        <v>0</v>
      </c>
      <c r="P12" s="291">
        <v>0</v>
      </c>
      <c r="Q12" s="291">
        <v>0</v>
      </c>
      <c r="R12" s="298">
        <f t="shared" si="0"/>
        <v>2694.2400000000002</v>
      </c>
    </row>
    <row r="13" spans="1:23" ht="20.100000000000001" customHeight="1" x14ac:dyDescent="0.25">
      <c r="A13" s="159" t="s">
        <v>169</v>
      </c>
      <c r="B13" s="291">
        <v>9358.31</v>
      </c>
      <c r="C13" s="291">
        <v>19021.019999999997</v>
      </c>
      <c r="D13" s="291">
        <v>43965.67</v>
      </c>
      <c r="E13" s="291">
        <v>25757.13</v>
      </c>
      <c r="F13" s="291">
        <v>2004.65</v>
      </c>
      <c r="G13" s="291">
        <v>1510.2900000000004</v>
      </c>
      <c r="H13" s="291">
        <v>475.68</v>
      </c>
      <c r="I13" s="291">
        <v>34367.01</v>
      </c>
      <c r="J13" s="291">
        <v>46171.74</v>
      </c>
      <c r="K13" s="291">
        <v>201838.74999999994</v>
      </c>
      <c r="L13" s="291">
        <v>22660.070000000003</v>
      </c>
      <c r="M13" s="291">
        <v>40984.97</v>
      </c>
      <c r="N13" s="291">
        <v>13143.739999999996</v>
      </c>
      <c r="O13" s="291">
        <v>0</v>
      </c>
      <c r="P13" s="291">
        <v>0</v>
      </c>
      <c r="Q13" s="291">
        <v>1480.22</v>
      </c>
      <c r="R13" s="298">
        <f t="shared" si="0"/>
        <v>462739.24999999988</v>
      </c>
    </row>
    <row r="14" spans="1:23" ht="20.100000000000001" customHeight="1" x14ac:dyDescent="0.25">
      <c r="A14" s="159" t="s">
        <v>170</v>
      </c>
      <c r="B14" s="291">
        <v>6519.0500000000011</v>
      </c>
      <c r="C14" s="291">
        <v>14506.080000000005</v>
      </c>
      <c r="D14" s="291">
        <v>60095.049999999996</v>
      </c>
      <c r="E14" s="291">
        <v>30139.010000000002</v>
      </c>
      <c r="F14" s="291">
        <v>23839.71999999999</v>
      </c>
      <c r="G14" s="291">
        <v>120926.86999999992</v>
      </c>
      <c r="H14" s="291">
        <v>40169.359999999993</v>
      </c>
      <c r="I14" s="291">
        <v>30518.350000000009</v>
      </c>
      <c r="J14" s="291">
        <v>20692.72</v>
      </c>
      <c r="K14" s="291">
        <v>66625.469999999987</v>
      </c>
      <c r="L14" s="291">
        <v>21440.079999999998</v>
      </c>
      <c r="M14" s="291">
        <v>29963.040000000001</v>
      </c>
      <c r="N14" s="291">
        <v>28581.049999999988</v>
      </c>
      <c r="O14" s="291">
        <v>5910.12</v>
      </c>
      <c r="P14" s="291">
        <v>10366.26</v>
      </c>
      <c r="Q14" s="291">
        <v>750900.66000000015</v>
      </c>
      <c r="R14" s="298">
        <f t="shared" si="0"/>
        <v>1261192.8900000001</v>
      </c>
    </row>
    <row r="15" spans="1:23" ht="20.100000000000001" customHeight="1" x14ac:dyDescent="0.25">
      <c r="A15" s="159" t="s">
        <v>306</v>
      </c>
      <c r="B15" s="291">
        <v>29158.18</v>
      </c>
      <c r="C15" s="291">
        <v>341798.9</v>
      </c>
      <c r="D15" s="291">
        <v>1787049.1099999999</v>
      </c>
      <c r="E15" s="291">
        <v>364918.01999999979</v>
      </c>
      <c r="F15" s="291">
        <v>194251.86</v>
      </c>
      <c r="G15" s="291">
        <v>56641.48</v>
      </c>
      <c r="H15" s="291">
        <v>51277.590000000004</v>
      </c>
      <c r="I15" s="291">
        <v>75754.89</v>
      </c>
      <c r="J15" s="291">
        <v>26069.570000000014</v>
      </c>
      <c r="K15" s="291">
        <v>190303.83000000019</v>
      </c>
      <c r="L15" s="291">
        <v>54749.880000000012</v>
      </c>
      <c r="M15" s="291">
        <v>35270.29</v>
      </c>
      <c r="N15" s="291">
        <v>267262.78000000003</v>
      </c>
      <c r="O15" s="291">
        <v>82352.800000000003</v>
      </c>
      <c r="P15" s="291">
        <v>55659.759999999995</v>
      </c>
      <c r="Q15" s="291">
        <v>0</v>
      </c>
      <c r="R15" s="298">
        <f t="shared" si="0"/>
        <v>3612518.9399999995</v>
      </c>
    </row>
    <row r="16" spans="1:23" ht="20.100000000000001" customHeight="1" x14ac:dyDescent="0.25">
      <c r="A16" s="159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8">
        <f t="shared" si="0"/>
        <v>0</v>
      </c>
    </row>
    <row r="17" spans="1:18" ht="20.100000000000001" customHeight="1" x14ac:dyDescent="0.25">
      <c r="A17" s="159" t="s">
        <v>177</v>
      </c>
      <c r="B17" s="291">
        <v>0</v>
      </c>
      <c r="C17" s="291">
        <v>37426.04</v>
      </c>
      <c r="D17" s="291">
        <v>4954.1499999999996</v>
      </c>
      <c r="E17" s="291">
        <v>73641.19</v>
      </c>
      <c r="F17" s="291">
        <v>195</v>
      </c>
      <c r="G17" s="291">
        <v>18802.849999999999</v>
      </c>
      <c r="H17" s="291">
        <v>10798.849999999999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46417.420000000006</v>
      </c>
      <c r="R17" s="298">
        <f t="shared" si="0"/>
        <v>192235.50000000003</v>
      </c>
    </row>
    <row r="18" spans="1:18" s="177" customFormat="1" ht="20.100000000000001" customHeight="1" x14ac:dyDescent="0.25">
      <c r="A18" s="176" t="s">
        <v>390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287">
        <v>0</v>
      </c>
      <c r="P18" s="291">
        <v>0</v>
      </c>
      <c r="Q18" s="402">
        <v>0</v>
      </c>
      <c r="R18" s="298">
        <f t="shared" si="0"/>
        <v>0</v>
      </c>
    </row>
    <row r="19" spans="1:18" ht="20.100000000000001" customHeight="1" x14ac:dyDescent="0.25">
      <c r="A19" s="204" t="s">
        <v>22</v>
      </c>
      <c r="B19" s="298">
        <f>SUM(B5:B18)</f>
        <v>47059.040000000001</v>
      </c>
      <c r="C19" s="298">
        <f t="shared" ref="C19:Q19" si="1">SUM(C5:C18)</f>
        <v>418317.15</v>
      </c>
      <c r="D19" s="298">
        <f t="shared" si="1"/>
        <v>1913350.8699999996</v>
      </c>
      <c r="E19" s="298">
        <f t="shared" si="1"/>
        <v>505572.0299999998</v>
      </c>
      <c r="F19" s="298">
        <f t="shared" si="1"/>
        <v>225210.08999999997</v>
      </c>
      <c r="G19" s="298">
        <f t="shared" si="1"/>
        <v>210651.05999999994</v>
      </c>
      <c r="H19" s="298">
        <f t="shared" si="1"/>
        <v>109822.44</v>
      </c>
      <c r="I19" s="298">
        <f t="shared" si="1"/>
        <v>145327.79</v>
      </c>
      <c r="J19" s="298">
        <f t="shared" si="1"/>
        <v>97061.290000000008</v>
      </c>
      <c r="K19" s="298">
        <f t="shared" si="1"/>
        <v>498713.12000000011</v>
      </c>
      <c r="L19" s="298">
        <f t="shared" si="1"/>
        <v>116511.84000000003</v>
      </c>
      <c r="M19" s="298">
        <f t="shared" si="1"/>
        <v>112987.74000000002</v>
      </c>
      <c r="N19" s="298">
        <f t="shared" si="1"/>
        <v>319087.95</v>
      </c>
      <c r="O19" s="298">
        <f t="shared" si="1"/>
        <v>90466.880000000005</v>
      </c>
      <c r="P19" s="298">
        <f t="shared" si="1"/>
        <v>79119.399999999994</v>
      </c>
      <c r="Q19" s="298">
        <f t="shared" si="1"/>
        <v>985656.33000000019</v>
      </c>
      <c r="R19" s="298">
        <f t="shared" si="0"/>
        <v>5874915.0200000005</v>
      </c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8" ht="15" customHeight="1" x14ac:dyDescent="0.25">
      <c r="A21" s="173" t="s">
        <v>102</v>
      </c>
      <c r="B21" s="17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C42" sqref="C42"/>
    </sheetView>
  </sheetViews>
  <sheetFormatPr baseColWidth="10" defaultColWidth="11.42578125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71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57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172" t="s">
        <v>22</v>
      </c>
    </row>
    <row r="5" spans="1:18" s="21" customFormat="1" ht="20.100000000000001" customHeight="1" x14ac:dyDescent="0.25">
      <c r="A5" s="159" t="s">
        <v>162</v>
      </c>
      <c r="B5" s="291">
        <v>0</v>
      </c>
      <c r="C5" s="291">
        <v>0</v>
      </c>
      <c r="D5" s="291">
        <v>58.019999999999996</v>
      </c>
      <c r="E5" s="291">
        <v>0</v>
      </c>
      <c r="F5" s="291">
        <v>2.0699999999999998</v>
      </c>
      <c r="G5" s="291">
        <v>251.2</v>
      </c>
      <c r="H5" s="291">
        <v>0</v>
      </c>
      <c r="I5" s="291">
        <v>0</v>
      </c>
      <c r="J5" s="291">
        <v>1106.8400000000001</v>
      </c>
      <c r="K5" s="291">
        <v>470.94000000000005</v>
      </c>
      <c r="L5" s="291">
        <v>296.98</v>
      </c>
      <c r="M5" s="291">
        <v>23</v>
      </c>
      <c r="N5" s="291">
        <v>0</v>
      </c>
      <c r="O5" s="291">
        <v>0</v>
      </c>
      <c r="P5" s="291">
        <v>8.5</v>
      </c>
      <c r="Q5" s="291">
        <v>1439.33</v>
      </c>
      <c r="R5" s="298">
        <f>SUM(B5:Q5)</f>
        <v>3656.88</v>
      </c>
    </row>
    <row r="6" spans="1:18" s="21" customFormat="1" ht="20.100000000000001" customHeight="1" x14ac:dyDescent="0.25">
      <c r="A6" s="159" t="s">
        <v>163</v>
      </c>
      <c r="B6" s="291">
        <v>0</v>
      </c>
      <c r="C6" s="291">
        <v>0</v>
      </c>
      <c r="D6" s="291">
        <v>0.1</v>
      </c>
      <c r="E6" s="291">
        <v>17.670000000000002</v>
      </c>
      <c r="F6" s="291">
        <v>4.2900000000000009</v>
      </c>
      <c r="G6" s="291">
        <v>102</v>
      </c>
      <c r="H6" s="291">
        <v>10</v>
      </c>
      <c r="I6" s="291">
        <v>0</v>
      </c>
      <c r="J6" s="291">
        <v>437.06</v>
      </c>
      <c r="K6" s="291">
        <v>1991.9</v>
      </c>
      <c r="L6" s="291">
        <v>256.04999999999995</v>
      </c>
      <c r="M6" s="291">
        <v>191</v>
      </c>
      <c r="N6" s="291">
        <v>0</v>
      </c>
      <c r="O6" s="291">
        <v>0</v>
      </c>
      <c r="P6" s="291">
        <v>0</v>
      </c>
      <c r="Q6" s="291">
        <v>863.6</v>
      </c>
      <c r="R6" s="298">
        <f t="shared" ref="R6:R19" si="0">SUM(B6:Q6)</f>
        <v>3873.6699999999996</v>
      </c>
    </row>
    <row r="7" spans="1:18" s="21" customFormat="1" ht="20.100000000000001" customHeight="1" x14ac:dyDescent="0.25">
      <c r="A7" s="159" t="s">
        <v>164</v>
      </c>
      <c r="B7" s="291">
        <v>0</v>
      </c>
      <c r="C7" s="291">
        <v>3.15</v>
      </c>
      <c r="D7" s="291">
        <v>19.79</v>
      </c>
      <c r="E7" s="291">
        <v>0</v>
      </c>
      <c r="F7" s="291">
        <v>0</v>
      </c>
      <c r="G7" s="291">
        <v>0</v>
      </c>
      <c r="H7" s="291">
        <v>0</v>
      </c>
      <c r="I7" s="291">
        <v>30</v>
      </c>
      <c r="J7" s="291">
        <v>0</v>
      </c>
      <c r="K7" s="291">
        <v>5</v>
      </c>
      <c r="L7" s="291">
        <v>102.99000000000001</v>
      </c>
      <c r="M7" s="291">
        <v>0</v>
      </c>
      <c r="N7" s="291">
        <v>0</v>
      </c>
      <c r="O7" s="291">
        <v>0</v>
      </c>
      <c r="P7" s="291">
        <v>0</v>
      </c>
      <c r="Q7" s="291">
        <v>22</v>
      </c>
      <c r="R7" s="298">
        <f t="shared" si="0"/>
        <v>182.93</v>
      </c>
    </row>
    <row r="8" spans="1:18" s="21" customFormat="1" ht="20.100000000000001" customHeight="1" x14ac:dyDescent="0.25">
      <c r="A8" s="159" t="s">
        <v>186</v>
      </c>
      <c r="B8" s="291">
        <v>0</v>
      </c>
      <c r="C8" s="291">
        <v>0</v>
      </c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  <c r="L8" s="291">
        <v>0</v>
      </c>
      <c r="M8" s="291">
        <v>0</v>
      </c>
      <c r="N8" s="291">
        <v>0</v>
      </c>
      <c r="O8" s="291">
        <v>0</v>
      </c>
      <c r="P8" s="291">
        <v>0</v>
      </c>
      <c r="Q8" s="291">
        <v>0</v>
      </c>
      <c r="R8" s="298">
        <f t="shared" si="0"/>
        <v>0</v>
      </c>
    </row>
    <row r="9" spans="1:18" s="21" customFormat="1" ht="20.100000000000001" customHeight="1" x14ac:dyDescent="0.25">
      <c r="A9" s="159" t="s">
        <v>165</v>
      </c>
      <c r="B9" s="291">
        <v>0</v>
      </c>
      <c r="C9" s="291">
        <v>0</v>
      </c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136</v>
      </c>
      <c r="J9" s="291">
        <v>65</v>
      </c>
      <c r="K9" s="291">
        <v>0</v>
      </c>
      <c r="L9" s="291">
        <v>506.13000000000005</v>
      </c>
      <c r="M9" s="291">
        <v>0</v>
      </c>
      <c r="N9" s="291">
        <v>0</v>
      </c>
      <c r="O9" s="291">
        <v>0</v>
      </c>
      <c r="P9" s="291">
        <v>0</v>
      </c>
      <c r="Q9" s="291">
        <v>0</v>
      </c>
      <c r="R9" s="298">
        <f t="shared" si="0"/>
        <v>707.13000000000011</v>
      </c>
    </row>
    <row r="10" spans="1:18" s="21" customFormat="1" ht="20.100000000000001" customHeight="1" x14ac:dyDescent="0.25">
      <c r="A10" s="159" t="s">
        <v>166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64.98</v>
      </c>
      <c r="K10" s="291">
        <v>93.990000000000009</v>
      </c>
      <c r="L10" s="291">
        <v>15</v>
      </c>
      <c r="M10" s="291">
        <v>0</v>
      </c>
      <c r="N10" s="291">
        <v>0</v>
      </c>
      <c r="O10" s="291">
        <v>0</v>
      </c>
      <c r="P10" s="291">
        <v>0</v>
      </c>
      <c r="Q10" s="291">
        <v>243.55</v>
      </c>
      <c r="R10" s="298">
        <f t="shared" si="0"/>
        <v>417.52000000000004</v>
      </c>
    </row>
    <row r="11" spans="1:18" s="21" customFormat="1" ht="20.100000000000001" customHeight="1" x14ac:dyDescent="0.25">
      <c r="A11" s="159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291">
        <v>0</v>
      </c>
      <c r="O11" s="291">
        <v>0</v>
      </c>
      <c r="P11" s="291">
        <v>0</v>
      </c>
      <c r="Q11" s="291">
        <v>0</v>
      </c>
      <c r="R11" s="298">
        <f t="shared" si="0"/>
        <v>0</v>
      </c>
    </row>
    <row r="12" spans="1:18" s="21" customFormat="1" ht="20.100000000000001" customHeight="1" x14ac:dyDescent="0.25">
      <c r="A12" s="159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1">
        <v>0</v>
      </c>
      <c r="R12" s="298">
        <f t="shared" si="0"/>
        <v>0</v>
      </c>
    </row>
    <row r="13" spans="1:18" s="21" customFormat="1" ht="20.100000000000001" customHeight="1" x14ac:dyDescent="0.25">
      <c r="A13" s="159" t="s">
        <v>169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790.29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8">
        <f t="shared" si="0"/>
        <v>790.29</v>
      </c>
    </row>
    <row r="14" spans="1:18" s="21" customFormat="1" ht="20.100000000000001" customHeight="1" x14ac:dyDescent="0.25">
      <c r="A14" s="159" t="s">
        <v>170</v>
      </c>
      <c r="B14" s="291">
        <v>9387.1200000000008</v>
      </c>
      <c r="C14" s="291">
        <v>28254.180000000004</v>
      </c>
      <c r="D14" s="291">
        <v>109162.55</v>
      </c>
      <c r="E14" s="291">
        <v>72524.810000000012</v>
      </c>
      <c r="F14" s="291">
        <v>66700.110000000015</v>
      </c>
      <c r="G14" s="291">
        <v>118821.32000000004</v>
      </c>
      <c r="H14" s="291">
        <v>60423.360000000052</v>
      </c>
      <c r="I14" s="291">
        <v>74383.759999999966</v>
      </c>
      <c r="J14" s="291">
        <v>49317.580000000016</v>
      </c>
      <c r="K14" s="291">
        <v>103737.48999999999</v>
      </c>
      <c r="L14" s="291">
        <v>56044.259999999995</v>
      </c>
      <c r="M14" s="291">
        <v>20621.290000000005</v>
      </c>
      <c r="N14" s="291">
        <v>59115.710000000014</v>
      </c>
      <c r="O14" s="291">
        <v>1927.48</v>
      </c>
      <c r="P14" s="291">
        <v>3560.2200000000007</v>
      </c>
      <c r="Q14" s="291">
        <v>373425.02000000072</v>
      </c>
      <c r="R14" s="298">
        <f t="shared" si="0"/>
        <v>1207406.2600000007</v>
      </c>
    </row>
    <row r="15" spans="1:18" s="21" customFormat="1" ht="20.100000000000001" customHeight="1" x14ac:dyDescent="0.25">
      <c r="A15" s="159" t="s">
        <v>306</v>
      </c>
      <c r="B15" s="291">
        <v>3944.8299999999995</v>
      </c>
      <c r="C15" s="291">
        <v>33263.78</v>
      </c>
      <c r="D15" s="291">
        <v>115339.67000000004</v>
      </c>
      <c r="E15" s="291">
        <v>41010.970000000016</v>
      </c>
      <c r="F15" s="291">
        <v>26379.91</v>
      </c>
      <c r="G15" s="291">
        <v>24271.079999999994</v>
      </c>
      <c r="H15" s="291">
        <v>19945.950000000004</v>
      </c>
      <c r="I15" s="291">
        <v>48747.849999999977</v>
      </c>
      <c r="J15" s="291">
        <v>20420.179999999997</v>
      </c>
      <c r="K15" s="291">
        <v>102720.19000000008</v>
      </c>
      <c r="L15" s="291">
        <v>46945.340000000011</v>
      </c>
      <c r="M15" s="291">
        <v>24714.790000000012</v>
      </c>
      <c r="N15" s="291">
        <v>46809.19000000001</v>
      </c>
      <c r="O15" s="291">
        <v>1477.0800000000004</v>
      </c>
      <c r="P15" s="291">
        <v>4063</v>
      </c>
      <c r="Q15" s="291">
        <v>0</v>
      </c>
      <c r="R15" s="298">
        <f t="shared" si="0"/>
        <v>560053.81000000017</v>
      </c>
    </row>
    <row r="16" spans="1:18" s="21" customFormat="1" ht="20.100000000000001" customHeight="1" x14ac:dyDescent="0.25">
      <c r="A16" s="159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8">
        <f t="shared" si="0"/>
        <v>0</v>
      </c>
    </row>
    <row r="17" spans="1:18" s="21" customFormat="1" ht="20.100000000000001" customHeight="1" x14ac:dyDescent="0.25">
      <c r="A17" s="159" t="s">
        <v>177</v>
      </c>
      <c r="B17" s="291">
        <v>0</v>
      </c>
      <c r="C17" s="291">
        <v>1665.2399999999998</v>
      </c>
      <c r="D17" s="291">
        <v>0</v>
      </c>
      <c r="E17" s="291">
        <v>270.08</v>
      </c>
      <c r="F17" s="291">
        <v>0</v>
      </c>
      <c r="G17" s="291">
        <v>180.66</v>
      </c>
      <c r="H17" s="291">
        <v>252.64000000000001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513.81000000000006</v>
      </c>
      <c r="R17" s="298">
        <f t="shared" si="0"/>
        <v>2882.4299999999994</v>
      </c>
    </row>
    <row r="18" spans="1:18" s="21" customFormat="1" ht="20.100000000000001" customHeight="1" x14ac:dyDescent="0.25">
      <c r="A18" s="176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98">
        <f t="shared" si="0"/>
        <v>0</v>
      </c>
    </row>
    <row r="19" spans="1:18" s="21" customFormat="1" ht="20.100000000000001" customHeight="1" x14ac:dyDescent="0.25">
      <c r="A19" s="204" t="s">
        <v>22</v>
      </c>
      <c r="B19" s="299">
        <f>SUM(B5:B18)</f>
        <v>13331.95</v>
      </c>
      <c r="C19" s="299">
        <f t="shared" ref="C19:Q19" si="1">SUM(C5:C18)</f>
        <v>63186.35</v>
      </c>
      <c r="D19" s="299">
        <f t="shared" si="1"/>
        <v>224580.13000000006</v>
      </c>
      <c r="E19" s="299">
        <f t="shared" si="1"/>
        <v>113823.53000000003</v>
      </c>
      <c r="F19" s="299">
        <f t="shared" si="1"/>
        <v>93086.380000000019</v>
      </c>
      <c r="G19" s="299">
        <f t="shared" si="1"/>
        <v>143626.26000000004</v>
      </c>
      <c r="H19" s="299">
        <f t="shared" si="1"/>
        <v>80631.950000000055</v>
      </c>
      <c r="I19" s="299">
        <f t="shared" si="1"/>
        <v>123297.60999999994</v>
      </c>
      <c r="J19" s="299">
        <f t="shared" si="1"/>
        <v>71411.640000000014</v>
      </c>
      <c r="K19" s="299">
        <f t="shared" si="1"/>
        <v>209809.80000000005</v>
      </c>
      <c r="L19" s="299">
        <f t="shared" si="1"/>
        <v>104166.75</v>
      </c>
      <c r="M19" s="299">
        <f t="shared" si="1"/>
        <v>45550.080000000016</v>
      </c>
      <c r="N19" s="299">
        <f t="shared" si="1"/>
        <v>105924.90000000002</v>
      </c>
      <c r="O19" s="299">
        <f t="shared" si="1"/>
        <v>3404.5600000000004</v>
      </c>
      <c r="P19" s="299">
        <f t="shared" si="1"/>
        <v>7631.7200000000012</v>
      </c>
      <c r="Q19" s="299">
        <f t="shared" si="1"/>
        <v>376507.3100000007</v>
      </c>
      <c r="R19" s="298">
        <f t="shared" si="0"/>
        <v>1779970.9200000009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2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C42" sqref="C42"/>
    </sheetView>
  </sheetViews>
  <sheetFormatPr baseColWidth="10" defaultColWidth="11.42578125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71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6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172" t="s">
        <v>22</v>
      </c>
    </row>
    <row r="5" spans="1:18" ht="20.100000000000001" customHeight="1" x14ac:dyDescent="0.25">
      <c r="A5" s="159" t="s">
        <v>162</v>
      </c>
      <c r="B5" s="291">
        <v>0</v>
      </c>
      <c r="C5" s="291">
        <v>0</v>
      </c>
      <c r="D5" s="291">
        <v>5.77</v>
      </c>
      <c r="E5" s="291">
        <v>0</v>
      </c>
      <c r="F5" s="291">
        <v>0</v>
      </c>
      <c r="G5" s="291">
        <v>0</v>
      </c>
      <c r="H5" s="291">
        <v>0</v>
      </c>
      <c r="I5" s="291">
        <v>0</v>
      </c>
      <c r="J5" s="291">
        <v>0</v>
      </c>
      <c r="K5" s="291">
        <v>0</v>
      </c>
      <c r="L5" s="291">
        <v>0</v>
      </c>
      <c r="M5" s="291">
        <v>0</v>
      </c>
      <c r="N5" s="291">
        <v>0</v>
      </c>
      <c r="O5" s="291">
        <v>0</v>
      </c>
      <c r="P5" s="291">
        <v>0</v>
      </c>
      <c r="Q5" s="291">
        <v>0</v>
      </c>
      <c r="R5" s="298">
        <f>SUM(B5:Q5)</f>
        <v>5.77</v>
      </c>
    </row>
    <row r="6" spans="1:18" ht="20.100000000000001" customHeight="1" x14ac:dyDescent="0.25">
      <c r="A6" s="159" t="s">
        <v>163</v>
      </c>
      <c r="B6" s="291">
        <v>0</v>
      </c>
      <c r="C6" s="291">
        <v>0</v>
      </c>
      <c r="D6" s="291">
        <v>0</v>
      </c>
      <c r="E6" s="291">
        <v>0</v>
      </c>
      <c r="F6" s="291">
        <v>0</v>
      </c>
      <c r="G6" s="291">
        <v>0</v>
      </c>
      <c r="H6" s="291">
        <v>0</v>
      </c>
      <c r="I6" s="291">
        <v>0</v>
      </c>
      <c r="J6" s="291">
        <v>0</v>
      </c>
      <c r="K6" s="291">
        <v>0</v>
      </c>
      <c r="L6" s="291">
        <v>0</v>
      </c>
      <c r="M6" s="291">
        <v>0</v>
      </c>
      <c r="N6" s="291">
        <v>0</v>
      </c>
      <c r="O6" s="291">
        <v>0</v>
      </c>
      <c r="P6" s="291">
        <v>0</v>
      </c>
      <c r="Q6" s="291">
        <v>15.5</v>
      </c>
      <c r="R6" s="298">
        <f t="shared" ref="R6:R19" si="0">SUM(B6:Q6)</f>
        <v>15.5</v>
      </c>
    </row>
    <row r="7" spans="1:18" ht="20.100000000000001" customHeight="1" x14ac:dyDescent="0.25">
      <c r="A7" s="159" t="s">
        <v>164</v>
      </c>
      <c r="B7" s="291">
        <v>0</v>
      </c>
      <c r="C7" s="291">
        <v>0</v>
      </c>
      <c r="D7" s="291">
        <v>0</v>
      </c>
      <c r="E7" s="291">
        <v>0</v>
      </c>
      <c r="F7" s="291">
        <v>0</v>
      </c>
      <c r="G7" s="291">
        <v>0</v>
      </c>
      <c r="H7" s="291">
        <v>0</v>
      </c>
      <c r="I7" s="291">
        <v>0</v>
      </c>
      <c r="J7" s="291">
        <v>0</v>
      </c>
      <c r="K7" s="291">
        <v>0</v>
      </c>
      <c r="L7" s="291">
        <v>0</v>
      </c>
      <c r="M7" s="291">
        <v>0</v>
      </c>
      <c r="N7" s="291">
        <v>0</v>
      </c>
      <c r="O7" s="291">
        <v>0</v>
      </c>
      <c r="P7" s="291">
        <v>0</v>
      </c>
      <c r="Q7" s="291">
        <v>0</v>
      </c>
      <c r="R7" s="298">
        <f t="shared" si="0"/>
        <v>0</v>
      </c>
    </row>
    <row r="8" spans="1:18" ht="20.100000000000001" customHeight="1" x14ac:dyDescent="0.25">
      <c r="A8" s="159" t="s">
        <v>186</v>
      </c>
      <c r="B8" s="291">
        <v>6.12</v>
      </c>
      <c r="C8" s="291">
        <v>104.27</v>
      </c>
      <c r="D8" s="291">
        <v>39.17</v>
      </c>
      <c r="E8" s="291">
        <v>28.539999999999992</v>
      </c>
      <c r="F8" s="291">
        <v>60</v>
      </c>
      <c r="G8" s="291">
        <v>262</v>
      </c>
      <c r="H8" s="291">
        <v>62</v>
      </c>
      <c r="I8" s="291">
        <v>35</v>
      </c>
      <c r="J8" s="291">
        <v>0</v>
      </c>
      <c r="K8" s="291">
        <v>169.14</v>
      </c>
      <c r="L8" s="291">
        <v>202.59999999999997</v>
      </c>
      <c r="M8" s="291">
        <v>72</v>
      </c>
      <c r="N8" s="291">
        <v>1137.54</v>
      </c>
      <c r="O8" s="291">
        <v>0</v>
      </c>
      <c r="P8" s="291">
        <v>0</v>
      </c>
      <c r="Q8" s="291">
        <v>1323.8799999999997</v>
      </c>
      <c r="R8" s="298">
        <f t="shared" si="0"/>
        <v>3502.2599999999998</v>
      </c>
    </row>
    <row r="9" spans="1:18" ht="20.100000000000001" customHeight="1" x14ac:dyDescent="0.25">
      <c r="A9" s="159" t="s">
        <v>165</v>
      </c>
      <c r="B9" s="291">
        <v>9357.6099999999988</v>
      </c>
      <c r="C9" s="291">
        <v>33705.56</v>
      </c>
      <c r="D9" s="291">
        <v>55032.420000000013</v>
      </c>
      <c r="E9" s="291">
        <v>1139.6799999999998</v>
      </c>
      <c r="F9" s="291">
        <v>2041.12</v>
      </c>
      <c r="G9" s="291">
        <v>186</v>
      </c>
      <c r="H9" s="291">
        <v>92.33</v>
      </c>
      <c r="I9" s="291">
        <v>20</v>
      </c>
      <c r="J9" s="291">
        <v>0</v>
      </c>
      <c r="K9" s="291">
        <v>6295.52</v>
      </c>
      <c r="L9" s="291">
        <v>3993.5899999999992</v>
      </c>
      <c r="M9" s="291">
        <v>168.61</v>
      </c>
      <c r="N9" s="291">
        <v>37647.269999999997</v>
      </c>
      <c r="O9" s="291">
        <v>0</v>
      </c>
      <c r="P9" s="291">
        <v>22688.280000000002</v>
      </c>
      <c r="Q9" s="291">
        <v>1078529.27</v>
      </c>
      <c r="R9" s="298">
        <f t="shared" si="0"/>
        <v>1250897.26</v>
      </c>
    </row>
    <row r="10" spans="1:18" ht="20.100000000000001" customHeight="1" x14ac:dyDescent="0.25">
      <c r="A10" s="159" t="s">
        <v>166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0</v>
      </c>
      <c r="K10" s="291">
        <v>0</v>
      </c>
      <c r="L10" s="291">
        <v>0</v>
      </c>
      <c r="M10" s="291">
        <v>0</v>
      </c>
      <c r="N10" s="291">
        <v>0</v>
      </c>
      <c r="O10" s="291">
        <v>0</v>
      </c>
      <c r="P10" s="291">
        <v>0</v>
      </c>
      <c r="Q10" s="291">
        <v>0</v>
      </c>
      <c r="R10" s="298">
        <f t="shared" si="0"/>
        <v>0</v>
      </c>
    </row>
    <row r="11" spans="1:18" ht="20.100000000000001" customHeight="1" x14ac:dyDescent="0.25">
      <c r="A11" s="159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32474.499999999996</v>
      </c>
      <c r="H11" s="291">
        <v>0</v>
      </c>
      <c r="I11" s="291">
        <v>0</v>
      </c>
      <c r="J11" s="291">
        <v>0</v>
      </c>
      <c r="K11" s="291">
        <v>4370.7000000000007</v>
      </c>
      <c r="L11" s="291">
        <v>0</v>
      </c>
      <c r="M11" s="291">
        <v>0</v>
      </c>
      <c r="N11" s="291">
        <v>0</v>
      </c>
      <c r="O11" s="291">
        <v>0</v>
      </c>
      <c r="P11" s="291">
        <v>22971.190000000002</v>
      </c>
      <c r="Q11" s="291">
        <v>0</v>
      </c>
      <c r="R11" s="298">
        <f t="shared" si="0"/>
        <v>59816.39</v>
      </c>
    </row>
    <row r="12" spans="1:18" ht="20.100000000000001" customHeight="1" x14ac:dyDescent="0.25">
      <c r="A12" s="159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1">
        <v>0</v>
      </c>
      <c r="R12" s="298">
        <f t="shared" si="0"/>
        <v>0</v>
      </c>
    </row>
    <row r="13" spans="1:18" ht="20.100000000000001" customHeight="1" x14ac:dyDescent="0.25">
      <c r="A13" s="159" t="s">
        <v>169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8">
        <f t="shared" si="0"/>
        <v>0</v>
      </c>
    </row>
    <row r="14" spans="1:18" ht="20.100000000000001" customHeight="1" x14ac:dyDescent="0.25">
      <c r="A14" s="115" t="s">
        <v>170</v>
      </c>
      <c r="B14" s="291">
        <v>0</v>
      </c>
      <c r="C14" s="291">
        <v>0</v>
      </c>
      <c r="D14" s="291">
        <v>0</v>
      </c>
      <c r="E14" s="291">
        <v>0</v>
      </c>
      <c r="F14" s="291">
        <v>0</v>
      </c>
      <c r="G14" s="291">
        <v>33236.720000000008</v>
      </c>
      <c r="H14" s="291">
        <v>0</v>
      </c>
      <c r="I14" s="291">
        <v>0</v>
      </c>
      <c r="J14" s="291">
        <v>5</v>
      </c>
      <c r="K14" s="291">
        <v>999.88</v>
      </c>
      <c r="L14" s="291">
        <v>0</v>
      </c>
      <c r="M14" s="291">
        <v>0</v>
      </c>
      <c r="N14" s="291">
        <v>0</v>
      </c>
      <c r="O14" s="291">
        <v>0</v>
      </c>
      <c r="P14" s="291">
        <v>2482.2600000000002</v>
      </c>
      <c r="Q14" s="291">
        <v>59.229999999999983</v>
      </c>
      <c r="R14" s="298">
        <f t="shared" si="0"/>
        <v>36783.090000000011</v>
      </c>
    </row>
    <row r="15" spans="1:18" ht="20.100000000000001" customHeight="1" x14ac:dyDescent="0.25">
      <c r="A15" s="115" t="s">
        <v>306</v>
      </c>
      <c r="B15" s="291">
        <v>548.11</v>
      </c>
      <c r="C15" s="291">
        <v>1246.0900000000001</v>
      </c>
      <c r="D15" s="291">
        <v>2875.8400000000006</v>
      </c>
      <c r="E15" s="291">
        <v>2757.7200000000003</v>
      </c>
      <c r="F15" s="291">
        <v>32</v>
      </c>
      <c r="G15" s="291">
        <v>0</v>
      </c>
      <c r="H15" s="291">
        <v>280.5</v>
      </c>
      <c r="I15" s="291">
        <v>0</v>
      </c>
      <c r="J15" s="291">
        <v>0</v>
      </c>
      <c r="K15" s="291">
        <v>10103.1</v>
      </c>
      <c r="L15" s="291">
        <v>0</v>
      </c>
      <c r="M15" s="291">
        <v>375</v>
      </c>
      <c r="N15" s="291">
        <v>42569.060000000012</v>
      </c>
      <c r="O15" s="291">
        <v>3007.87</v>
      </c>
      <c r="P15" s="291">
        <v>6860</v>
      </c>
      <c r="Q15" s="291">
        <v>0</v>
      </c>
      <c r="R15" s="298">
        <f t="shared" si="0"/>
        <v>70655.290000000008</v>
      </c>
    </row>
    <row r="16" spans="1:18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8">
        <f t="shared" si="0"/>
        <v>0</v>
      </c>
    </row>
    <row r="17" spans="1:18" ht="20.100000000000001" customHeight="1" x14ac:dyDescent="0.25">
      <c r="A17" s="159" t="s">
        <v>177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14.69</v>
      </c>
      <c r="R17" s="298">
        <f t="shared" si="0"/>
        <v>14.69</v>
      </c>
    </row>
    <row r="18" spans="1:18" ht="20.100000000000001" customHeight="1" x14ac:dyDescent="0.25">
      <c r="A18" s="176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98">
        <f t="shared" si="0"/>
        <v>0</v>
      </c>
    </row>
    <row r="19" spans="1:18" ht="20.100000000000001" customHeight="1" x14ac:dyDescent="0.25">
      <c r="A19" s="204" t="s">
        <v>22</v>
      </c>
      <c r="B19" s="300">
        <f>SUM(B5:B18)</f>
        <v>9911.84</v>
      </c>
      <c r="C19" s="300">
        <f t="shared" ref="C19:Q19" si="1">SUM(C5:C18)</f>
        <v>35055.919999999998</v>
      </c>
      <c r="D19" s="300">
        <f t="shared" si="1"/>
        <v>57953.200000000019</v>
      </c>
      <c r="E19" s="300">
        <f t="shared" si="1"/>
        <v>3925.94</v>
      </c>
      <c r="F19" s="300">
        <f t="shared" si="1"/>
        <v>2133.12</v>
      </c>
      <c r="G19" s="300">
        <f t="shared" si="1"/>
        <v>66159.22</v>
      </c>
      <c r="H19" s="300">
        <f t="shared" si="1"/>
        <v>434.83</v>
      </c>
      <c r="I19" s="300">
        <f t="shared" si="1"/>
        <v>55</v>
      </c>
      <c r="J19" s="300">
        <f t="shared" si="1"/>
        <v>5</v>
      </c>
      <c r="K19" s="300">
        <f t="shared" si="1"/>
        <v>21938.34</v>
      </c>
      <c r="L19" s="300">
        <f t="shared" si="1"/>
        <v>4196.1899999999996</v>
      </c>
      <c r="M19" s="300">
        <f t="shared" si="1"/>
        <v>615.61</v>
      </c>
      <c r="N19" s="300">
        <f t="shared" si="1"/>
        <v>81353.87000000001</v>
      </c>
      <c r="O19" s="300">
        <f t="shared" si="1"/>
        <v>3007.87</v>
      </c>
      <c r="P19" s="300">
        <f t="shared" si="1"/>
        <v>55001.73</v>
      </c>
      <c r="Q19" s="300">
        <f t="shared" si="1"/>
        <v>1079942.5699999998</v>
      </c>
      <c r="R19" s="298">
        <f t="shared" si="0"/>
        <v>1421690.2499999998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392"/>
      <c r="P31" s="392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71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C42" sqref="C42"/>
    </sheetView>
  </sheetViews>
  <sheetFormatPr baseColWidth="10" defaultColWidth="11.42578125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20" t="s">
        <v>497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22"/>
    </row>
    <row r="2" spans="1:18" ht="13.5" customHeight="1" x14ac:dyDescent="0.25">
      <c r="A2" s="120" t="s">
        <v>215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22"/>
    </row>
    <row r="3" spans="1:18" ht="13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22"/>
    </row>
    <row r="4" spans="1:18" ht="51" customHeight="1" x14ac:dyDescent="0.25">
      <c r="A4" s="155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162</v>
      </c>
      <c r="B5" s="291">
        <v>27006.53</v>
      </c>
      <c r="C5" s="291">
        <v>39358.070000000007</v>
      </c>
      <c r="D5" s="291">
        <v>92566.520000000019</v>
      </c>
      <c r="E5" s="291">
        <v>61047.660000000011</v>
      </c>
      <c r="F5" s="291">
        <v>165105.40000000005</v>
      </c>
      <c r="G5" s="291">
        <v>360724.23000000056</v>
      </c>
      <c r="H5" s="291">
        <v>187455.61999999994</v>
      </c>
      <c r="I5" s="291">
        <v>196846.48000000013</v>
      </c>
      <c r="J5" s="291">
        <v>82704.399999999951</v>
      </c>
      <c r="K5" s="291">
        <v>285883.91999999975</v>
      </c>
      <c r="L5" s="291">
        <v>177040.5499999999</v>
      </c>
      <c r="M5" s="291">
        <v>68979.339999999982</v>
      </c>
      <c r="N5" s="291">
        <v>175261.99000000008</v>
      </c>
      <c r="O5" s="291">
        <v>23557.159999999993</v>
      </c>
      <c r="P5" s="291">
        <v>34292.43</v>
      </c>
      <c r="Q5" s="291">
        <v>1092422.5600000015</v>
      </c>
      <c r="R5" s="298">
        <f t="shared" ref="R5:R19" si="0">SUM(B5:Q5)</f>
        <v>3070252.8600000013</v>
      </c>
    </row>
    <row r="6" spans="1:18" ht="20.100000000000001" customHeight="1" x14ac:dyDescent="0.25">
      <c r="A6" s="159" t="s">
        <v>163</v>
      </c>
      <c r="B6" s="291">
        <v>10073.94</v>
      </c>
      <c r="C6" s="291">
        <v>25657.46</v>
      </c>
      <c r="D6" s="291">
        <v>50485.000000000007</v>
      </c>
      <c r="E6" s="291">
        <v>20333.379999999997</v>
      </c>
      <c r="F6" s="291">
        <v>48634.459999999992</v>
      </c>
      <c r="G6" s="291">
        <v>120464.1899999998</v>
      </c>
      <c r="H6" s="291">
        <v>48568.820000000029</v>
      </c>
      <c r="I6" s="291">
        <v>69315.359999999942</v>
      </c>
      <c r="J6" s="291">
        <v>38696.19999999999</v>
      </c>
      <c r="K6" s="291">
        <v>82023.629999999976</v>
      </c>
      <c r="L6" s="291">
        <v>50057.949999999961</v>
      </c>
      <c r="M6" s="291">
        <v>29264.30999999999</v>
      </c>
      <c r="N6" s="291">
        <v>56634.710000000006</v>
      </c>
      <c r="O6" s="291">
        <v>5620.3599999999988</v>
      </c>
      <c r="P6" s="291">
        <v>5263.9099999999989</v>
      </c>
      <c r="Q6" s="291">
        <v>642020.12000000023</v>
      </c>
      <c r="R6" s="298">
        <f t="shared" si="0"/>
        <v>1303113.7999999998</v>
      </c>
    </row>
    <row r="7" spans="1:18" ht="20.100000000000001" customHeight="1" x14ac:dyDescent="0.25">
      <c r="A7" s="159" t="s">
        <v>164</v>
      </c>
      <c r="B7" s="291">
        <v>8433.7999999999993</v>
      </c>
      <c r="C7" s="291">
        <v>13117.749999999998</v>
      </c>
      <c r="D7" s="291">
        <v>23959.44000000001</v>
      </c>
      <c r="E7" s="291">
        <v>14400.560000000007</v>
      </c>
      <c r="F7" s="291">
        <v>42046.640000000021</v>
      </c>
      <c r="G7" s="291">
        <v>54643.230000000054</v>
      </c>
      <c r="H7" s="291">
        <v>37154.980000000032</v>
      </c>
      <c r="I7" s="291">
        <v>35464.380000000005</v>
      </c>
      <c r="J7" s="291">
        <v>12697.619999999997</v>
      </c>
      <c r="K7" s="291">
        <v>45857.340000000055</v>
      </c>
      <c r="L7" s="291">
        <v>40388.170000000013</v>
      </c>
      <c r="M7" s="291">
        <v>14582.350000000006</v>
      </c>
      <c r="N7" s="291">
        <v>44935.459999999955</v>
      </c>
      <c r="O7" s="291">
        <v>5548.37</v>
      </c>
      <c r="P7" s="291">
        <v>5742.9</v>
      </c>
      <c r="Q7" s="291">
        <v>177520.18</v>
      </c>
      <c r="R7" s="298">
        <f t="shared" si="0"/>
        <v>576493.17000000016</v>
      </c>
    </row>
    <row r="8" spans="1:18" ht="20.100000000000001" customHeight="1" x14ac:dyDescent="0.25">
      <c r="A8" s="159" t="s">
        <v>186</v>
      </c>
      <c r="B8" s="291">
        <v>0</v>
      </c>
      <c r="C8" s="291">
        <v>0</v>
      </c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  <c r="L8" s="291">
        <v>0</v>
      </c>
      <c r="M8" s="291">
        <v>0</v>
      </c>
      <c r="N8" s="291">
        <v>0</v>
      </c>
      <c r="O8" s="291">
        <v>0</v>
      </c>
      <c r="P8" s="291">
        <v>0</v>
      </c>
      <c r="Q8" s="291">
        <v>0</v>
      </c>
      <c r="R8" s="298">
        <f t="shared" si="0"/>
        <v>0</v>
      </c>
    </row>
    <row r="9" spans="1:18" ht="20.100000000000001" customHeight="1" x14ac:dyDescent="0.25">
      <c r="A9" s="159" t="s">
        <v>165</v>
      </c>
      <c r="B9" s="291">
        <v>0</v>
      </c>
      <c r="C9" s="291">
        <v>0</v>
      </c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0</v>
      </c>
      <c r="J9" s="291">
        <v>0</v>
      </c>
      <c r="K9" s="291">
        <v>0</v>
      </c>
      <c r="L9" s="291">
        <v>0</v>
      </c>
      <c r="M9" s="291">
        <v>0</v>
      </c>
      <c r="N9" s="291">
        <v>0</v>
      </c>
      <c r="O9" s="291">
        <v>0</v>
      </c>
      <c r="P9" s="291">
        <v>0</v>
      </c>
      <c r="Q9" s="291">
        <v>0</v>
      </c>
      <c r="R9" s="298">
        <f t="shared" si="0"/>
        <v>0</v>
      </c>
    </row>
    <row r="10" spans="1:18" ht="20.100000000000001" customHeight="1" x14ac:dyDescent="0.25">
      <c r="A10" s="159" t="s">
        <v>166</v>
      </c>
      <c r="B10" s="291">
        <v>10.44</v>
      </c>
      <c r="C10" s="291">
        <v>35.35</v>
      </c>
      <c r="D10" s="291">
        <v>144.22</v>
      </c>
      <c r="E10" s="291">
        <v>85.66</v>
      </c>
      <c r="F10" s="291">
        <v>642.4599999999997</v>
      </c>
      <c r="G10" s="291">
        <v>5540.2599999999993</v>
      </c>
      <c r="H10" s="291">
        <v>10512.979999999992</v>
      </c>
      <c r="I10" s="291">
        <v>8352.6299999999992</v>
      </c>
      <c r="J10" s="291">
        <v>3612.1400000000008</v>
      </c>
      <c r="K10" s="291">
        <v>9472.0599999999977</v>
      </c>
      <c r="L10" s="291">
        <v>7335.6799999999976</v>
      </c>
      <c r="M10" s="291">
        <v>3310.0000000000023</v>
      </c>
      <c r="N10" s="291">
        <v>11028.539999999992</v>
      </c>
      <c r="O10" s="291">
        <v>4014.17</v>
      </c>
      <c r="P10" s="291">
        <v>0</v>
      </c>
      <c r="Q10" s="291">
        <v>52402.779999999955</v>
      </c>
      <c r="R10" s="298">
        <f t="shared" si="0"/>
        <v>116499.36999999994</v>
      </c>
    </row>
    <row r="11" spans="1:18" ht="20.100000000000001" customHeight="1" x14ac:dyDescent="0.25">
      <c r="A11" s="159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291">
        <v>0</v>
      </c>
      <c r="O11" s="291">
        <v>0</v>
      </c>
      <c r="P11" s="291">
        <v>0</v>
      </c>
      <c r="Q11" s="291">
        <v>0</v>
      </c>
      <c r="R11" s="298">
        <f t="shared" si="0"/>
        <v>0</v>
      </c>
    </row>
    <row r="12" spans="1:18" ht="20.100000000000001" customHeight="1" x14ac:dyDescent="0.25">
      <c r="A12" s="159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1">
        <v>0</v>
      </c>
      <c r="R12" s="298">
        <f t="shared" si="0"/>
        <v>0</v>
      </c>
    </row>
    <row r="13" spans="1:18" ht="20.100000000000001" customHeight="1" x14ac:dyDescent="0.25">
      <c r="A13" s="159" t="s">
        <v>169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8">
        <f t="shared" si="0"/>
        <v>0</v>
      </c>
    </row>
    <row r="14" spans="1:18" ht="20.100000000000001" customHeight="1" x14ac:dyDescent="0.25">
      <c r="A14" s="115" t="s">
        <v>170</v>
      </c>
      <c r="B14" s="291">
        <v>32175.73</v>
      </c>
      <c r="C14" s="291">
        <v>55366.810000000005</v>
      </c>
      <c r="D14" s="291">
        <v>94931.079999999944</v>
      </c>
      <c r="E14" s="291">
        <v>58919.93</v>
      </c>
      <c r="F14" s="291">
        <v>113903.98999999999</v>
      </c>
      <c r="G14" s="291">
        <v>195931.32000000004</v>
      </c>
      <c r="H14" s="291">
        <v>150000.46000000002</v>
      </c>
      <c r="I14" s="291">
        <v>173248.38999999996</v>
      </c>
      <c r="J14" s="291">
        <v>67849.759999999995</v>
      </c>
      <c r="K14" s="291">
        <v>187873.41000000006</v>
      </c>
      <c r="L14" s="291">
        <v>124947.47999999998</v>
      </c>
      <c r="M14" s="291">
        <v>50754.21</v>
      </c>
      <c r="N14" s="291">
        <v>143955.60999999999</v>
      </c>
      <c r="O14" s="291">
        <v>28951.300000000007</v>
      </c>
      <c r="P14" s="291">
        <v>24910.84</v>
      </c>
      <c r="Q14" s="291">
        <v>892683.73000000045</v>
      </c>
      <c r="R14" s="298">
        <f t="shared" si="0"/>
        <v>2396404.0500000007</v>
      </c>
    </row>
    <row r="15" spans="1:18" ht="20.100000000000001" customHeight="1" x14ac:dyDescent="0.25">
      <c r="A15" s="115" t="s">
        <v>306</v>
      </c>
      <c r="B15" s="291">
        <v>14049.130000000001</v>
      </c>
      <c r="C15" s="291">
        <v>36739.740000000005</v>
      </c>
      <c r="D15" s="291">
        <v>71066.869999999981</v>
      </c>
      <c r="E15" s="291">
        <v>49635.92</v>
      </c>
      <c r="F15" s="291">
        <v>75520.91</v>
      </c>
      <c r="G15" s="291">
        <v>108311.18000000004</v>
      </c>
      <c r="H15" s="291">
        <v>70455.189999999944</v>
      </c>
      <c r="I15" s="291">
        <v>103475.73000000005</v>
      </c>
      <c r="J15" s="291">
        <v>51509.620000000017</v>
      </c>
      <c r="K15" s="291">
        <v>80281.339999999982</v>
      </c>
      <c r="L15" s="291">
        <v>100638.41000000003</v>
      </c>
      <c r="M15" s="291">
        <v>47882.879999999983</v>
      </c>
      <c r="N15" s="291">
        <v>119836.52000000002</v>
      </c>
      <c r="O15" s="291">
        <v>13416.399999999998</v>
      </c>
      <c r="P15" s="291">
        <v>24818.370000000006</v>
      </c>
      <c r="Q15" s="291">
        <v>0</v>
      </c>
      <c r="R15" s="298">
        <f t="shared" si="0"/>
        <v>967638.21000000008</v>
      </c>
    </row>
    <row r="16" spans="1:18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8">
        <f t="shared" si="0"/>
        <v>0</v>
      </c>
    </row>
    <row r="17" spans="1:18" ht="20.100000000000001" customHeight="1" x14ac:dyDescent="0.25">
      <c r="A17" s="159" t="s">
        <v>177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0</v>
      </c>
      <c r="R17" s="298">
        <f t="shared" si="0"/>
        <v>0</v>
      </c>
    </row>
    <row r="18" spans="1:18" ht="20.100000000000001" customHeight="1" x14ac:dyDescent="0.25">
      <c r="A18" s="176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98">
        <f t="shared" si="0"/>
        <v>0</v>
      </c>
    </row>
    <row r="19" spans="1:18" ht="20.100000000000001" customHeight="1" x14ac:dyDescent="0.25">
      <c r="A19" s="204" t="s">
        <v>22</v>
      </c>
      <c r="B19" s="299">
        <f>SUM(B5:B18)</f>
        <v>91749.57</v>
      </c>
      <c r="C19" s="299">
        <f t="shared" ref="C19:Q19" si="1">SUM(C5:C18)</f>
        <v>170275.18</v>
      </c>
      <c r="D19" s="299">
        <f t="shared" si="1"/>
        <v>333153.12999999995</v>
      </c>
      <c r="E19" s="299">
        <f t="shared" si="1"/>
        <v>204423.11000000004</v>
      </c>
      <c r="F19" s="299">
        <f t="shared" si="1"/>
        <v>445853.8600000001</v>
      </c>
      <c r="G19" s="299">
        <f t="shared" si="1"/>
        <v>845614.41000000061</v>
      </c>
      <c r="H19" s="299">
        <f t="shared" si="1"/>
        <v>504148.04999999993</v>
      </c>
      <c r="I19" s="299">
        <f t="shared" si="1"/>
        <v>586702.97000000009</v>
      </c>
      <c r="J19" s="299">
        <f t="shared" si="1"/>
        <v>257069.73999999996</v>
      </c>
      <c r="K19" s="299">
        <f t="shared" si="1"/>
        <v>691391.69999999984</v>
      </c>
      <c r="L19" s="299">
        <f t="shared" si="1"/>
        <v>500408.23999999987</v>
      </c>
      <c r="M19" s="299">
        <f t="shared" si="1"/>
        <v>214773.08999999994</v>
      </c>
      <c r="N19" s="299">
        <f t="shared" si="1"/>
        <v>551652.83000000007</v>
      </c>
      <c r="O19" s="299">
        <f t="shared" si="1"/>
        <v>81107.759999999995</v>
      </c>
      <c r="P19" s="299">
        <f t="shared" si="1"/>
        <v>95028.450000000012</v>
      </c>
      <c r="Q19" s="299">
        <f t="shared" si="1"/>
        <v>2857049.370000002</v>
      </c>
      <c r="R19" s="298">
        <f t="shared" si="0"/>
        <v>8430401.4600000009</v>
      </c>
    </row>
    <row r="20" spans="1:18" ht="13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8" ht="15" x14ac:dyDescent="0.25">
      <c r="A22" s="518"/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</row>
    <row r="23" spans="1:18" ht="15" x14ac:dyDescent="0.25">
      <c r="A23" s="518"/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</row>
    <row r="24" spans="1:18" ht="15" x14ac:dyDescent="0.25">
      <c r="A24" s="518"/>
      <c r="B24" s="519"/>
      <c r="C24" s="519"/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519"/>
      <c r="Q24" s="519"/>
      <c r="R24" s="519"/>
    </row>
    <row r="25" spans="1:18" ht="15" x14ac:dyDescent="0.25">
      <c r="A25" s="518"/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</row>
    <row r="26" spans="1:18" ht="15" x14ac:dyDescent="0.25">
      <c r="A26" s="518"/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</row>
    <row r="27" spans="1:18" ht="15" x14ac:dyDescent="0.25">
      <c r="A27" s="518"/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</row>
    <row r="28" spans="1:18" ht="15" x14ac:dyDescent="0.25">
      <c r="A28" s="518"/>
      <c r="B28" s="519"/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</row>
    <row r="29" spans="1:18" ht="15" x14ac:dyDescent="0.25">
      <c r="A29" s="518"/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</row>
    <row r="30" spans="1:18" ht="15" x14ac:dyDescent="0.25">
      <c r="A30" s="518"/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</row>
    <row r="31" spans="1:18" ht="15" x14ac:dyDescent="0.25">
      <c r="A31" s="518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</row>
    <row r="32" spans="1:18" ht="15" x14ac:dyDescent="0.25">
      <c r="A32" s="518"/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</row>
    <row r="33" spans="1:18" ht="15" x14ac:dyDescent="0.25">
      <c r="A33" s="518"/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C42" sqref="C42"/>
    </sheetView>
  </sheetViews>
  <sheetFormatPr baseColWidth="10" defaultColWidth="11.42578125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3" t="s">
        <v>101</v>
      </c>
      <c r="B4" s="154" t="s">
        <v>191</v>
      </c>
      <c r="C4" s="154" t="s">
        <v>192</v>
      </c>
      <c r="D4" s="154" t="s">
        <v>193</v>
      </c>
      <c r="E4" s="154" t="s">
        <v>194</v>
      </c>
      <c r="F4" s="154" t="s">
        <v>195</v>
      </c>
      <c r="G4" s="154" t="s">
        <v>196</v>
      </c>
      <c r="H4" s="154" t="s">
        <v>197</v>
      </c>
      <c r="I4" s="154" t="s">
        <v>198</v>
      </c>
      <c r="J4" s="154" t="s">
        <v>397</v>
      </c>
      <c r="K4" s="154" t="s">
        <v>199</v>
      </c>
      <c r="L4" s="154" t="s">
        <v>200</v>
      </c>
      <c r="M4" s="154" t="s">
        <v>201</v>
      </c>
      <c r="N4" s="154" t="s">
        <v>202</v>
      </c>
      <c r="O4" s="154" t="s">
        <v>203</v>
      </c>
      <c r="P4" s="154" t="s">
        <v>204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162</v>
      </c>
      <c r="B5" s="291">
        <v>0</v>
      </c>
      <c r="C5" s="291">
        <v>0</v>
      </c>
      <c r="D5" s="291">
        <v>0</v>
      </c>
      <c r="E5" s="291">
        <v>0</v>
      </c>
      <c r="F5" s="291">
        <v>0</v>
      </c>
      <c r="G5" s="291">
        <v>0</v>
      </c>
      <c r="H5" s="291">
        <v>0</v>
      </c>
      <c r="I5" s="291">
        <v>0</v>
      </c>
      <c r="J5" s="291">
        <v>0</v>
      </c>
      <c r="K5" s="291">
        <v>0</v>
      </c>
      <c r="L5" s="291">
        <v>0</v>
      </c>
      <c r="M5" s="291">
        <v>0</v>
      </c>
      <c r="N5" s="291">
        <v>0</v>
      </c>
      <c r="O5" s="291">
        <v>0</v>
      </c>
      <c r="P5" s="291">
        <v>0</v>
      </c>
      <c r="Q5" s="291">
        <v>0</v>
      </c>
      <c r="R5" s="293">
        <f>SUM(B5:Q5)</f>
        <v>0</v>
      </c>
    </row>
    <row r="6" spans="1:18" ht="20.100000000000001" customHeight="1" x14ac:dyDescent="0.25">
      <c r="A6" s="159" t="s">
        <v>163</v>
      </c>
      <c r="B6" s="291">
        <v>0</v>
      </c>
      <c r="C6" s="291">
        <v>0</v>
      </c>
      <c r="D6" s="291">
        <v>0</v>
      </c>
      <c r="E6" s="291">
        <v>0</v>
      </c>
      <c r="F6" s="291">
        <v>0</v>
      </c>
      <c r="G6" s="291">
        <v>0</v>
      </c>
      <c r="H6" s="291">
        <v>0</v>
      </c>
      <c r="I6" s="291">
        <v>0</v>
      </c>
      <c r="J6" s="291">
        <v>0</v>
      </c>
      <c r="K6" s="291">
        <v>0</v>
      </c>
      <c r="L6" s="291">
        <v>0</v>
      </c>
      <c r="M6" s="291">
        <v>0</v>
      </c>
      <c r="N6" s="291">
        <v>0</v>
      </c>
      <c r="O6" s="291">
        <v>0</v>
      </c>
      <c r="P6" s="291">
        <v>0</v>
      </c>
      <c r="Q6" s="291">
        <v>0</v>
      </c>
      <c r="R6" s="293">
        <f t="shared" ref="R6:R19" si="0">SUM(B6:Q6)</f>
        <v>0</v>
      </c>
    </row>
    <row r="7" spans="1:18" ht="20.100000000000001" customHeight="1" x14ac:dyDescent="0.25">
      <c r="A7" s="159" t="s">
        <v>164</v>
      </c>
      <c r="B7" s="291">
        <v>0</v>
      </c>
      <c r="C7" s="291">
        <v>0</v>
      </c>
      <c r="D7" s="291">
        <v>0</v>
      </c>
      <c r="E7" s="291">
        <v>0</v>
      </c>
      <c r="F7" s="291">
        <v>0</v>
      </c>
      <c r="G7" s="291">
        <v>0</v>
      </c>
      <c r="H7" s="291">
        <v>0</v>
      </c>
      <c r="I7" s="291">
        <v>0</v>
      </c>
      <c r="J7" s="291">
        <v>0</v>
      </c>
      <c r="K7" s="291">
        <v>0</v>
      </c>
      <c r="L7" s="291">
        <v>0</v>
      </c>
      <c r="M7" s="291">
        <v>0</v>
      </c>
      <c r="N7" s="291">
        <v>0</v>
      </c>
      <c r="O7" s="291">
        <v>0</v>
      </c>
      <c r="P7" s="291">
        <v>0</v>
      </c>
      <c r="Q7" s="291">
        <v>0</v>
      </c>
      <c r="R7" s="293">
        <f t="shared" si="0"/>
        <v>0</v>
      </c>
    </row>
    <row r="8" spans="1:18" ht="20.100000000000001" customHeight="1" x14ac:dyDescent="0.25">
      <c r="A8" s="159" t="s">
        <v>186</v>
      </c>
      <c r="B8" s="291">
        <v>0</v>
      </c>
      <c r="C8" s="291">
        <v>0</v>
      </c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  <c r="L8" s="291">
        <v>0</v>
      </c>
      <c r="M8" s="291">
        <v>0</v>
      </c>
      <c r="N8" s="291">
        <v>0</v>
      </c>
      <c r="O8" s="291">
        <v>0</v>
      </c>
      <c r="P8" s="291">
        <v>0</v>
      </c>
      <c r="Q8" s="291">
        <v>0</v>
      </c>
      <c r="R8" s="293">
        <f t="shared" si="0"/>
        <v>0</v>
      </c>
    </row>
    <row r="9" spans="1:18" ht="20.100000000000001" customHeight="1" x14ac:dyDescent="0.25">
      <c r="A9" s="159" t="s">
        <v>165</v>
      </c>
      <c r="B9" s="291">
        <v>0</v>
      </c>
      <c r="C9" s="291">
        <v>0</v>
      </c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0</v>
      </c>
      <c r="J9" s="291">
        <v>0</v>
      </c>
      <c r="K9" s="291">
        <v>0</v>
      </c>
      <c r="L9" s="291">
        <v>0</v>
      </c>
      <c r="M9" s="291">
        <v>0</v>
      </c>
      <c r="N9" s="291">
        <v>0</v>
      </c>
      <c r="O9" s="291">
        <v>0</v>
      </c>
      <c r="P9" s="291">
        <v>0</v>
      </c>
      <c r="Q9" s="291">
        <v>0</v>
      </c>
      <c r="R9" s="293">
        <f t="shared" si="0"/>
        <v>0</v>
      </c>
    </row>
    <row r="10" spans="1:18" ht="20.100000000000001" customHeight="1" x14ac:dyDescent="0.25">
      <c r="A10" s="159" t="s">
        <v>166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0</v>
      </c>
      <c r="K10" s="291">
        <v>0</v>
      </c>
      <c r="L10" s="291">
        <v>0</v>
      </c>
      <c r="M10" s="291">
        <v>0</v>
      </c>
      <c r="N10" s="291">
        <v>0</v>
      </c>
      <c r="O10" s="291">
        <v>0</v>
      </c>
      <c r="P10" s="291">
        <v>0</v>
      </c>
      <c r="Q10" s="291">
        <v>2.9</v>
      </c>
      <c r="R10" s="293">
        <f t="shared" si="0"/>
        <v>2.9</v>
      </c>
    </row>
    <row r="11" spans="1:18" ht="20.100000000000001" customHeight="1" x14ac:dyDescent="0.25">
      <c r="A11" s="159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291">
        <v>0</v>
      </c>
      <c r="O11" s="291">
        <v>0</v>
      </c>
      <c r="P11" s="291">
        <v>0</v>
      </c>
      <c r="Q11" s="291">
        <v>0</v>
      </c>
      <c r="R11" s="293">
        <f t="shared" si="0"/>
        <v>0</v>
      </c>
    </row>
    <row r="12" spans="1:18" ht="20.100000000000001" customHeight="1" x14ac:dyDescent="0.25">
      <c r="A12" s="159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1">
        <v>0</v>
      </c>
      <c r="R12" s="293">
        <f t="shared" si="0"/>
        <v>0</v>
      </c>
    </row>
    <row r="13" spans="1:18" ht="20.100000000000001" customHeight="1" x14ac:dyDescent="0.25">
      <c r="A13" s="159" t="s">
        <v>169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3">
        <f t="shared" si="0"/>
        <v>0</v>
      </c>
    </row>
    <row r="14" spans="1:18" ht="20.100000000000001" customHeight="1" x14ac:dyDescent="0.25">
      <c r="A14" s="115" t="s">
        <v>170</v>
      </c>
      <c r="B14" s="291">
        <v>0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256.14999999999992</v>
      </c>
      <c r="R14" s="293">
        <f t="shared" si="0"/>
        <v>256.14999999999992</v>
      </c>
    </row>
    <row r="15" spans="1:18" ht="20.100000000000001" customHeight="1" x14ac:dyDescent="0.25">
      <c r="A15" s="115" t="s">
        <v>306</v>
      </c>
      <c r="B15" s="291">
        <v>0</v>
      </c>
      <c r="C15" s="291">
        <v>0</v>
      </c>
      <c r="D15" s="291">
        <v>0</v>
      </c>
      <c r="E15" s="291">
        <v>0</v>
      </c>
      <c r="F15" s="291">
        <v>0</v>
      </c>
      <c r="G15" s="291">
        <v>0</v>
      </c>
      <c r="H15" s="291">
        <v>0</v>
      </c>
      <c r="I15" s="291">
        <v>0</v>
      </c>
      <c r="J15" s="291">
        <v>123</v>
      </c>
      <c r="K15" s="291">
        <v>74.84</v>
      </c>
      <c r="L15" s="291">
        <v>0</v>
      </c>
      <c r="M15" s="291">
        <v>0</v>
      </c>
      <c r="N15" s="291">
        <v>0</v>
      </c>
      <c r="O15" s="291">
        <v>0.15</v>
      </c>
      <c r="P15" s="291">
        <v>0</v>
      </c>
      <c r="Q15" s="291">
        <v>0</v>
      </c>
      <c r="R15" s="293">
        <f t="shared" si="0"/>
        <v>197.99</v>
      </c>
    </row>
    <row r="16" spans="1:18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93">
        <f t="shared" si="0"/>
        <v>0</v>
      </c>
    </row>
    <row r="17" spans="1:18" ht="20.100000000000001" customHeight="1" x14ac:dyDescent="0.25">
      <c r="A17" s="159" t="s">
        <v>177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0</v>
      </c>
      <c r="R17" s="293">
        <f t="shared" si="0"/>
        <v>0</v>
      </c>
    </row>
    <row r="18" spans="1:18" ht="20.100000000000001" customHeight="1" x14ac:dyDescent="0.25">
      <c r="A18" s="176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93">
        <f t="shared" si="0"/>
        <v>0</v>
      </c>
    </row>
    <row r="19" spans="1:18" ht="20.100000000000001" customHeight="1" x14ac:dyDescent="0.25">
      <c r="A19" s="204" t="s">
        <v>22</v>
      </c>
      <c r="B19" s="301">
        <f>SUM(B5:B18)</f>
        <v>0</v>
      </c>
      <c r="C19" s="301">
        <f t="shared" ref="C19:Q19" si="1">SUM(C5:C18)</f>
        <v>0</v>
      </c>
      <c r="D19" s="301">
        <f t="shared" si="1"/>
        <v>0</v>
      </c>
      <c r="E19" s="301">
        <f t="shared" si="1"/>
        <v>0</v>
      </c>
      <c r="F19" s="301">
        <f t="shared" si="1"/>
        <v>0</v>
      </c>
      <c r="G19" s="301">
        <f t="shared" si="1"/>
        <v>0</v>
      </c>
      <c r="H19" s="301">
        <f t="shared" si="1"/>
        <v>0</v>
      </c>
      <c r="I19" s="301">
        <f t="shared" si="1"/>
        <v>0</v>
      </c>
      <c r="J19" s="301">
        <f t="shared" si="1"/>
        <v>123</v>
      </c>
      <c r="K19" s="301">
        <f t="shared" si="1"/>
        <v>74.84</v>
      </c>
      <c r="L19" s="301">
        <f t="shared" si="1"/>
        <v>0</v>
      </c>
      <c r="M19" s="301">
        <f t="shared" si="1"/>
        <v>0</v>
      </c>
      <c r="N19" s="301">
        <f t="shared" si="1"/>
        <v>0</v>
      </c>
      <c r="O19" s="301">
        <f t="shared" si="1"/>
        <v>0.15</v>
      </c>
      <c r="P19" s="301">
        <f t="shared" si="1"/>
        <v>0</v>
      </c>
      <c r="Q19" s="301">
        <f t="shared" si="1"/>
        <v>259.0499999999999</v>
      </c>
      <c r="R19" s="293">
        <f t="shared" si="0"/>
        <v>457.03999999999991</v>
      </c>
    </row>
    <row r="20" spans="1:18" ht="13.5" customHeight="1" x14ac:dyDescent="0.25">
      <c r="A20" s="20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" customHeight="1" x14ac:dyDescent="0.25">
      <c r="A21" s="20" t="s">
        <v>125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U29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21" ht="13.5" customHeight="1" x14ac:dyDescent="0.25">
      <c r="A1" s="65" t="s">
        <v>497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1" ht="13.5" customHeight="1" x14ac:dyDescent="0.25">
      <c r="A2" s="65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1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1" ht="53.25" customHeight="1" x14ac:dyDescent="0.25">
      <c r="A4" s="30" t="s">
        <v>101</v>
      </c>
      <c r="B4" s="30" t="s">
        <v>191</v>
      </c>
      <c r="C4" s="30" t="s">
        <v>192</v>
      </c>
      <c r="D4" s="30" t="s">
        <v>193</v>
      </c>
      <c r="E4" s="30" t="s">
        <v>194</v>
      </c>
      <c r="F4" s="30" t="s">
        <v>195</v>
      </c>
      <c r="G4" s="30" t="s">
        <v>196</v>
      </c>
      <c r="H4" s="30" t="s">
        <v>197</v>
      </c>
      <c r="I4" s="30" t="s">
        <v>198</v>
      </c>
      <c r="J4" s="30" t="s">
        <v>397</v>
      </c>
      <c r="K4" s="30" t="s">
        <v>199</v>
      </c>
      <c r="L4" s="30" t="s">
        <v>200</v>
      </c>
      <c r="M4" s="30" t="s">
        <v>201</v>
      </c>
      <c r="N4" s="30" t="s">
        <v>202</v>
      </c>
      <c r="O4" s="30" t="s">
        <v>203</v>
      </c>
      <c r="P4" s="30" t="s">
        <v>204</v>
      </c>
      <c r="Q4" s="30" t="s">
        <v>112</v>
      </c>
      <c r="R4" s="30" t="s">
        <v>22</v>
      </c>
    </row>
    <row r="5" spans="1:21" ht="20.100000000000001" customHeight="1" x14ac:dyDescent="0.3">
      <c r="A5" s="115" t="s">
        <v>162</v>
      </c>
      <c r="B5" s="302">
        <v>27963.909999999993</v>
      </c>
      <c r="C5" s="302">
        <v>39430.769999999997</v>
      </c>
      <c r="D5" s="302">
        <v>93907.13</v>
      </c>
      <c r="E5" s="302">
        <v>61329.97</v>
      </c>
      <c r="F5" s="302">
        <v>167683.59999999983</v>
      </c>
      <c r="G5" s="302">
        <v>367255.5400000005</v>
      </c>
      <c r="H5" s="302">
        <v>189998.73000000004</v>
      </c>
      <c r="I5" s="302">
        <v>198935.63000000018</v>
      </c>
      <c r="J5" s="302">
        <v>86423.340000000011</v>
      </c>
      <c r="K5" s="302">
        <v>306175.37</v>
      </c>
      <c r="L5" s="302">
        <v>190515.31999999995</v>
      </c>
      <c r="M5" s="302">
        <v>69846.789999999964</v>
      </c>
      <c r="N5" s="302">
        <v>180186.81000000008</v>
      </c>
      <c r="O5" s="302">
        <v>23759.429999999997</v>
      </c>
      <c r="P5" s="302">
        <v>34804.140000000007</v>
      </c>
      <c r="Q5" s="302">
        <v>1107659.4800000016</v>
      </c>
      <c r="R5" s="298">
        <f>SUM(B5:Q5)</f>
        <v>3145875.9600000018</v>
      </c>
      <c r="U5" s="27"/>
    </row>
    <row r="6" spans="1:21" ht="20.100000000000001" customHeight="1" x14ac:dyDescent="0.3">
      <c r="A6" s="115" t="s">
        <v>163</v>
      </c>
      <c r="B6" s="302">
        <v>10092.409999999998</v>
      </c>
      <c r="C6" s="302">
        <v>25813.510000000009</v>
      </c>
      <c r="D6" s="302">
        <v>50691.780000000013</v>
      </c>
      <c r="E6" s="302">
        <v>20536.240000000002</v>
      </c>
      <c r="F6" s="302">
        <v>50051.079999999958</v>
      </c>
      <c r="G6" s="302">
        <v>121926.80999999979</v>
      </c>
      <c r="H6" s="302">
        <v>49831.200000000055</v>
      </c>
      <c r="I6" s="302">
        <v>69738.42999999992</v>
      </c>
      <c r="J6" s="302">
        <v>39389.460000000014</v>
      </c>
      <c r="K6" s="302">
        <v>88474.130000000034</v>
      </c>
      <c r="L6" s="302">
        <v>51694.770000000011</v>
      </c>
      <c r="M6" s="302">
        <v>30916.329999999994</v>
      </c>
      <c r="N6" s="302">
        <v>58886.149999999987</v>
      </c>
      <c r="O6" s="302">
        <v>5750.2899999999991</v>
      </c>
      <c r="P6" s="302">
        <v>5364.18</v>
      </c>
      <c r="Q6" s="302">
        <v>655750.79999999981</v>
      </c>
      <c r="R6" s="298">
        <f t="shared" ref="R6:R19" si="0">SUM(B6:Q6)</f>
        <v>1334907.5699999998</v>
      </c>
      <c r="U6" s="27"/>
    </row>
    <row r="7" spans="1:21" ht="20.100000000000001" customHeight="1" x14ac:dyDescent="0.3">
      <c r="A7" s="115" t="s">
        <v>164</v>
      </c>
      <c r="B7" s="302">
        <v>9279.7499999999982</v>
      </c>
      <c r="C7" s="302">
        <v>13206.829999999998</v>
      </c>
      <c r="D7" s="302">
        <v>23996.129999999994</v>
      </c>
      <c r="E7" s="302">
        <v>14411.780000000006</v>
      </c>
      <c r="F7" s="302">
        <v>42083.430000000008</v>
      </c>
      <c r="G7" s="302">
        <v>55953.139999999992</v>
      </c>
      <c r="H7" s="302">
        <v>37289.810000000034</v>
      </c>
      <c r="I7" s="302">
        <v>35760.539999999986</v>
      </c>
      <c r="J7" s="302">
        <v>13171.7</v>
      </c>
      <c r="K7" s="302">
        <v>46898.340000000033</v>
      </c>
      <c r="L7" s="302">
        <v>42723.639999999963</v>
      </c>
      <c r="M7" s="302">
        <v>14629.750000000015</v>
      </c>
      <c r="N7" s="302">
        <v>45849.279999999977</v>
      </c>
      <c r="O7" s="302">
        <v>5550.0300000000007</v>
      </c>
      <c r="P7" s="302">
        <v>5755.21</v>
      </c>
      <c r="Q7" s="302">
        <v>178987.77000000025</v>
      </c>
      <c r="R7" s="298">
        <f t="shared" si="0"/>
        <v>585547.13000000035</v>
      </c>
      <c r="U7" s="27"/>
    </row>
    <row r="8" spans="1:21" ht="20.100000000000001" customHeight="1" x14ac:dyDescent="0.3">
      <c r="A8" s="115" t="s">
        <v>186</v>
      </c>
      <c r="B8" s="302">
        <v>9.1300000000000026</v>
      </c>
      <c r="C8" s="302">
        <v>108.38</v>
      </c>
      <c r="D8" s="302">
        <v>44.710000000000008</v>
      </c>
      <c r="E8" s="302">
        <v>29.179999999999993</v>
      </c>
      <c r="F8" s="302">
        <v>157.42000000000002</v>
      </c>
      <c r="G8" s="302">
        <v>333.05000000000007</v>
      </c>
      <c r="H8" s="302">
        <v>153.71</v>
      </c>
      <c r="I8" s="302">
        <v>136.05000000000001</v>
      </c>
      <c r="J8" s="302">
        <v>112.06</v>
      </c>
      <c r="K8" s="302">
        <v>223.03</v>
      </c>
      <c r="L8" s="302">
        <v>319.58</v>
      </c>
      <c r="M8" s="302">
        <v>72</v>
      </c>
      <c r="N8" s="302">
        <v>1215.8399999999999</v>
      </c>
      <c r="O8" s="302">
        <v>204.70000000000002</v>
      </c>
      <c r="P8" s="302">
        <v>0</v>
      </c>
      <c r="Q8" s="302">
        <v>1569.0799999999997</v>
      </c>
      <c r="R8" s="298">
        <f t="shared" si="0"/>
        <v>4687.9199999999992</v>
      </c>
      <c r="U8" s="27"/>
    </row>
    <row r="9" spans="1:21" ht="20.100000000000001" customHeight="1" x14ac:dyDescent="0.3">
      <c r="A9" s="115" t="s">
        <v>165</v>
      </c>
      <c r="B9" s="302">
        <v>9556.2999999999993</v>
      </c>
      <c r="C9" s="302">
        <v>38951.880000000005</v>
      </c>
      <c r="D9" s="302">
        <v>70813.37</v>
      </c>
      <c r="E9" s="302">
        <v>1162.82</v>
      </c>
      <c r="F9" s="302">
        <v>2673.1600000000008</v>
      </c>
      <c r="G9" s="302">
        <v>3502.74</v>
      </c>
      <c r="H9" s="302">
        <v>1381.17</v>
      </c>
      <c r="I9" s="302">
        <v>1232.1399999999999</v>
      </c>
      <c r="J9" s="302">
        <v>652.04999999999995</v>
      </c>
      <c r="K9" s="302">
        <v>16420.8</v>
      </c>
      <c r="L9" s="302">
        <v>5151.5199999999986</v>
      </c>
      <c r="M9" s="302">
        <v>199.61</v>
      </c>
      <c r="N9" s="302">
        <v>37706.189999999995</v>
      </c>
      <c r="O9" s="302">
        <v>1665.4</v>
      </c>
      <c r="P9" s="302">
        <v>23375.87</v>
      </c>
      <c r="Q9" s="302">
        <v>1229661.2599999998</v>
      </c>
      <c r="R9" s="298">
        <f t="shared" si="0"/>
        <v>1444106.2799999998</v>
      </c>
      <c r="U9" s="27"/>
    </row>
    <row r="10" spans="1:21" ht="20.100000000000001" customHeight="1" x14ac:dyDescent="0.3">
      <c r="A10" s="115" t="s">
        <v>166</v>
      </c>
      <c r="B10" s="302">
        <v>10.44</v>
      </c>
      <c r="C10" s="302">
        <v>35.35</v>
      </c>
      <c r="D10" s="302">
        <v>144.22</v>
      </c>
      <c r="E10" s="302">
        <v>85.66</v>
      </c>
      <c r="F10" s="302">
        <v>806.60999999999979</v>
      </c>
      <c r="G10" s="302">
        <v>5904.22</v>
      </c>
      <c r="H10" s="302">
        <v>11547.979999999992</v>
      </c>
      <c r="I10" s="302">
        <v>8740.2299999999977</v>
      </c>
      <c r="J10" s="302">
        <v>3749.1200000000008</v>
      </c>
      <c r="K10" s="302">
        <v>10141.089999999993</v>
      </c>
      <c r="L10" s="302">
        <v>7452.6699999999973</v>
      </c>
      <c r="M10" s="302">
        <v>3310.0000000000023</v>
      </c>
      <c r="N10" s="302">
        <v>11048.539999999992</v>
      </c>
      <c r="O10" s="302">
        <v>4014.17</v>
      </c>
      <c r="P10" s="302">
        <v>0</v>
      </c>
      <c r="Q10" s="302">
        <v>59674.18999999993</v>
      </c>
      <c r="R10" s="298">
        <f t="shared" si="0"/>
        <v>126664.4899999999</v>
      </c>
      <c r="U10" s="27"/>
    </row>
    <row r="11" spans="1:21" ht="20.100000000000001" customHeight="1" x14ac:dyDescent="0.3">
      <c r="A11" s="115" t="s">
        <v>167</v>
      </c>
      <c r="B11" s="302">
        <v>0</v>
      </c>
      <c r="C11" s="302">
        <v>0</v>
      </c>
      <c r="D11" s="302">
        <v>0</v>
      </c>
      <c r="E11" s="302">
        <v>10614.18</v>
      </c>
      <c r="F11" s="302">
        <v>0</v>
      </c>
      <c r="G11" s="302">
        <v>32541.679999999997</v>
      </c>
      <c r="H11" s="302">
        <v>755.0899999999998</v>
      </c>
      <c r="I11" s="302">
        <v>344.37</v>
      </c>
      <c r="J11" s="302">
        <v>13.77</v>
      </c>
      <c r="K11" s="302">
        <v>8246.4499999999989</v>
      </c>
      <c r="L11" s="302">
        <v>0</v>
      </c>
      <c r="M11" s="302">
        <v>1691.3300000000002</v>
      </c>
      <c r="N11" s="302">
        <v>1853.08</v>
      </c>
      <c r="O11" s="302">
        <v>0</v>
      </c>
      <c r="P11" s="302">
        <v>34761.19</v>
      </c>
      <c r="Q11" s="302">
        <v>361.12000000000006</v>
      </c>
      <c r="R11" s="298">
        <f t="shared" si="0"/>
        <v>91182.26</v>
      </c>
      <c r="U11" s="27"/>
    </row>
    <row r="12" spans="1:21" ht="20.100000000000001" customHeight="1" x14ac:dyDescent="0.3">
      <c r="A12" s="115" t="s">
        <v>168</v>
      </c>
      <c r="B12" s="302">
        <v>0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0</v>
      </c>
      <c r="L12" s="302">
        <v>0</v>
      </c>
      <c r="M12" s="302">
        <v>2694.2400000000002</v>
      </c>
      <c r="N12" s="302">
        <v>0</v>
      </c>
      <c r="O12" s="302">
        <v>0</v>
      </c>
      <c r="P12" s="302">
        <v>0</v>
      </c>
      <c r="Q12" s="302">
        <v>0</v>
      </c>
      <c r="R12" s="298">
        <f t="shared" si="0"/>
        <v>2694.2400000000002</v>
      </c>
      <c r="U12" s="27"/>
    </row>
    <row r="13" spans="1:21" ht="20.100000000000001" customHeight="1" x14ac:dyDescent="0.3">
      <c r="A13" s="115" t="s">
        <v>169</v>
      </c>
      <c r="B13" s="302">
        <v>9358.31</v>
      </c>
      <c r="C13" s="302">
        <v>19021.019999999997</v>
      </c>
      <c r="D13" s="302">
        <v>43965.67</v>
      </c>
      <c r="E13" s="302">
        <v>25757.13</v>
      </c>
      <c r="F13" s="302">
        <v>2004.65</v>
      </c>
      <c r="G13" s="302">
        <v>1510.2900000000004</v>
      </c>
      <c r="H13" s="302">
        <v>475.68</v>
      </c>
      <c r="I13" s="302">
        <v>34367.01</v>
      </c>
      <c r="J13" s="302">
        <v>46171.74</v>
      </c>
      <c r="K13" s="302">
        <v>202629.03999999992</v>
      </c>
      <c r="L13" s="302">
        <v>22660.070000000003</v>
      </c>
      <c r="M13" s="302">
        <v>40984.97</v>
      </c>
      <c r="N13" s="302">
        <v>13143.739999999996</v>
      </c>
      <c r="O13" s="302">
        <v>0</v>
      </c>
      <c r="P13" s="302">
        <v>0</v>
      </c>
      <c r="Q13" s="302">
        <v>1480.22</v>
      </c>
      <c r="R13" s="298">
        <f t="shared" si="0"/>
        <v>463529.53999999992</v>
      </c>
      <c r="U13" s="27"/>
    </row>
    <row r="14" spans="1:21" ht="20.100000000000001" customHeight="1" x14ac:dyDescent="0.3">
      <c r="A14" s="115" t="s">
        <v>170</v>
      </c>
      <c r="B14" s="302">
        <v>48081.9</v>
      </c>
      <c r="C14" s="302">
        <v>98127.07</v>
      </c>
      <c r="D14" s="302">
        <v>264188.68</v>
      </c>
      <c r="E14" s="302">
        <v>161583.75000000009</v>
      </c>
      <c r="F14" s="302">
        <v>204443.82000000004</v>
      </c>
      <c r="G14" s="302">
        <v>468916.22999999992</v>
      </c>
      <c r="H14" s="302">
        <v>250593.17999999996</v>
      </c>
      <c r="I14" s="302">
        <v>278150.49999999994</v>
      </c>
      <c r="J14" s="302">
        <v>137865.06</v>
      </c>
      <c r="K14" s="302">
        <v>359236.25000000012</v>
      </c>
      <c r="L14" s="302">
        <v>202431.82000000009</v>
      </c>
      <c r="M14" s="302">
        <v>101338.54000000001</v>
      </c>
      <c r="N14" s="302">
        <v>231652.36999999994</v>
      </c>
      <c r="O14" s="302">
        <v>36788.900000000009</v>
      </c>
      <c r="P14" s="302">
        <v>41319.58</v>
      </c>
      <c r="Q14" s="302">
        <v>2017324.7899999979</v>
      </c>
      <c r="R14" s="298">
        <f t="shared" si="0"/>
        <v>4902042.4399999985</v>
      </c>
      <c r="U14" s="27"/>
    </row>
    <row r="15" spans="1:21" ht="20.100000000000001" customHeight="1" x14ac:dyDescent="0.3">
      <c r="A15" s="115" t="s">
        <v>306</v>
      </c>
      <c r="B15" s="302">
        <v>47700.249999999993</v>
      </c>
      <c r="C15" s="302">
        <v>413048.50999999989</v>
      </c>
      <c r="D15" s="302">
        <v>1976331.4900000007</v>
      </c>
      <c r="E15" s="302">
        <v>458322.62999999983</v>
      </c>
      <c r="F15" s="302">
        <v>296184.67999999993</v>
      </c>
      <c r="G15" s="302">
        <v>189223.74000000002</v>
      </c>
      <c r="H15" s="302">
        <v>141959.22999999995</v>
      </c>
      <c r="I15" s="302">
        <v>227978.46999999988</v>
      </c>
      <c r="J15" s="302">
        <v>98122.370000000024</v>
      </c>
      <c r="K15" s="302">
        <v>383483.29999999964</v>
      </c>
      <c r="L15" s="302">
        <v>202333.62999999983</v>
      </c>
      <c r="M15" s="302">
        <v>108242.96000000006</v>
      </c>
      <c r="N15" s="302">
        <v>476477.55000000005</v>
      </c>
      <c r="O15" s="302">
        <v>100254.29999999997</v>
      </c>
      <c r="P15" s="302">
        <v>91401.130000000034</v>
      </c>
      <c r="Q15" s="302">
        <v>0</v>
      </c>
      <c r="R15" s="298">
        <f t="shared" si="0"/>
        <v>5211064.2399999993</v>
      </c>
      <c r="U15" s="27"/>
    </row>
    <row r="16" spans="1:21" ht="20.100000000000001" customHeight="1" x14ac:dyDescent="0.3">
      <c r="A16" s="115" t="s">
        <v>307</v>
      </c>
      <c r="B16" s="302">
        <v>0</v>
      </c>
      <c r="C16" s="302">
        <v>0</v>
      </c>
      <c r="D16" s="302">
        <v>0</v>
      </c>
      <c r="E16" s="302">
        <v>0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302">
        <v>0</v>
      </c>
      <c r="O16" s="302">
        <v>0</v>
      </c>
      <c r="P16" s="302">
        <v>0</v>
      </c>
      <c r="Q16" s="302">
        <v>0</v>
      </c>
      <c r="R16" s="298">
        <f t="shared" si="0"/>
        <v>0</v>
      </c>
      <c r="U16" s="27"/>
    </row>
    <row r="17" spans="1:21" ht="20.100000000000001" customHeight="1" x14ac:dyDescent="0.3">
      <c r="A17" s="115" t="s">
        <v>177</v>
      </c>
      <c r="B17" s="302">
        <v>0</v>
      </c>
      <c r="C17" s="302">
        <v>39091.280000000006</v>
      </c>
      <c r="D17" s="302">
        <v>4954.1499999999996</v>
      </c>
      <c r="E17" s="302">
        <v>73911.27</v>
      </c>
      <c r="F17" s="302">
        <v>195</v>
      </c>
      <c r="G17" s="302">
        <v>18983.509999999998</v>
      </c>
      <c r="H17" s="302">
        <v>11051.49</v>
      </c>
      <c r="I17" s="302">
        <v>0</v>
      </c>
      <c r="J17" s="302">
        <v>0</v>
      </c>
      <c r="K17" s="302">
        <v>0</v>
      </c>
      <c r="L17" s="302">
        <v>0</v>
      </c>
      <c r="M17" s="302">
        <v>0</v>
      </c>
      <c r="N17" s="302">
        <v>0</v>
      </c>
      <c r="O17" s="302">
        <v>0</v>
      </c>
      <c r="P17" s="302">
        <v>0</v>
      </c>
      <c r="Q17" s="302">
        <v>46945.919999999998</v>
      </c>
      <c r="R17" s="298">
        <f t="shared" si="0"/>
        <v>195132.62</v>
      </c>
      <c r="U17" s="27"/>
    </row>
    <row r="18" spans="1:21" ht="20.100000000000001" customHeight="1" x14ac:dyDescent="0.3">
      <c r="A18" s="176" t="s">
        <v>390</v>
      </c>
      <c r="B18" s="302">
        <v>0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  <c r="L18" s="302">
        <v>0</v>
      </c>
      <c r="M18" s="302">
        <v>0</v>
      </c>
      <c r="N18" s="302">
        <v>0</v>
      </c>
      <c r="O18" s="302">
        <v>0</v>
      </c>
      <c r="P18" s="302">
        <v>0</v>
      </c>
      <c r="Q18" s="302">
        <v>0</v>
      </c>
      <c r="R18" s="298">
        <f t="shared" si="0"/>
        <v>0</v>
      </c>
      <c r="U18" s="27"/>
    </row>
    <row r="19" spans="1:21" ht="20.100000000000001" customHeight="1" x14ac:dyDescent="0.25">
      <c r="A19" s="205" t="s">
        <v>22</v>
      </c>
      <c r="B19" s="298">
        <f>SUM(B5:B18)</f>
        <v>162052.4</v>
      </c>
      <c r="C19" s="298">
        <f t="shared" ref="C19:Q19" si="1">SUM(C5:C18)</f>
        <v>686834.6</v>
      </c>
      <c r="D19" s="298">
        <f t="shared" si="1"/>
        <v>2529037.3300000005</v>
      </c>
      <c r="E19" s="298">
        <f t="shared" si="1"/>
        <v>827744.60999999987</v>
      </c>
      <c r="F19" s="298">
        <f t="shared" si="1"/>
        <v>766283.44999999984</v>
      </c>
      <c r="G19" s="298">
        <f t="shared" si="1"/>
        <v>1266050.9500000004</v>
      </c>
      <c r="H19" s="298">
        <f t="shared" si="1"/>
        <v>695037.27000000014</v>
      </c>
      <c r="I19" s="298">
        <f t="shared" si="1"/>
        <v>855383.36999999988</v>
      </c>
      <c r="J19" s="298">
        <f t="shared" si="1"/>
        <v>425670.67000000004</v>
      </c>
      <c r="K19" s="298">
        <f t="shared" si="1"/>
        <v>1421927.7999999998</v>
      </c>
      <c r="L19" s="298">
        <f t="shared" si="1"/>
        <v>725283.01999999979</v>
      </c>
      <c r="M19" s="298">
        <f t="shared" si="1"/>
        <v>373926.52000000008</v>
      </c>
      <c r="N19" s="298">
        <f t="shared" si="1"/>
        <v>1058019.55</v>
      </c>
      <c r="O19" s="298">
        <f t="shared" si="1"/>
        <v>177987.21999999997</v>
      </c>
      <c r="P19" s="298">
        <f t="shared" si="1"/>
        <v>236781.30000000005</v>
      </c>
      <c r="Q19" s="298">
        <f t="shared" si="1"/>
        <v>5299414.63</v>
      </c>
      <c r="R19" s="298">
        <f t="shared" si="0"/>
        <v>17507434.690000001</v>
      </c>
      <c r="U19" s="27"/>
    </row>
    <row r="20" spans="1:21" ht="13.5" customHeight="1" x14ac:dyDescent="0.25"/>
    <row r="21" spans="1:21" x14ac:dyDescent="0.25">
      <c r="M21" s="250"/>
    </row>
    <row r="24" spans="1:21" ht="17.25" x14ac:dyDescent="0.3"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</row>
    <row r="25" spans="1:21" ht="17.25" x14ac:dyDescent="0.3"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</row>
    <row r="26" spans="1:21" ht="17.25" x14ac:dyDescent="0.3"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</row>
    <row r="27" spans="1:21" ht="17.25" x14ac:dyDescent="0.3"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</row>
    <row r="28" spans="1:21" ht="17.25" x14ac:dyDescent="0.3"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</row>
    <row r="29" spans="1:21" ht="17.25" x14ac:dyDescent="0.3"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zoomScale="95" zoomScaleNormal="95" workbookViewId="0">
      <selection activeCell="C42" sqref="C42"/>
    </sheetView>
  </sheetViews>
  <sheetFormatPr baseColWidth="10" defaultColWidth="11.42578125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511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11" customFormat="1" ht="20.100000000000001" customHeight="1" x14ac:dyDescent="0.25">
      <c r="A3" s="109" t="s">
        <v>191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2"/>
    </row>
    <row r="4" spans="1:15" s="111" customFormat="1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34" t="s">
        <v>22</v>
      </c>
    </row>
    <row r="5" spans="1:15" s="111" customFormat="1" ht="20.100000000000001" customHeight="1" x14ac:dyDescent="0.25">
      <c r="A5" s="176" t="s">
        <v>162</v>
      </c>
      <c r="B5" s="304">
        <v>2265.52</v>
      </c>
      <c r="C5" s="304">
        <v>2185.96</v>
      </c>
      <c r="D5" s="304">
        <v>2458.02</v>
      </c>
      <c r="E5" s="304">
        <v>2327.25</v>
      </c>
      <c r="F5" s="304">
        <v>2438.0299999999997</v>
      </c>
      <c r="G5" s="304">
        <v>2287.37</v>
      </c>
      <c r="H5" s="304">
        <v>2309.98</v>
      </c>
      <c r="I5" s="304">
        <v>2377.4199999999996</v>
      </c>
      <c r="J5" s="304">
        <v>2264.46</v>
      </c>
      <c r="K5" s="304">
        <v>2395.5899999999997</v>
      </c>
      <c r="L5" s="304">
        <v>2264.27</v>
      </c>
      <c r="M5" s="304">
        <v>2390.04</v>
      </c>
      <c r="N5" s="305">
        <f t="shared" ref="N5:N19" si="0">SUM(B5:M5)</f>
        <v>27963.909999999996</v>
      </c>
    </row>
    <row r="6" spans="1:15" s="111" customFormat="1" ht="20.100000000000001" customHeight="1" x14ac:dyDescent="0.25">
      <c r="A6" s="176" t="s">
        <v>163</v>
      </c>
      <c r="B6" s="304">
        <v>779.18000000000006</v>
      </c>
      <c r="C6" s="304">
        <v>759.32</v>
      </c>
      <c r="D6" s="304">
        <v>874.7399999999999</v>
      </c>
      <c r="E6" s="304">
        <v>834.91000000000008</v>
      </c>
      <c r="F6" s="304">
        <v>841.21</v>
      </c>
      <c r="G6" s="304">
        <v>815.34999999999991</v>
      </c>
      <c r="H6" s="304">
        <v>813.87</v>
      </c>
      <c r="I6" s="304">
        <v>853.8</v>
      </c>
      <c r="J6" s="304">
        <v>823.28</v>
      </c>
      <c r="K6" s="304">
        <v>842.77</v>
      </c>
      <c r="L6" s="304">
        <v>848.9</v>
      </c>
      <c r="M6" s="304">
        <v>1005.0799999999999</v>
      </c>
      <c r="N6" s="305">
        <f t="shared" si="0"/>
        <v>10092.409999999998</v>
      </c>
    </row>
    <row r="7" spans="1:15" s="111" customFormat="1" ht="20.100000000000001" customHeight="1" x14ac:dyDescent="0.25">
      <c r="A7" s="176" t="s">
        <v>164</v>
      </c>
      <c r="B7" s="304">
        <v>777.51</v>
      </c>
      <c r="C7" s="304">
        <v>741.01</v>
      </c>
      <c r="D7" s="304">
        <v>853.17</v>
      </c>
      <c r="E7" s="304">
        <v>759.2299999999999</v>
      </c>
      <c r="F7" s="304">
        <v>821.49</v>
      </c>
      <c r="G7" s="304">
        <v>772.2</v>
      </c>
      <c r="H7" s="304">
        <v>759.93000000000006</v>
      </c>
      <c r="I7" s="304">
        <v>795.99</v>
      </c>
      <c r="J7" s="304">
        <v>758.15000000000009</v>
      </c>
      <c r="K7" s="304">
        <v>791.39</v>
      </c>
      <c r="L7" s="304">
        <v>718.08</v>
      </c>
      <c r="M7" s="304">
        <v>731.6</v>
      </c>
      <c r="N7" s="305">
        <f t="shared" si="0"/>
        <v>9279.7500000000018</v>
      </c>
    </row>
    <row r="8" spans="1:15" s="111" customFormat="1" ht="20.100000000000001" customHeight="1" x14ac:dyDescent="0.25">
      <c r="A8" s="115" t="s">
        <v>186</v>
      </c>
      <c r="B8" s="304">
        <v>0.02</v>
      </c>
      <c r="C8" s="304">
        <v>0.38</v>
      </c>
      <c r="D8" s="304">
        <v>0.19</v>
      </c>
      <c r="E8" s="304">
        <v>0.28000000000000003</v>
      </c>
      <c r="F8" s="304">
        <v>0.99</v>
      </c>
      <c r="G8" s="304">
        <v>0.12</v>
      </c>
      <c r="H8" s="304">
        <v>2.48</v>
      </c>
      <c r="I8" s="304">
        <v>1.29</v>
      </c>
      <c r="J8" s="304">
        <v>0.28999999999999998</v>
      </c>
      <c r="K8" s="304">
        <v>0.59</v>
      </c>
      <c r="L8" s="304">
        <v>1.8399999999999999</v>
      </c>
      <c r="M8" s="304">
        <v>0.66</v>
      </c>
      <c r="N8" s="305">
        <f t="shared" si="0"/>
        <v>9.129999999999999</v>
      </c>
    </row>
    <row r="9" spans="1:15" s="111" customFormat="1" ht="20.100000000000001" customHeight="1" x14ac:dyDescent="0.25">
      <c r="A9" s="115" t="s">
        <v>165</v>
      </c>
      <c r="B9" s="304">
        <v>986.52</v>
      </c>
      <c r="C9" s="304">
        <v>1038.8700000000001</v>
      </c>
      <c r="D9" s="304">
        <v>861.54000000000008</v>
      </c>
      <c r="E9" s="304">
        <v>608.08000000000004</v>
      </c>
      <c r="F9" s="304">
        <v>655.78</v>
      </c>
      <c r="G9" s="304">
        <v>680.78</v>
      </c>
      <c r="H9" s="304">
        <v>835.48</v>
      </c>
      <c r="I9" s="304">
        <v>680.06999999999994</v>
      </c>
      <c r="J9" s="304">
        <v>689.25</v>
      </c>
      <c r="K9" s="304">
        <v>764.31000000000006</v>
      </c>
      <c r="L9" s="304">
        <v>888.15</v>
      </c>
      <c r="M9" s="304">
        <v>867.47</v>
      </c>
      <c r="N9" s="305">
        <f t="shared" si="0"/>
        <v>9556.2999999999993</v>
      </c>
    </row>
    <row r="10" spans="1:15" s="12" customFormat="1" ht="20.100000000000001" customHeight="1" x14ac:dyDescent="0.25">
      <c r="A10" s="115" t="s">
        <v>166</v>
      </c>
      <c r="B10" s="304">
        <v>0</v>
      </c>
      <c r="C10" s="304">
        <v>4</v>
      </c>
      <c r="D10" s="304">
        <v>0</v>
      </c>
      <c r="E10" s="304">
        <v>0</v>
      </c>
      <c r="F10" s="304">
        <v>0</v>
      </c>
      <c r="G10" s="304">
        <v>6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0.44</v>
      </c>
      <c r="N10" s="305">
        <f t="shared" si="0"/>
        <v>10.44</v>
      </c>
      <c r="O10" s="111"/>
    </row>
    <row r="11" spans="1:15" ht="20.100000000000001" customHeight="1" x14ac:dyDescent="0.25">
      <c r="A11" s="115" t="s">
        <v>167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5">
        <f t="shared" si="0"/>
        <v>0</v>
      </c>
    </row>
    <row r="12" spans="1:15" s="12" customFormat="1" ht="20.100000000000001" customHeight="1" x14ac:dyDescent="0.25">
      <c r="A12" s="115" t="s">
        <v>168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5">
        <f t="shared" si="0"/>
        <v>0</v>
      </c>
      <c r="O12" s="111"/>
    </row>
    <row r="13" spans="1:15" s="12" customFormat="1" ht="20.100000000000001" customHeight="1" x14ac:dyDescent="0.25">
      <c r="A13" s="115" t="s">
        <v>169</v>
      </c>
      <c r="B13" s="304">
        <v>1631.33</v>
      </c>
      <c r="C13" s="304">
        <v>769.78</v>
      </c>
      <c r="D13" s="304">
        <v>818.96</v>
      </c>
      <c r="E13" s="304">
        <v>724.75</v>
      </c>
      <c r="F13" s="304">
        <v>655.72</v>
      </c>
      <c r="G13" s="304">
        <v>606.91</v>
      </c>
      <c r="H13" s="304">
        <v>658.46</v>
      </c>
      <c r="I13" s="304">
        <v>604.41</v>
      </c>
      <c r="J13" s="304">
        <v>53.5</v>
      </c>
      <c r="K13" s="304">
        <v>695.64</v>
      </c>
      <c r="L13" s="304">
        <v>1243.8399999999999</v>
      </c>
      <c r="M13" s="304">
        <v>895.01</v>
      </c>
      <c r="N13" s="305">
        <f t="shared" si="0"/>
        <v>9358.31</v>
      </c>
      <c r="O13" s="111"/>
    </row>
    <row r="14" spans="1:15" s="12" customFormat="1" ht="20.100000000000001" customHeight="1" x14ac:dyDescent="0.25">
      <c r="A14" s="115" t="s">
        <v>170</v>
      </c>
      <c r="B14" s="304">
        <v>3893.93</v>
      </c>
      <c r="C14" s="304">
        <v>3512.2599999999998</v>
      </c>
      <c r="D14" s="304">
        <v>4059.02</v>
      </c>
      <c r="E14" s="304">
        <v>3748.9</v>
      </c>
      <c r="F14" s="304">
        <v>4127.2999999999993</v>
      </c>
      <c r="G14" s="304">
        <v>3995.31</v>
      </c>
      <c r="H14" s="304">
        <v>4051.86</v>
      </c>
      <c r="I14" s="304">
        <v>4045.51</v>
      </c>
      <c r="J14" s="304">
        <v>3966.62</v>
      </c>
      <c r="K14" s="304">
        <v>4238.3</v>
      </c>
      <c r="L14" s="304">
        <v>4223.7800000000007</v>
      </c>
      <c r="M14" s="304">
        <v>4219.1100000000006</v>
      </c>
      <c r="N14" s="305">
        <f t="shared" si="0"/>
        <v>48081.9</v>
      </c>
      <c r="O14" s="111"/>
    </row>
    <row r="15" spans="1:15" ht="20.100000000000001" customHeight="1" x14ac:dyDescent="0.25">
      <c r="A15" s="115" t="s">
        <v>306</v>
      </c>
      <c r="B15" s="304">
        <v>3864.59</v>
      </c>
      <c r="C15" s="304">
        <v>3140.33</v>
      </c>
      <c r="D15" s="304">
        <v>3677.3900000000003</v>
      </c>
      <c r="E15" s="304">
        <v>3532.3900000000003</v>
      </c>
      <c r="F15" s="304">
        <v>3786.9400000000005</v>
      </c>
      <c r="G15" s="304">
        <v>4087.7599999999998</v>
      </c>
      <c r="H15" s="304">
        <v>3921.7999999999997</v>
      </c>
      <c r="I15" s="304">
        <v>4350.04</v>
      </c>
      <c r="J15" s="304">
        <v>4118.5200000000004</v>
      </c>
      <c r="K15" s="304">
        <v>4480.96</v>
      </c>
      <c r="L15" s="304">
        <v>4503.6499999999996</v>
      </c>
      <c r="M15" s="304">
        <v>4235.88</v>
      </c>
      <c r="N15" s="305">
        <f t="shared" si="0"/>
        <v>47700.249999999993</v>
      </c>
    </row>
    <row r="16" spans="1:15" ht="20.100000000000001" customHeight="1" x14ac:dyDescent="0.25">
      <c r="A16" s="115" t="s">
        <v>307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0</v>
      </c>
      <c r="N16" s="305">
        <f t="shared" si="0"/>
        <v>0</v>
      </c>
    </row>
    <row r="17" spans="1:14" ht="20.100000000000001" customHeight="1" x14ac:dyDescent="0.25">
      <c r="A17" s="115" t="s">
        <v>177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0</v>
      </c>
      <c r="J17" s="304">
        <v>0</v>
      </c>
      <c r="K17" s="304">
        <v>0</v>
      </c>
      <c r="L17" s="304">
        <v>0</v>
      </c>
      <c r="M17" s="304">
        <v>0</v>
      </c>
      <c r="N17" s="305">
        <f t="shared" si="0"/>
        <v>0</v>
      </c>
    </row>
    <row r="18" spans="1:14" ht="20.100000000000001" customHeight="1" x14ac:dyDescent="0.25">
      <c r="A18" s="115" t="s">
        <v>390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5">
        <f t="shared" si="0"/>
        <v>0</v>
      </c>
    </row>
    <row r="19" spans="1:14" ht="20.100000000000001" customHeight="1" x14ac:dyDescent="0.25">
      <c r="A19" s="204" t="s">
        <v>15</v>
      </c>
      <c r="B19" s="303">
        <f t="shared" ref="B19:M19" si="1">SUM(B5:B18)</f>
        <v>14198.6</v>
      </c>
      <c r="C19" s="303">
        <f t="shared" si="1"/>
        <v>12151.91</v>
      </c>
      <c r="D19" s="303">
        <f t="shared" si="1"/>
        <v>13603.029999999999</v>
      </c>
      <c r="E19" s="303">
        <f t="shared" si="1"/>
        <v>12535.79</v>
      </c>
      <c r="F19" s="303">
        <f t="shared" si="1"/>
        <v>13327.46</v>
      </c>
      <c r="G19" s="303">
        <f t="shared" si="1"/>
        <v>13251.8</v>
      </c>
      <c r="H19" s="303">
        <f t="shared" si="1"/>
        <v>13353.859999999999</v>
      </c>
      <c r="I19" s="303">
        <f t="shared" si="1"/>
        <v>13708.529999999999</v>
      </c>
      <c r="J19" s="303">
        <f t="shared" si="1"/>
        <v>12674.07</v>
      </c>
      <c r="K19" s="303">
        <f t="shared" si="1"/>
        <v>14209.55</v>
      </c>
      <c r="L19" s="303">
        <f t="shared" si="1"/>
        <v>14692.51</v>
      </c>
      <c r="M19" s="303">
        <f t="shared" si="1"/>
        <v>14345.29</v>
      </c>
      <c r="N19" s="305">
        <f t="shared" si="0"/>
        <v>162052.40000000002</v>
      </c>
    </row>
    <row r="20" spans="1:14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0.100000000000001" customHeight="1" x14ac:dyDescent="0.25">
      <c r="A21" s="117" t="s">
        <v>192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45" t="s">
        <v>101</v>
      </c>
      <c r="B22" s="45" t="s">
        <v>2</v>
      </c>
      <c r="C22" s="45" t="s">
        <v>3</v>
      </c>
      <c r="D22" s="45" t="s">
        <v>4</v>
      </c>
      <c r="E22" s="45" t="s">
        <v>5</v>
      </c>
      <c r="F22" s="45" t="s">
        <v>6</v>
      </c>
      <c r="G22" s="45" t="s">
        <v>7</v>
      </c>
      <c r="H22" s="45" t="s">
        <v>8</v>
      </c>
      <c r="I22" s="45" t="s">
        <v>9</v>
      </c>
      <c r="J22" s="45" t="s">
        <v>10</v>
      </c>
      <c r="K22" s="45" t="s">
        <v>11</v>
      </c>
      <c r="L22" s="45" t="s">
        <v>12</v>
      </c>
      <c r="M22" s="45" t="s">
        <v>13</v>
      </c>
      <c r="N22" s="34" t="s">
        <v>22</v>
      </c>
    </row>
    <row r="23" spans="1:14" ht="20.100000000000001" customHeight="1" x14ac:dyDescent="0.25">
      <c r="A23" s="176" t="s">
        <v>162</v>
      </c>
      <c r="B23" s="304">
        <v>3303.09</v>
      </c>
      <c r="C23" s="304">
        <v>3081.4199999999996</v>
      </c>
      <c r="D23" s="304">
        <v>3478.7700000000004</v>
      </c>
      <c r="E23" s="304">
        <v>3323.3499999999995</v>
      </c>
      <c r="F23" s="304">
        <v>3327.16</v>
      </c>
      <c r="G23" s="304">
        <v>3257.0299999999993</v>
      </c>
      <c r="H23" s="304">
        <v>3452.37</v>
      </c>
      <c r="I23" s="304">
        <v>3287.42</v>
      </c>
      <c r="J23" s="304">
        <v>3195.9700000000003</v>
      </c>
      <c r="K23" s="304">
        <v>3287.81</v>
      </c>
      <c r="L23" s="304">
        <v>3173.7799999999997</v>
      </c>
      <c r="M23" s="304">
        <v>3262.6</v>
      </c>
      <c r="N23" s="305">
        <f t="shared" ref="N23:N37" si="2">SUM(B23:M23)</f>
        <v>39430.769999999997</v>
      </c>
    </row>
    <row r="24" spans="1:14" ht="20.100000000000001" customHeight="1" x14ac:dyDescent="0.25">
      <c r="A24" s="176" t="s">
        <v>163</v>
      </c>
      <c r="B24" s="304">
        <v>2004.79</v>
      </c>
      <c r="C24" s="304">
        <v>1927.99</v>
      </c>
      <c r="D24" s="304">
        <v>2245.6799999999998</v>
      </c>
      <c r="E24" s="304">
        <v>2146.39</v>
      </c>
      <c r="F24" s="304">
        <v>2138.8599999999997</v>
      </c>
      <c r="G24" s="304">
        <v>2054.92</v>
      </c>
      <c r="H24" s="304">
        <v>2167.35</v>
      </c>
      <c r="I24" s="304">
        <v>2133.84</v>
      </c>
      <c r="J24" s="304">
        <v>2064.8999999999996</v>
      </c>
      <c r="K24" s="304">
        <v>2121.87</v>
      </c>
      <c r="L24" s="304">
        <v>2062.67</v>
      </c>
      <c r="M24" s="304">
        <v>2744.2500000000005</v>
      </c>
      <c r="N24" s="305">
        <f t="shared" si="2"/>
        <v>25813.510000000002</v>
      </c>
    </row>
    <row r="25" spans="1:14" ht="20.100000000000001" customHeight="1" x14ac:dyDescent="0.25">
      <c r="A25" s="176" t="s">
        <v>164</v>
      </c>
      <c r="B25" s="304">
        <v>1114.0899999999999</v>
      </c>
      <c r="C25" s="304">
        <v>1061.6399999999999</v>
      </c>
      <c r="D25" s="304">
        <v>1160.08</v>
      </c>
      <c r="E25" s="304">
        <v>1122.48</v>
      </c>
      <c r="F25" s="304">
        <v>1123.8800000000001</v>
      </c>
      <c r="G25" s="304">
        <v>1124.23</v>
      </c>
      <c r="H25" s="304">
        <v>1208.8200000000002</v>
      </c>
      <c r="I25" s="304">
        <v>1145.9899999999998</v>
      </c>
      <c r="J25" s="304">
        <v>1086.07</v>
      </c>
      <c r="K25" s="304">
        <v>1083.1399999999999</v>
      </c>
      <c r="L25" s="304">
        <v>1027.8799999999999</v>
      </c>
      <c r="M25" s="304">
        <v>948.53</v>
      </c>
      <c r="N25" s="305">
        <f t="shared" si="2"/>
        <v>13206.829999999998</v>
      </c>
    </row>
    <row r="26" spans="1:14" ht="20.100000000000001" customHeight="1" x14ac:dyDescent="0.25">
      <c r="A26" s="176" t="s">
        <v>186</v>
      </c>
      <c r="B26" s="304">
        <v>15.8</v>
      </c>
      <c r="C26" s="304">
        <v>8.16</v>
      </c>
      <c r="D26" s="304">
        <v>9.9700000000000006</v>
      </c>
      <c r="E26" s="304">
        <v>10.579999999999998</v>
      </c>
      <c r="F26" s="304">
        <v>5.09</v>
      </c>
      <c r="G26" s="304">
        <v>3.81</v>
      </c>
      <c r="H26" s="304">
        <v>5.57</v>
      </c>
      <c r="I26" s="304">
        <v>3.9</v>
      </c>
      <c r="J26" s="304">
        <v>8.0299999999999994</v>
      </c>
      <c r="K26" s="304">
        <v>11.97</v>
      </c>
      <c r="L26" s="304">
        <v>17.25</v>
      </c>
      <c r="M26" s="304">
        <v>8.25</v>
      </c>
      <c r="N26" s="305">
        <f t="shared" si="2"/>
        <v>108.38</v>
      </c>
    </row>
    <row r="27" spans="1:14" ht="20.100000000000001" customHeight="1" x14ac:dyDescent="0.25">
      <c r="A27" s="176" t="s">
        <v>165</v>
      </c>
      <c r="B27" s="304">
        <v>3571.7999999999997</v>
      </c>
      <c r="C27" s="304">
        <v>3180.9300000000003</v>
      </c>
      <c r="D27" s="304">
        <v>3646.19</v>
      </c>
      <c r="E27" s="304">
        <v>3332.56</v>
      </c>
      <c r="F27" s="304">
        <v>3533.84</v>
      </c>
      <c r="G27" s="304">
        <v>3376.28</v>
      </c>
      <c r="H27" s="304">
        <v>3595.35</v>
      </c>
      <c r="I27" s="304">
        <v>3354.61</v>
      </c>
      <c r="J27" s="304">
        <v>3024.77</v>
      </c>
      <c r="K27" s="304">
        <v>2806.62</v>
      </c>
      <c r="L27" s="304">
        <v>2847.54</v>
      </c>
      <c r="M27" s="304">
        <v>2681.3900000000003</v>
      </c>
      <c r="N27" s="305">
        <f t="shared" si="2"/>
        <v>38951.879999999997</v>
      </c>
    </row>
    <row r="28" spans="1:14" ht="20.100000000000001" customHeight="1" x14ac:dyDescent="0.25">
      <c r="A28" s="176" t="s">
        <v>166</v>
      </c>
      <c r="B28" s="304">
        <v>0</v>
      </c>
      <c r="C28" s="304">
        <v>5</v>
      </c>
      <c r="D28" s="304">
        <v>0</v>
      </c>
      <c r="E28" s="304">
        <v>0</v>
      </c>
      <c r="F28" s="304">
        <v>4</v>
      </c>
      <c r="G28" s="304">
        <v>10</v>
      </c>
      <c r="H28" s="304">
        <v>6</v>
      </c>
      <c r="I28" s="304">
        <v>0</v>
      </c>
      <c r="J28" s="304">
        <v>10</v>
      </c>
      <c r="K28" s="304">
        <v>0</v>
      </c>
      <c r="L28" s="304">
        <v>0</v>
      </c>
      <c r="M28" s="304">
        <v>0.35</v>
      </c>
      <c r="N28" s="305">
        <f t="shared" si="2"/>
        <v>35.35</v>
      </c>
    </row>
    <row r="29" spans="1:14" ht="20.100000000000001" customHeight="1" x14ac:dyDescent="0.25">
      <c r="A29" s="176" t="s">
        <v>167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5">
        <f t="shared" si="2"/>
        <v>0</v>
      </c>
    </row>
    <row r="30" spans="1:14" ht="20.100000000000001" customHeight="1" x14ac:dyDescent="0.25">
      <c r="A30" s="176" t="s">
        <v>168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5">
        <f t="shared" si="2"/>
        <v>0</v>
      </c>
    </row>
    <row r="31" spans="1:14" ht="20.100000000000001" customHeight="1" x14ac:dyDescent="0.25">
      <c r="A31" s="176" t="s">
        <v>169</v>
      </c>
      <c r="B31" s="304">
        <v>2017.05</v>
      </c>
      <c r="C31" s="304">
        <v>1526.85</v>
      </c>
      <c r="D31" s="304">
        <v>2020.66</v>
      </c>
      <c r="E31" s="304">
        <v>1997.43</v>
      </c>
      <c r="F31" s="304">
        <v>1714.67</v>
      </c>
      <c r="G31" s="304">
        <v>1366.8500000000001</v>
      </c>
      <c r="H31" s="304">
        <v>1309.76</v>
      </c>
      <c r="I31" s="304">
        <v>1417.8</v>
      </c>
      <c r="J31" s="304">
        <v>895.33</v>
      </c>
      <c r="K31" s="304">
        <v>1815.71</v>
      </c>
      <c r="L31" s="304">
        <v>1519.76</v>
      </c>
      <c r="M31" s="304">
        <v>1419.15</v>
      </c>
      <c r="N31" s="305">
        <f t="shared" si="2"/>
        <v>19021.02</v>
      </c>
    </row>
    <row r="32" spans="1:14" ht="20.100000000000001" customHeight="1" x14ac:dyDescent="0.25">
      <c r="A32" s="115" t="s">
        <v>170</v>
      </c>
      <c r="B32" s="304">
        <v>8524.8100000000013</v>
      </c>
      <c r="C32" s="304">
        <v>7836.15</v>
      </c>
      <c r="D32" s="304">
        <v>8970.2000000000007</v>
      </c>
      <c r="E32" s="304">
        <v>8231.9399999999987</v>
      </c>
      <c r="F32" s="304">
        <v>8844.76</v>
      </c>
      <c r="G32" s="304">
        <v>8283.6</v>
      </c>
      <c r="H32" s="304">
        <v>8513.5400000000009</v>
      </c>
      <c r="I32" s="304">
        <v>8300.76</v>
      </c>
      <c r="J32" s="304">
        <v>7644.1</v>
      </c>
      <c r="K32" s="304">
        <v>7827.6200000000008</v>
      </c>
      <c r="L32" s="304">
        <v>7639.1200000000008</v>
      </c>
      <c r="M32" s="304">
        <v>7510.47</v>
      </c>
      <c r="N32" s="305">
        <f t="shared" si="2"/>
        <v>98127.07</v>
      </c>
    </row>
    <row r="33" spans="1:14" ht="20.100000000000001" customHeight="1" x14ac:dyDescent="0.25">
      <c r="A33" s="115" t="s">
        <v>306</v>
      </c>
      <c r="B33" s="304">
        <v>36661.97</v>
      </c>
      <c r="C33" s="304">
        <v>32215.929999999993</v>
      </c>
      <c r="D33" s="304">
        <v>35958.17</v>
      </c>
      <c r="E33" s="304">
        <v>34230.76</v>
      </c>
      <c r="F33" s="304">
        <v>35696.070000000007</v>
      </c>
      <c r="G33" s="304">
        <v>34198.47</v>
      </c>
      <c r="H33" s="304">
        <v>33925.040000000001</v>
      </c>
      <c r="I33" s="304">
        <v>33109.519999999997</v>
      </c>
      <c r="J33" s="304">
        <v>33149.269999999997</v>
      </c>
      <c r="K33" s="304">
        <v>35045.590000000011</v>
      </c>
      <c r="L33" s="304">
        <v>34174.149999999994</v>
      </c>
      <c r="M33" s="304">
        <v>34683.57</v>
      </c>
      <c r="N33" s="305">
        <f t="shared" si="2"/>
        <v>413048.51000000007</v>
      </c>
    </row>
    <row r="34" spans="1:14" ht="20.100000000000001" customHeight="1" x14ac:dyDescent="0.25">
      <c r="A34" s="115" t="s">
        <v>307</v>
      </c>
      <c r="B34" s="304">
        <v>0</v>
      </c>
      <c r="C34" s="304">
        <v>0</v>
      </c>
      <c r="D34" s="304">
        <v>0</v>
      </c>
      <c r="E34" s="304">
        <v>0</v>
      </c>
      <c r="F34" s="304">
        <v>0</v>
      </c>
      <c r="G34" s="304">
        <v>0</v>
      </c>
      <c r="H34" s="304">
        <v>0</v>
      </c>
      <c r="I34" s="304">
        <v>0</v>
      </c>
      <c r="J34" s="304">
        <v>0</v>
      </c>
      <c r="K34" s="304">
        <v>0</v>
      </c>
      <c r="L34" s="304">
        <v>0</v>
      </c>
      <c r="M34" s="304">
        <v>0</v>
      </c>
      <c r="N34" s="305">
        <f t="shared" si="2"/>
        <v>0</v>
      </c>
    </row>
    <row r="35" spans="1:14" ht="20.100000000000001" customHeight="1" x14ac:dyDescent="0.25">
      <c r="A35" s="176" t="s">
        <v>177</v>
      </c>
      <c r="B35" s="304">
        <v>3526.5699999999997</v>
      </c>
      <c r="C35" s="304">
        <v>3115.7000000000003</v>
      </c>
      <c r="D35" s="304">
        <v>3440.4900000000002</v>
      </c>
      <c r="E35" s="304">
        <v>3191.76</v>
      </c>
      <c r="F35" s="304">
        <v>3126.5499999999997</v>
      </c>
      <c r="G35" s="304">
        <v>3178.5499999999997</v>
      </c>
      <c r="H35" s="304">
        <v>3495.2299999999996</v>
      </c>
      <c r="I35" s="304">
        <v>3202.3399999999997</v>
      </c>
      <c r="J35" s="304">
        <v>3153.91</v>
      </c>
      <c r="K35" s="304">
        <v>3420.61</v>
      </c>
      <c r="L35" s="304">
        <v>3117.86</v>
      </c>
      <c r="M35" s="304">
        <v>3121.71</v>
      </c>
      <c r="N35" s="305">
        <f t="shared" si="2"/>
        <v>39091.279999999999</v>
      </c>
    </row>
    <row r="36" spans="1:14" ht="20.100000000000001" customHeight="1" x14ac:dyDescent="0.25">
      <c r="A36" s="115" t="s">
        <v>390</v>
      </c>
      <c r="B36" s="304">
        <v>0</v>
      </c>
      <c r="C36" s="304">
        <v>0</v>
      </c>
      <c r="D36" s="304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>
        <v>0</v>
      </c>
      <c r="K36" s="304">
        <v>0</v>
      </c>
      <c r="L36" s="304">
        <v>0</v>
      </c>
      <c r="M36" s="304">
        <v>0</v>
      </c>
      <c r="N36" s="305">
        <f t="shared" si="2"/>
        <v>0</v>
      </c>
    </row>
    <row r="37" spans="1:14" ht="20.100000000000001" customHeight="1" x14ac:dyDescent="0.25">
      <c r="A37" s="204" t="s">
        <v>15</v>
      </c>
      <c r="B37" s="303">
        <f t="shared" ref="B37:M37" si="3">SUM(B23:B36)</f>
        <v>60739.97</v>
      </c>
      <c r="C37" s="303">
        <f t="shared" si="3"/>
        <v>53959.76999999999</v>
      </c>
      <c r="D37" s="303">
        <f t="shared" si="3"/>
        <v>60930.21</v>
      </c>
      <c r="E37" s="303">
        <f t="shared" si="3"/>
        <v>57587.25</v>
      </c>
      <c r="F37" s="303">
        <f t="shared" si="3"/>
        <v>59514.880000000012</v>
      </c>
      <c r="G37" s="303">
        <f t="shared" si="3"/>
        <v>56853.740000000005</v>
      </c>
      <c r="H37" s="303">
        <f t="shared" si="3"/>
        <v>57679.03</v>
      </c>
      <c r="I37" s="303">
        <f t="shared" si="3"/>
        <v>55956.179999999993</v>
      </c>
      <c r="J37" s="303">
        <f t="shared" si="3"/>
        <v>54232.349999999991</v>
      </c>
      <c r="K37" s="303">
        <f t="shared" si="3"/>
        <v>57420.94000000001</v>
      </c>
      <c r="L37" s="303">
        <f t="shared" si="3"/>
        <v>55580.009999999995</v>
      </c>
      <c r="M37" s="303">
        <f t="shared" si="3"/>
        <v>56380.27</v>
      </c>
      <c r="N37" s="303">
        <f t="shared" si="2"/>
        <v>686834.6</v>
      </c>
    </row>
    <row r="38" spans="1:14" ht="12.75" customHeight="1" x14ac:dyDescent="0.25">
      <c r="A38" s="11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9"/>
      <c r="M38" s="179"/>
      <c r="N38" s="170"/>
    </row>
    <row r="39" spans="1:14" ht="12.75" customHeight="1" x14ac:dyDescent="0.25"/>
    <row r="40" spans="1:14" ht="16.5" customHeight="1" x14ac:dyDescent="0.25"/>
    <row r="41" spans="1:14" ht="16.5" customHeight="1" x14ac:dyDescent="0.25"/>
    <row r="42" spans="1:14" ht="16.5" customHeight="1" x14ac:dyDescent="0.25"/>
    <row r="43" spans="1:14" ht="16.5" customHeight="1" x14ac:dyDescent="0.25"/>
    <row r="44" spans="1:14" ht="16.5" customHeight="1" x14ac:dyDescent="0.25"/>
    <row r="45" spans="1:14" ht="16.5" customHeight="1" x14ac:dyDescent="0.25"/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51"/>
  <sheetViews>
    <sheetView zoomScale="115" zoomScaleNormal="115" workbookViewId="0">
      <selection activeCell="C42" sqref="C42"/>
    </sheetView>
  </sheetViews>
  <sheetFormatPr baseColWidth="10" defaultColWidth="11.42578125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75" customFormat="1" ht="12.75" x14ac:dyDescent="0.2">
      <c r="A8" s="264" t="s">
        <v>81</v>
      </c>
      <c r="B8" s="61"/>
      <c r="C8" s="61"/>
      <c r="D8" s="61"/>
      <c r="E8" s="61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58" t="s">
        <v>83</v>
      </c>
      <c r="C12" s="265" t="s">
        <v>84</v>
      </c>
      <c r="D12" s="254" t="s">
        <v>15</v>
      </c>
      <c r="E12" s="4"/>
    </row>
    <row r="13" spans="1:5" x14ac:dyDescent="0.25">
      <c r="A13" s="4"/>
      <c r="B13" s="259" t="s">
        <v>85</v>
      </c>
      <c r="C13" s="266" t="s">
        <v>86</v>
      </c>
      <c r="D13" s="267"/>
      <c r="E13" s="4"/>
    </row>
    <row r="14" spans="1:5" x14ac:dyDescent="0.25">
      <c r="A14" s="4"/>
      <c r="B14" s="583">
        <f>+'11'!D24</f>
        <v>128750.64499999999</v>
      </c>
      <c r="C14" s="586">
        <f>+'11'!H47</f>
        <v>17507434.690000001</v>
      </c>
      <c r="D14" s="589">
        <f>SUM(B14:C16)</f>
        <v>17636185.335000001</v>
      </c>
      <c r="E14" s="4"/>
    </row>
    <row r="15" spans="1:5" x14ac:dyDescent="0.25">
      <c r="A15" s="4"/>
      <c r="B15" s="584"/>
      <c r="C15" s="587"/>
      <c r="D15" s="590"/>
      <c r="E15" s="436"/>
    </row>
    <row r="16" spans="1:5" ht="14.25" thickBot="1" x14ac:dyDescent="0.3">
      <c r="A16" s="4"/>
      <c r="B16" s="585"/>
      <c r="C16" s="588"/>
      <c r="D16" s="591"/>
      <c r="E16" s="4"/>
    </row>
    <row r="17" spans="1:7" x14ac:dyDescent="0.25">
      <c r="A17" s="4"/>
      <c r="B17" s="4"/>
      <c r="C17" s="4"/>
      <c r="D17" s="4"/>
      <c r="E17" s="4"/>
    </row>
    <row r="18" spans="1:7" x14ac:dyDescent="0.25">
      <c r="A18" s="4"/>
      <c r="B18" s="4"/>
      <c r="C18" s="4"/>
      <c r="D18" s="4"/>
      <c r="E18" s="4"/>
    </row>
    <row r="19" spans="1:7" s="75" customFormat="1" ht="12.75" x14ac:dyDescent="0.2">
      <c r="A19" s="61"/>
      <c r="B19" s="264" t="s">
        <v>319</v>
      </c>
      <c r="C19" s="61"/>
      <c r="D19" s="61"/>
      <c r="E19" s="61"/>
    </row>
    <row r="20" spans="1:7" ht="14.25" thickBot="1" x14ac:dyDescent="0.3">
      <c r="A20" s="4"/>
      <c r="B20" s="4"/>
      <c r="C20" s="4"/>
      <c r="D20" s="4"/>
      <c r="E20" s="4"/>
    </row>
    <row r="21" spans="1:7" x14ac:dyDescent="0.25">
      <c r="A21" s="4"/>
      <c r="B21" s="269" t="s">
        <v>83</v>
      </c>
      <c r="C21" s="270" t="s">
        <v>87</v>
      </c>
      <c r="D21" s="271" t="s">
        <v>15</v>
      </c>
      <c r="E21" s="4"/>
    </row>
    <row r="22" spans="1:7" x14ac:dyDescent="0.25">
      <c r="A22" s="4"/>
      <c r="B22" s="272"/>
      <c r="C22" s="273"/>
      <c r="D22" s="274"/>
      <c r="E22" s="4"/>
    </row>
    <row r="23" spans="1:7" x14ac:dyDescent="0.25">
      <c r="A23" s="4"/>
      <c r="B23" s="509">
        <f>+'35'!E24</f>
        <v>1415222.3130000001</v>
      </c>
      <c r="C23" s="268"/>
      <c r="D23" s="510">
        <f>+B23+C23</f>
        <v>1415222.3130000001</v>
      </c>
      <c r="E23" s="4"/>
    </row>
    <row r="24" spans="1:7" x14ac:dyDescent="0.25">
      <c r="A24" s="4"/>
      <c r="B24" s="275"/>
      <c r="C24" s="276"/>
      <c r="D24" s="277"/>
      <c r="E24" s="4"/>
      <c r="G24" s="111"/>
    </row>
    <row r="25" spans="1:7" ht="14.25" thickBot="1" x14ac:dyDescent="0.3">
      <c r="A25" s="4"/>
      <c r="B25" s="278"/>
      <c r="C25" s="279"/>
      <c r="D25" s="280"/>
      <c r="E25" s="4"/>
    </row>
    <row r="26" spans="1:7" x14ac:dyDescent="0.25">
      <c r="A26" s="4"/>
      <c r="B26" s="4"/>
      <c r="C26" s="4"/>
      <c r="D26" s="4"/>
      <c r="E26" s="4"/>
    </row>
    <row r="27" spans="1:7" x14ac:dyDescent="0.25">
      <c r="A27" s="4"/>
      <c r="B27" s="4" t="s">
        <v>320</v>
      </c>
      <c r="C27" s="4"/>
      <c r="D27" s="4"/>
      <c r="E27" s="4"/>
    </row>
    <row r="28" spans="1:7" x14ac:dyDescent="0.25">
      <c r="A28" s="4"/>
      <c r="B28" s="4"/>
      <c r="C28" s="4"/>
      <c r="D28" s="4"/>
      <c r="E28" s="4"/>
    </row>
    <row r="29" spans="1:7" s="75" customFormat="1" ht="12.75" x14ac:dyDescent="0.2">
      <c r="A29" s="61"/>
      <c r="B29" s="264" t="s">
        <v>88</v>
      </c>
      <c r="C29" s="61"/>
      <c r="D29" s="61"/>
      <c r="E29" s="61"/>
    </row>
    <row r="30" spans="1:7" ht="14.25" thickBot="1" x14ac:dyDescent="0.3">
      <c r="A30" s="4"/>
      <c r="B30" s="4"/>
      <c r="C30" s="4"/>
      <c r="D30" s="4"/>
      <c r="E30" s="4"/>
    </row>
    <row r="31" spans="1:7" x14ac:dyDescent="0.25">
      <c r="A31" s="4"/>
      <c r="B31" s="281" t="s">
        <v>89</v>
      </c>
      <c r="C31" s="270" t="s">
        <v>326</v>
      </c>
      <c r="D31" s="282" t="s">
        <v>90</v>
      </c>
      <c r="E31" s="4"/>
    </row>
    <row r="32" spans="1:7" x14ac:dyDescent="0.25">
      <c r="A32" s="4"/>
      <c r="B32" s="272"/>
      <c r="C32" s="283"/>
      <c r="D32" s="274"/>
      <c r="E32" s="4"/>
    </row>
    <row r="33" spans="1:6" x14ac:dyDescent="0.25">
      <c r="A33" s="4"/>
      <c r="B33" s="511">
        <f>'34_2'!N19</f>
        <v>17636185.335000001</v>
      </c>
      <c r="C33" s="268">
        <f>+SUM('42_3'!E6:E12)/0.55+SUM('42_3'!E13:E17)/0.508</f>
        <v>2660187.1462419466</v>
      </c>
      <c r="D33" s="512">
        <f>+B33+C33</f>
        <v>20296372.481241949</v>
      </c>
      <c r="E33" s="436"/>
    </row>
    <row r="34" spans="1:6" ht="14.25" thickBot="1" x14ac:dyDescent="0.3">
      <c r="A34" s="4"/>
      <c r="B34" s="278"/>
      <c r="C34" s="284"/>
      <c r="D34" s="280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327</v>
      </c>
      <c r="C36" s="4"/>
      <c r="D36" s="4"/>
      <c r="E36" s="4"/>
      <c r="F36" s="20"/>
    </row>
    <row r="37" spans="1:6" x14ac:dyDescent="0.25">
      <c r="A37" s="4"/>
      <c r="B37" s="3" t="s">
        <v>321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75" customFormat="1" ht="12.75" x14ac:dyDescent="0.2">
      <c r="A39" s="264" t="s">
        <v>153</v>
      </c>
      <c r="B39" s="61"/>
      <c r="C39" s="61"/>
      <c r="D39" s="61"/>
      <c r="E39" s="61"/>
    </row>
    <row r="40" spans="1:6" ht="14.25" thickBot="1" x14ac:dyDescent="0.3"/>
    <row r="41" spans="1:6" x14ac:dyDescent="0.25">
      <c r="B41" s="281" t="s">
        <v>154</v>
      </c>
      <c r="C41" s="271" t="s">
        <v>66</v>
      </c>
    </row>
    <row r="42" spans="1:6" x14ac:dyDescent="0.25">
      <c r="B42" s="272"/>
      <c r="C42" s="285"/>
    </row>
    <row r="43" spans="1:6" x14ac:dyDescent="0.25">
      <c r="B43" s="511">
        <f>+'43'!C19</f>
        <v>0</v>
      </c>
      <c r="C43" s="531">
        <f>'48'!J19</f>
        <v>1639204.3163300399</v>
      </c>
      <c r="D43" s="170"/>
    </row>
    <row r="44" spans="1:6" ht="14.25" thickBot="1" x14ac:dyDescent="0.3">
      <c r="B44" s="278"/>
      <c r="C44" s="286"/>
    </row>
    <row r="46" spans="1:6" x14ac:dyDescent="0.25">
      <c r="B46" s="12"/>
    </row>
    <row r="51" spans="3:3" x14ac:dyDescent="0.25">
      <c r="C51" s="152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6384" width="11.42578125" style="8"/>
  </cols>
  <sheetData>
    <row r="1" spans="1:15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0.100000000000001" customHeight="1" x14ac:dyDescent="0.25">
      <c r="A3" s="109" t="s">
        <v>193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34" t="s">
        <v>13</v>
      </c>
      <c r="N4" s="34" t="s">
        <v>22</v>
      </c>
    </row>
    <row r="5" spans="1:15" ht="20.100000000000001" customHeight="1" x14ac:dyDescent="0.25">
      <c r="A5" s="115" t="s">
        <v>162</v>
      </c>
      <c r="B5" s="291">
        <v>7833.8399999999992</v>
      </c>
      <c r="C5" s="291">
        <v>7366</v>
      </c>
      <c r="D5" s="291">
        <v>8324.2799999999988</v>
      </c>
      <c r="E5" s="291">
        <v>7844.5299999999988</v>
      </c>
      <c r="F5" s="291">
        <v>7836.3900000000012</v>
      </c>
      <c r="G5" s="291">
        <v>7518.4299999999994</v>
      </c>
      <c r="H5" s="291">
        <v>7779.82</v>
      </c>
      <c r="I5" s="291">
        <v>7872.75</v>
      </c>
      <c r="J5" s="291">
        <v>7643.3200000000006</v>
      </c>
      <c r="K5" s="291">
        <v>8018.46</v>
      </c>
      <c r="L5" s="291">
        <v>7729.1399999999994</v>
      </c>
      <c r="M5" s="291">
        <v>8140.1699999999992</v>
      </c>
      <c r="N5" s="306">
        <f t="shared" ref="N5:N19" si="0">SUM(B5:M5)</f>
        <v>93907.13</v>
      </c>
      <c r="O5" s="169"/>
    </row>
    <row r="6" spans="1:15" ht="20.100000000000001" customHeight="1" x14ac:dyDescent="0.25">
      <c r="A6" s="115" t="s">
        <v>163</v>
      </c>
      <c r="B6" s="291">
        <v>3974.96</v>
      </c>
      <c r="C6" s="291">
        <v>3730.4500000000003</v>
      </c>
      <c r="D6" s="291">
        <v>4405.09</v>
      </c>
      <c r="E6" s="291">
        <v>4142.16</v>
      </c>
      <c r="F6" s="291">
        <v>4218.13</v>
      </c>
      <c r="G6" s="291">
        <v>4034.86</v>
      </c>
      <c r="H6" s="291">
        <v>4214.05</v>
      </c>
      <c r="I6" s="291">
        <v>4228.8</v>
      </c>
      <c r="J6" s="291">
        <v>4102.5200000000004</v>
      </c>
      <c r="K6" s="291">
        <v>4206.83</v>
      </c>
      <c r="L6" s="291">
        <v>4095.7200000000003</v>
      </c>
      <c r="M6" s="291">
        <v>5338.2100000000009</v>
      </c>
      <c r="N6" s="306">
        <f t="shared" si="0"/>
        <v>50691.780000000006</v>
      </c>
      <c r="O6" s="169"/>
    </row>
    <row r="7" spans="1:15" ht="20.100000000000001" customHeight="1" x14ac:dyDescent="0.25">
      <c r="A7" s="115" t="s">
        <v>164</v>
      </c>
      <c r="B7" s="291">
        <v>2059.5699999999997</v>
      </c>
      <c r="C7" s="291">
        <v>1897.3500000000001</v>
      </c>
      <c r="D7" s="291">
        <v>2145.1900000000005</v>
      </c>
      <c r="E7" s="291">
        <v>2013.6700000000003</v>
      </c>
      <c r="F7" s="291">
        <v>2012.98</v>
      </c>
      <c r="G7" s="291">
        <v>1954.9299999999998</v>
      </c>
      <c r="H7" s="291">
        <v>2025.5400000000004</v>
      </c>
      <c r="I7" s="291">
        <v>2040.54</v>
      </c>
      <c r="J7" s="291">
        <v>2012.75</v>
      </c>
      <c r="K7" s="291">
        <v>2063.79</v>
      </c>
      <c r="L7" s="291">
        <v>1916.1800000000003</v>
      </c>
      <c r="M7" s="291">
        <v>1853.6399999999999</v>
      </c>
      <c r="N7" s="306">
        <f t="shared" si="0"/>
        <v>23996.13</v>
      </c>
      <c r="O7" s="169"/>
    </row>
    <row r="8" spans="1:15" ht="20.100000000000001" customHeight="1" x14ac:dyDescent="0.25">
      <c r="A8" s="115" t="s">
        <v>186</v>
      </c>
      <c r="B8" s="291">
        <v>5.09</v>
      </c>
      <c r="C8" s="291">
        <v>6.54</v>
      </c>
      <c r="D8" s="291">
        <v>6.86</v>
      </c>
      <c r="E8" s="291">
        <v>1.3499999999999999</v>
      </c>
      <c r="F8" s="291">
        <v>2.06</v>
      </c>
      <c r="G8" s="291">
        <v>6.95</v>
      </c>
      <c r="H8" s="291">
        <v>6.41</v>
      </c>
      <c r="I8" s="291">
        <v>6.88</v>
      </c>
      <c r="J8" s="291">
        <v>0</v>
      </c>
      <c r="K8" s="291">
        <v>0.06</v>
      </c>
      <c r="L8" s="291">
        <v>2.5099999999999998</v>
      </c>
      <c r="M8" s="291">
        <v>0</v>
      </c>
      <c r="N8" s="306">
        <f t="shared" si="0"/>
        <v>44.71</v>
      </c>
      <c r="O8" s="169"/>
    </row>
    <row r="9" spans="1:15" ht="20.100000000000001" customHeight="1" x14ac:dyDescent="0.25">
      <c r="A9" s="115" t="s">
        <v>165</v>
      </c>
      <c r="B9" s="291">
        <v>5620.38</v>
      </c>
      <c r="C9" s="291">
        <v>5399.0000000000009</v>
      </c>
      <c r="D9" s="291">
        <v>6004.0699999999988</v>
      </c>
      <c r="E9" s="291">
        <v>6765.3</v>
      </c>
      <c r="F9" s="291">
        <v>5910.7000000000007</v>
      </c>
      <c r="G9" s="291">
        <v>5747.88</v>
      </c>
      <c r="H9" s="291">
        <v>5718.7400000000007</v>
      </c>
      <c r="I9" s="291">
        <v>5769.0699999999988</v>
      </c>
      <c r="J9" s="291">
        <v>5436.17</v>
      </c>
      <c r="K9" s="291">
        <v>5969.9799999999987</v>
      </c>
      <c r="L9" s="291">
        <v>6450.0499999999993</v>
      </c>
      <c r="M9" s="291">
        <v>6022.03</v>
      </c>
      <c r="N9" s="306">
        <f t="shared" si="0"/>
        <v>70813.37</v>
      </c>
      <c r="O9" s="169"/>
    </row>
    <row r="10" spans="1:15" ht="20.100000000000001" customHeight="1" x14ac:dyDescent="0.25">
      <c r="A10" s="115" t="s">
        <v>166</v>
      </c>
      <c r="B10" s="291">
        <v>7.1</v>
      </c>
      <c r="C10" s="291">
        <v>19.290000000000003</v>
      </c>
      <c r="D10" s="291">
        <v>6.6999999999999993</v>
      </c>
      <c r="E10" s="8">
        <v>7.21</v>
      </c>
      <c r="F10" s="291">
        <v>15.79</v>
      </c>
      <c r="G10" s="291">
        <v>32.200000000000003</v>
      </c>
      <c r="H10" s="291">
        <v>20.71</v>
      </c>
      <c r="I10" s="291">
        <v>14.7</v>
      </c>
      <c r="J10" s="291">
        <v>12.379999999999999</v>
      </c>
      <c r="K10" s="291">
        <v>5.74</v>
      </c>
      <c r="L10" s="291">
        <v>0.31</v>
      </c>
      <c r="M10" s="291">
        <v>2.09</v>
      </c>
      <c r="N10" s="306">
        <f t="shared" si="0"/>
        <v>144.22000000000003</v>
      </c>
      <c r="O10" s="169"/>
    </row>
    <row r="11" spans="1:15" ht="20.100000000000001" customHeight="1" x14ac:dyDescent="0.25">
      <c r="A11" s="115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306">
        <f t="shared" si="0"/>
        <v>0</v>
      </c>
      <c r="O11" s="169"/>
    </row>
    <row r="12" spans="1:15" ht="20.100000000000001" customHeight="1" x14ac:dyDescent="0.25">
      <c r="A12" s="115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306">
        <f t="shared" si="0"/>
        <v>0</v>
      </c>
      <c r="O12" s="169"/>
    </row>
    <row r="13" spans="1:15" ht="20.100000000000001" customHeight="1" x14ac:dyDescent="0.25">
      <c r="A13" s="115" t="s">
        <v>169</v>
      </c>
      <c r="B13" s="291">
        <v>3971.8599999999997</v>
      </c>
      <c r="C13" s="291">
        <v>3378.34</v>
      </c>
      <c r="D13" s="291">
        <v>4508.26</v>
      </c>
      <c r="E13" s="291">
        <v>3061.0600000000004</v>
      </c>
      <c r="F13" s="291">
        <v>4133.59</v>
      </c>
      <c r="G13" s="291">
        <v>4200.1400000000003</v>
      </c>
      <c r="H13" s="291">
        <v>3482.29</v>
      </c>
      <c r="I13" s="291">
        <v>3643.22</v>
      </c>
      <c r="J13" s="291">
        <v>3956.25</v>
      </c>
      <c r="K13" s="291">
        <v>2684.05</v>
      </c>
      <c r="L13" s="291">
        <v>4082.25</v>
      </c>
      <c r="M13" s="291">
        <v>2864.36</v>
      </c>
      <c r="N13" s="306">
        <f t="shared" si="0"/>
        <v>43965.670000000006</v>
      </c>
      <c r="O13" s="169"/>
    </row>
    <row r="14" spans="1:15" ht="20.100000000000001" customHeight="1" x14ac:dyDescent="0.25">
      <c r="A14" s="115" t="s">
        <v>170</v>
      </c>
      <c r="B14" s="291">
        <v>20330.04</v>
      </c>
      <c r="C14" s="291">
        <v>18720.419999999998</v>
      </c>
      <c r="D14" s="291">
        <v>21734.699999999997</v>
      </c>
      <c r="E14" s="291">
        <v>20084.87</v>
      </c>
      <c r="F14" s="291">
        <v>21663.989999999998</v>
      </c>
      <c r="G14" s="291">
        <v>21202.25</v>
      </c>
      <c r="H14" s="291">
        <v>22276.710000000003</v>
      </c>
      <c r="I14" s="291">
        <v>23574.13</v>
      </c>
      <c r="J14" s="291">
        <v>21942.300000000003</v>
      </c>
      <c r="K14" s="291">
        <v>23947.27</v>
      </c>
      <c r="L14" s="291">
        <v>24808.279999999995</v>
      </c>
      <c r="M14" s="291">
        <v>23903.719999999998</v>
      </c>
      <c r="N14" s="306">
        <f t="shared" si="0"/>
        <v>264188.67999999993</v>
      </c>
      <c r="O14" s="169"/>
    </row>
    <row r="15" spans="1:15" ht="20.100000000000001" customHeight="1" x14ac:dyDescent="0.25">
      <c r="A15" s="115" t="s">
        <v>306</v>
      </c>
      <c r="B15" s="291">
        <v>164533.34</v>
      </c>
      <c r="C15" s="291">
        <v>148483.80000000005</v>
      </c>
      <c r="D15" s="291">
        <v>165483.74999999997</v>
      </c>
      <c r="E15" s="291">
        <v>160990.26999999999</v>
      </c>
      <c r="F15" s="291">
        <v>171936.81999999998</v>
      </c>
      <c r="G15" s="291">
        <v>161400.05000000002</v>
      </c>
      <c r="H15" s="291">
        <v>164570.96000000002</v>
      </c>
      <c r="I15" s="291">
        <v>169371.98000000004</v>
      </c>
      <c r="J15" s="291">
        <v>164186.13</v>
      </c>
      <c r="K15" s="291">
        <v>171912.24999999994</v>
      </c>
      <c r="L15" s="291">
        <v>163861.34999999998</v>
      </c>
      <c r="M15" s="291">
        <v>169600.79</v>
      </c>
      <c r="N15" s="306">
        <f t="shared" si="0"/>
        <v>1976331.4900000002</v>
      </c>
      <c r="O15" s="169"/>
    </row>
    <row r="16" spans="1:15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306">
        <f t="shared" si="0"/>
        <v>0</v>
      </c>
      <c r="O16" s="169"/>
    </row>
    <row r="17" spans="1:15" ht="20.100000000000001" customHeight="1" x14ac:dyDescent="0.25">
      <c r="A17" s="115" t="s">
        <v>177</v>
      </c>
      <c r="B17" s="291">
        <v>320.49</v>
      </c>
      <c r="C17" s="291">
        <v>436.34</v>
      </c>
      <c r="D17" s="291">
        <v>409.29</v>
      </c>
      <c r="E17" s="291">
        <v>472.38</v>
      </c>
      <c r="F17" s="291">
        <v>463.46</v>
      </c>
      <c r="G17" s="291">
        <v>446.52</v>
      </c>
      <c r="H17" s="291">
        <v>375.29</v>
      </c>
      <c r="I17" s="291">
        <v>424.14</v>
      </c>
      <c r="J17" s="291">
        <v>376.07</v>
      </c>
      <c r="K17" s="291">
        <v>444.09</v>
      </c>
      <c r="L17" s="291">
        <v>358.08</v>
      </c>
      <c r="M17" s="291">
        <v>428</v>
      </c>
      <c r="N17" s="306">
        <f t="shared" si="0"/>
        <v>4954.1499999999996</v>
      </c>
      <c r="O17" s="169"/>
    </row>
    <row r="18" spans="1:15" ht="20.100000000000001" customHeight="1" x14ac:dyDescent="0.25">
      <c r="A18" s="115" t="s">
        <v>390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6">
        <f t="shared" si="0"/>
        <v>0</v>
      </c>
      <c r="O18" s="169"/>
    </row>
    <row r="19" spans="1:15" ht="20.100000000000001" customHeight="1" x14ac:dyDescent="0.25">
      <c r="A19" s="207" t="s">
        <v>15</v>
      </c>
      <c r="B19" s="290">
        <f t="shared" ref="B19:M19" si="1">SUM(B5:B18)</f>
        <v>208656.66999999998</v>
      </c>
      <c r="C19" s="290">
        <f t="shared" si="1"/>
        <v>189437.53000000006</v>
      </c>
      <c r="D19" s="290">
        <f t="shared" si="1"/>
        <v>213028.18999999997</v>
      </c>
      <c r="E19" s="290">
        <f t="shared" si="1"/>
        <v>205382.8</v>
      </c>
      <c r="F19" s="290">
        <f t="shared" si="1"/>
        <v>218193.90999999997</v>
      </c>
      <c r="G19" s="290">
        <f t="shared" si="1"/>
        <v>206544.21</v>
      </c>
      <c r="H19" s="290">
        <f t="shared" si="1"/>
        <v>210470.52000000005</v>
      </c>
      <c r="I19" s="290">
        <f t="shared" si="1"/>
        <v>216946.21000000005</v>
      </c>
      <c r="J19" s="290">
        <f t="shared" si="1"/>
        <v>209667.89</v>
      </c>
      <c r="K19" s="290">
        <f t="shared" si="1"/>
        <v>219252.51999999993</v>
      </c>
      <c r="L19" s="290">
        <f t="shared" si="1"/>
        <v>213303.86999999997</v>
      </c>
      <c r="M19" s="290">
        <f t="shared" si="1"/>
        <v>218153.01</v>
      </c>
      <c r="N19" s="306">
        <f t="shared" si="0"/>
        <v>2529037.33</v>
      </c>
      <c r="O19" s="169"/>
    </row>
    <row r="20" spans="1:15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55"/>
      <c r="O20" s="169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  <c r="O21" s="169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9"/>
    </row>
    <row r="23" spans="1:15" ht="20.100000000000001" customHeight="1" x14ac:dyDescent="0.25">
      <c r="A23" s="109" t="s">
        <v>194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69"/>
    </row>
    <row r="24" spans="1:15" ht="20.100000000000001" customHeight="1" x14ac:dyDescent="0.25">
      <c r="A24" s="34" t="s">
        <v>101</v>
      </c>
      <c r="B24" s="34" t="s">
        <v>2</v>
      </c>
      <c r="C24" s="34" t="s">
        <v>3</v>
      </c>
      <c r="D24" s="34" t="s">
        <v>4</v>
      </c>
      <c r="E24" s="34" t="s">
        <v>5</v>
      </c>
      <c r="F24" s="34" t="s">
        <v>6</v>
      </c>
      <c r="G24" s="34" t="s">
        <v>7</v>
      </c>
      <c r="H24" s="34" t="s">
        <v>8</v>
      </c>
      <c r="I24" s="34" t="s">
        <v>9</v>
      </c>
      <c r="J24" s="34" t="s">
        <v>10</v>
      </c>
      <c r="K24" s="34" t="s">
        <v>11</v>
      </c>
      <c r="L24" s="34" t="s">
        <v>12</v>
      </c>
      <c r="M24" s="34" t="s">
        <v>13</v>
      </c>
      <c r="N24" s="34" t="s">
        <v>22</v>
      </c>
      <c r="O24" s="169"/>
    </row>
    <row r="25" spans="1:15" ht="20.100000000000001" customHeight="1" x14ac:dyDescent="0.25">
      <c r="A25" s="115" t="s">
        <v>162</v>
      </c>
      <c r="B25" s="291">
        <v>5866.3499999999995</v>
      </c>
      <c r="C25" s="291">
        <v>5765.4699999999993</v>
      </c>
      <c r="D25" s="291">
        <v>5393.6200000000008</v>
      </c>
      <c r="E25" s="291">
        <v>4845.1500000000005</v>
      </c>
      <c r="F25" s="291">
        <v>4894.3599999999988</v>
      </c>
      <c r="G25" s="291">
        <v>4665.8599999999997</v>
      </c>
      <c r="H25" s="291">
        <v>4914.5199999999995</v>
      </c>
      <c r="I25" s="291">
        <v>4802.0400000000009</v>
      </c>
      <c r="J25" s="291">
        <v>4998.78</v>
      </c>
      <c r="K25" s="291">
        <v>4897.6599999999989</v>
      </c>
      <c r="L25" s="291">
        <v>4793.32</v>
      </c>
      <c r="M25" s="291">
        <v>5492.8399999999992</v>
      </c>
      <c r="N25" s="306">
        <f t="shared" ref="N25:N39" si="2">SUM(B25:M25)</f>
        <v>61329.969999999994</v>
      </c>
    </row>
    <row r="26" spans="1:15" ht="20.100000000000001" customHeight="1" x14ac:dyDescent="0.25">
      <c r="A26" s="115" t="s">
        <v>163</v>
      </c>
      <c r="B26" s="291">
        <v>1778.1399999999999</v>
      </c>
      <c r="C26" s="291">
        <v>1759.53</v>
      </c>
      <c r="D26" s="291">
        <v>1701.9400000000003</v>
      </c>
      <c r="E26" s="291">
        <v>1603.1000000000001</v>
      </c>
      <c r="F26" s="291">
        <v>1693.2400000000002</v>
      </c>
      <c r="G26" s="291">
        <v>1648.5799999999997</v>
      </c>
      <c r="H26" s="291">
        <v>1745.17</v>
      </c>
      <c r="I26" s="291">
        <v>1700.7900000000002</v>
      </c>
      <c r="J26" s="291">
        <v>1761.36</v>
      </c>
      <c r="K26" s="291">
        <v>1665.4</v>
      </c>
      <c r="L26" s="291">
        <v>1610.31</v>
      </c>
      <c r="M26" s="291">
        <v>1868.6800000000003</v>
      </c>
      <c r="N26" s="306">
        <f t="shared" si="2"/>
        <v>20536.240000000005</v>
      </c>
      <c r="O26" s="169"/>
    </row>
    <row r="27" spans="1:15" ht="20.100000000000001" customHeight="1" x14ac:dyDescent="0.25">
      <c r="A27" s="115" t="s">
        <v>164</v>
      </c>
      <c r="B27" s="291">
        <v>1407.9800000000002</v>
      </c>
      <c r="C27" s="291">
        <v>1465.88</v>
      </c>
      <c r="D27" s="291">
        <v>1309.8100000000002</v>
      </c>
      <c r="E27" s="291">
        <v>1226.27</v>
      </c>
      <c r="F27" s="291">
        <v>1087.1399999999999</v>
      </c>
      <c r="G27" s="291">
        <v>1093.9100000000003</v>
      </c>
      <c r="H27" s="291">
        <v>1129.5499999999997</v>
      </c>
      <c r="I27" s="291">
        <v>1098.99</v>
      </c>
      <c r="J27" s="291">
        <v>1160.9799999999998</v>
      </c>
      <c r="K27" s="291">
        <v>1097.0799999999997</v>
      </c>
      <c r="L27" s="291">
        <v>1067.4100000000001</v>
      </c>
      <c r="M27" s="291">
        <v>1266.78</v>
      </c>
      <c r="N27" s="306">
        <f t="shared" si="2"/>
        <v>14411.779999999999</v>
      </c>
      <c r="O27" s="169"/>
    </row>
    <row r="28" spans="1:15" ht="20.100000000000001" customHeight="1" x14ac:dyDescent="0.25">
      <c r="A28" s="115" t="s">
        <v>186</v>
      </c>
      <c r="B28" s="291">
        <v>0.87</v>
      </c>
      <c r="C28" s="291">
        <v>1.1000000000000001</v>
      </c>
      <c r="D28" s="291">
        <v>2.5299999999999998</v>
      </c>
      <c r="E28" s="291">
        <v>0.84</v>
      </c>
      <c r="F28" s="291">
        <v>1.63</v>
      </c>
      <c r="G28" s="291">
        <v>0.09</v>
      </c>
      <c r="H28" s="291">
        <v>3.11</v>
      </c>
      <c r="I28" s="291">
        <v>3.42</v>
      </c>
      <c r="J28" s="291">
        <v>4.0999999999999996</v>
      </c>
      <c r="K28" s="291">
        <v>2.72</v>
      </c>
      <c r="L28" s="291">
        <v>6.01</v>
      </c>
      <c r="M28" s="291">
        <v>2.76</v>
      </c>
      <c r="N28" s="306">
        <f t="shared" si="2"/>
        <v>29.179999999999993</v>
      </c>
      <c r="O28" s="169"/>
    </row>
    <row r="29" spans="1:15" ht="20.100000000000001" customHeight="1" x14ac:dyDescent="0.25">
      <c r="A29" s="115" t="s">
        <v>165</v>
      </c>
      <c r="B29" s="291">
        <v>110.21</v>
      </c>
      <c r="C29" s="291">
        <v>110.76</v>
      </c>
      <c r="D29" s="291">
        <v>116.65</v>
      </c>
      <c r="E29" s="291">
        <v>96.89</v>
      </c>
      <c r="F29" s="291">
        <v>101.79</v>
      </c>
      <c r="G29" s="291">
        <v>96.19</v>
      </c>
      <c r="H29" s="291">
        <v>83.56</v>
      </c>
      <c r="I29" s="291">
        <v>87.8</v>
      </c>
      <c r="J29" s="291">
        <v>82.91</v>
      </c>
      <c r="K29" s="291">
        <v>79.91</v>
      </c>
      <c r="L29" s="291">
        <v>110.42</v>
      </c>
      <c r="M29" s="291">
        <v>85.72999999999999</v>
      </c>
      <c r="N29" s="306">
        <f t="shared" si="2"/>
        <v>1162.82</v>
      </c>
    </row>
    <row r="30" spans="1:15" ht="20.100000000000001" customHeight="1" x14ac:dyDescent="0.25">
      <c r="A30" s="115" t="s">
        <v>166</v>
      </c>
      <c r="B30" s="291">
        <v>0.55000000000000004</v>
      </c>
      <c r="C30" s="291">
        <v>0.59</v>
      </c>
      <c r="D30" s="291">
        <v>0.6</v>
      </c>
      <c r="E30" s="291">
        <v>4.9000000000000004</v>
      </c>
      <c r="F30" s="291">
        <v>16</v>
      </c>
      <c r="G30" s="291">
        <v>20.009999999999998</v>
      </c>
      <c r="H30" s="291">
        <v>30.009999999999998</v>
      </c>
      <c r="I30" s="291">
        <v>1.49</v>
      </c>
      <c r="J30" s="291">
        <v>9.8600000000000012</v>
      </c>
      <c r="K30" s="291">
        <v>0.69000000000000006</v>
      </c>
      <c r="L30" s="291">
        <v>0.52</v>
      </c>
      <c r="M30" s="291">
        <v>0.44</v>
      </c>
      <c r="N30" s="306">
        <f t="shared" si="2"/>
        <v>85.659999999999982</v>
      </c>
    </row>
    <row r="31" spans="1:15" ht="20.100000000000001" customHeight="1" x14ac:dyDescent="0.25">
      <c r="A31" s="115" t="s">
        <v>167</v>
      </c>
      <c r="B31" s="291">
        <v>1147.8399999999999</v>
      </c>
      <c r="C31" s="291">
        <v>1114.79</v>
      </c>
      <c r="D31" s="291">
        <v>870.47</v>
      </c>
      <c r="E31" s="291">
        <v>1970.48</v>
      </c>
      <c r="F31" s="291">
        <v>673.04</v>
      </c>
      <c r="G31" s="291">
        <v>540.88</v>
      </c>
      <c r="H31" s="291">
        <v>0</v>
      </c>
      <c r="I31" s="291">
        <v>1275.96</v>
      </c>
      <c r="J31" s="291">
        <v>155.68</v>
      </c>
      <c r="K31" s="291">
        <v>0</v>
      </c>
      <c r="L31" s="291">
        <v>170.55</v>
      </c>
      <c r="M31" s="291">
        <v>2694.49</v>
      </c>
      <c r="N31" s="306">
        <f t="shared" si="2"/>
        <v>10614.18</v>
      </c>
    </row>
    <row r="32" spans="1:15" ht="20.100000000000001" customHeight="1" x14ac:dyDescent="0.25">
      <c r="A32" s="115" t="s">
        <v>168</v>
      </c>
      <c r="B32" s="291">
        <v>0</v>
      </c>
      <c r="C32" s="291">
        <v>0</v>
      </c>
      <c r="D32" s="291">
        <v>0</v>
      </c>
      <c r="E32" s="291">
        <v>0</v>
      </c>
      <c r="F32" s="291">
        <v>0</v>
      </c>
      <c r="G32" s="291">
        <v>0</v>
      </c>
      <c r="H32" s="291">
        <v>0</v>
      </c>
      <c r="I32" s="291">
        <v>0</v>
      </c>
      <c r="J32" s="291">
        <v>0</v>
      </c>
      <c r="K32" s="291">
        <v>0</v>
      </c>
      <c r="L32" s="291">
        <v>0</v>
      </c>
      <c r="M32" s="291">
        <v>0</v>
      </c>
      <c r="N32" s="306">
        <f t="shared" si="2"/>
        <v>0</v>
      </c>
    </row>
    <row r="33" spans="1:14" ht="20.100000000000001" customHeight="1" x14ac:dyDescent="0.25">
      <c r="A33" s="115" t="s">
        <v>169</v>
      </c>
      <c r="B33" s="291">
        <v>2126.64</v>
      </c>
      <c r="C33" s="291">
        <v>2007.06</v>
      </c>
      <c r="D33" s="291">
        <v>2579.66</v>
      </c>
      <c r="E33" s="291">
        <v>2320.87</v>
      </c>
      <c r="F33" s="291">
        <v>2133.5</v>
      </c>
      <c r="G33" s="291">
        <v>2010.82</v>
      </c>
      <c r="H33" s="291">
        <v>1817.5600000000002</v>
      </c>
      <c r="I33" s="291">
        <v>2207.5100000000002</v>
      </c>
      <c r="J33" s="291">
        <v>2289.2400000000002</v>
      </c>
      <c r="K33" s="291">
        <v>2040.8899999999999</v>
      </c>
      <c r="L33" s="291">
        <v>1944.94</v>
      </c>
      <c r="M33" s="291">
        <v>2278.44</v>
      </c>
      <c r="N33" s="306">
        <f t="shared" si="2"/>
        <v>25757.129999999997</v>
      </c>
    </row>
    <row r="34" spans="1:14" ht="20.100000000000001" customHeight="1" x14ac:dyDescent="0.25">
      <c r="A34" s="115" t="s">
        <v>170</v>
      </c>
      <c r="B34" s="291">
        <v>14055.84</v>
      </c>
      <c r="C34" s="291">
        <v>13173.6</v>
      </c>
      <c r="D34" s="291">
        <v>14235.650000000001</v>
      </c>
      <c r="E34" s="291">
        <v>12348.8</v>
      </c>
      <c r="F34" s="291">
        <v>13629.08</v>
      </c>
      <c r="G34" s="291">
        <v>13066.94</v>
      </c>
      <c r="H34" s="291">
        <v>13617.64</v>
      </c>
      <c r="I34" s="291">
        <v>13726.310000000001</v>
      </c>
      <c r="J34" s="291">
        <v>12799.1</v>
      </c>
      <c r="K34" s="291">
        <v>13843.34</v>
      </c>
      <c r="L34" s="291">
        <v>13680.2</v>
      </c>
      <c r="M34" s="291">
        <v>13407.249999999998</v>
      </c>
      <c r="N34" s="306">
        <f t="shared" si="2"/>
        <v>161583.75000000003</v>
      </c>
    </row>
    <row r="35" spans="1:14" ht="20.100000000000001" customHeight="1" x14ac:dyDescent="0.25">
      <c r="A35" s="115" t="s">
        <v>306</v>
      </c>
      <c r="B35" s="291">
        <v>38811.590000000011</v>
      </c>
      <c r="C35" s="291">
        <v>36802.31</v>
      </c>
      <c r="D35" s="291">
        <v>41312.86</v>
      </c>
      <c r="E35" s="291">
        <v>38099.359999999993</v>
      </c>
      <c r="F35" s="291">
        <v>38430.939999999988</v>
      </c>
      <c r="G35" s="291">
        <v>40196.139999999992</v>
      </c>
      <c r="H35" s="291">
        <v>35113.33</v>
      </c>
      <c r="I35" s="291">
        <v>37204.879999999997</v>
      </c>
      <c r="J35" s="291">
        <v>35758.910000000011</v>
      </c>
      <c r="K35" s="291">
        <v>36557.689999999995</v>
      </c>
      <c r="L35" s="291">
        <v>39915.780000000006</v>
      </c>
      <c r="M35" s="291">
        <v>40118.839999999997</v>
      </c>
      <c r="N35" s="306">
        <f t="shared" si="2"/>
        <v>458322.63</v>
      </c>
    </row>
    <row r="36" spans="1:14" ht="20.100000000000001" customHeight="1" x14ac:dyDescent="0.25">
      <c r="A36" s="115" t="s">
        <v>307</v>
      </c>
      <c r="B36" s="291">
        <v>0</v>
      </c>
      <c r="C36" s="291">
        <v>0</v>
      </c>
      <c r="D36" s="291">
        <v>0</v>
      </c>
      <c r="E36" s="291">
        <v>0</v>
      </c>
      <c r="F36" s="291">
        <v>0</v>
      </c>
      <c r="G36" s="291">
        <v>0</v>
      </c>
      <c r="H36" s="291">
        <v>0</v>
      </c>
      <c r="I36" s="291">
        <v>0</v>
      </c>
      <c r="J36" s="291">
        <v>0</v>
      </c>
      <c r="K36" s="291">
        <v>0</v>
      </c>
      <c r="L36" s="291">
        <v>0</v>
      </c>
      <c r="M36" s="291">
        <v>0</v>
      </c>
      <c r="N36" s="306">
        <f t="shared" si="2"/>
        <v>0</v>
      </c>
    </row>
    <row r="37" spans="1:14" ht="20.100000000000001" customHeight="1" x14ac:dyDescent="0.25">
      <c r="A37" s="115" t="s">
        <v>177</v>
      </c>
      <c r="B37" s="291">
        <v>4341.6099999999997</v>
      </c>
      <c r="C37" s="291">
        <v>3831.5599999999995</v>
      </c>
      <c r="D37" s="291">
        <v>4541.1899999999996</v>
      </c>
      <c r="E37" s="291">
        <v>4424.619999999999</v>
      </c>
      <c r="F37" s="291">
        <v>6613.58</v>
      </c>
      <c r="G37" s="291">
        <v>3862.7699999999995</v>
      </c>
      <c r="H37" s="291">
        <v>8993.9100000000017</v>
      </c>
      <c r="I37" s="291">
        <v>9446.2099999999991</v>
      </c>
      <c r="J37" s="291">
        <v>9446.9599999999991</v>
      </c>
      <c r="K37" s="291">
        <v>9570.19</v>
      </c>
      <c r="L37" s="291">
        <v>4399.1000000000004</v>
      </c>
      <c r="M37" s="291">
        <v>4439.5700000000006</v>
      </c>
      <c r="N37" s="306">
        <f t="shared" si="2"/>
        <v>73911.27</v>
      </c>
    </row>
    <row r="38" spans="1:14" ht="15" x14ac:dyDescent="0.25">
      <c r="A38" s="115" t="s">
        <v>390</v>
      </c>
      <c r="B38" s="304">
        <v>0</v>
      </c>
      <c r="C38" s="304">
        <v>0</v>
      </c>
      <c r="D38" s="304">
        <v>0</v>
      </c>
      <c r="E38" s="304">
        <v>0</v>
      </c>
      <c r="F38" s="304">
        <v>0</v>
      </c>
      <c r="G38" s="304">
        <v>0</v>
      </c>
      <c r="H38" s="304">
        <v>0</v>
      </c>
      <c r="I38" s="304">
        <v>0</v>
      </c>
      <c r="J38" s="304">
        <v>0</v>
      </c>
      <c r="K38" s="304">
        <v>0</v>
      </c>
      <c r="L38" s="304">
        <v>0</v>
      </c>
      <c r="M38" s="304">
        <v>0</v>
      </c>
      <c r="N38" s="306">
        <f t="shared" si="2"/>
        <v>0</v>
      </c>
    </row>
    <row r="39" spans="1:14" ht="15" x14ac:dyDescent="0.25">
      <c r="A39" s="207" t="s">
        <v>15</v>
      </c>
      <c r="B39" s="288">
        <f t="shared" ref="B39:M39" si="3">SUM(B25:B38)</f>
        <v>69647.62000000001</v>
      </c>
      <c r="C39" s="288">
        <f t="shared" si="3"/>
        <v>66032.649999999994</v>
      </c>
      <c r="D39" s="288">
        <f t="shared" si="3"/>
        <v>72064.98000000001</v>
      </c>
      <c r="E39" s="288">
        <f t="shared" si="3"/>
        <v>66941.279999999984</v>
      </c>
      <c r="F39" s="288">
        <f t="shared" si="3"/>
        <v>69274.299999999988</v>
      </c>
      <c r="G39" s="288">
        <f t="shared" si="3"/>
        <v>67202.189999999988</v>
      </c>
      <c r="H39" s="288">
        <f t="shared" si="3"/>
        <v>67448.36</v>
      </c>
      <c r="I39" s="288">
        <f t="shared" si="3"/>
        <v>71555.399999999994</v>
      </c>
      <c r="J39" s="288">
        <f t="shared" si="3"/>
        <v>68467.88</v>
      </c>
      <c r="K39" s="288">
        <f t="shared" si="3"/>
        <v>69755.569999999992</v>
      </c>
      <c r="L39" s="288">
        <f t="shared" si="3"/>
        <v>67698.560000000012</v>
      </c>
      <c r="M39" s="288">
        <f t="shared" si="3"/>
        <v>71655.820000000007</v>
      </c>
      <c r="N39" s="306">
        <f t="shared" si="2"/>
        <v>827744.6100000001</v>
      </c>
    </row>
    <row r="40" spans="1:14" x14ac:dyDescent="0.25">
      <c r="A40" s="110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 x14ac:dyDescent="0.25">
      <c r="A41" s="1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x14ac:dyDescent="0.25">
      <c r="A42" s="110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68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291">
        <v>16049.66</v>
      </c>
      <c r="C5" s="291">
        <v>16494.53</v>
      </c>
      <c r="D5" s="291">
        <v>14285.849999999999</v>
      </c>
      <c r="E5" s="291">
        <v>13458.15</v>
      </c>
      <c r="F5" s="291">
        <v>13098.629999999997</v>
      </c>
      <c r="G5" s="291">
        <v>12635.88</v>
      </c>
      <c r="H5" s="291">
        <v>13663.970000000003</v>
      </c>
      <c r="I5" s="291">
        <v>13152.37</v>
      </c>
      <c r="J5" s="291">
        <v>13960.529999999999</v>
      </c>
      <c r="K5" s="291">
        <v>13335.69</v>
      </c>
      <c r="L5" s="307">
        <v>12861.060000000001</v>
      </c>
      <c r="M5" s="307">
        <v>14687.280000000002</v>
      </c>
      <c r="N5" s="308">
        <f t="shared" ref="N5:N19" si="0">SUM(B5:M5)</f>
        <v>167683.59999999998</v>
      </c>
    </row>
    <row r="6" spans="1:14" ht="20.100000000000001" customHeight="1" x14ac:dyDescent="0.25">
      <c r="A6" s="115" t="s">
        <v>163</v>
      </c>
      <c r="B6" s="291">
        <v>4539.8999999999987</v>
      </c>
      <c r="C6" s="291">
        <v>4765.5999999999995</v>
      </c>
      <c r="D6" s="291">
        <v>4206.38</v>
      </c>
      <c r="E6" s="291">
        <v>4017.0299999999997</v>
      </c>
      <c r="F6" s="291">
        <v>3966.2200000000007</v>
      </c>
      <c r="G6" s="291">
        <v>3819.2</v>
      </c>
      <c r="H6" s="291">
        <v>4142.0800000000008</v>
      </c>
      <c r="I6" s="291">
        <v>4048.2100000000005</v>
      </c>
      <c r="J6" s="291">
        <v>4153.71</v>
      </c>
      <c r="K6" s="291">
        <v>3992.23</v>
      </c>
      <c r="L6" s="307">
        <v>3915.81</v>
      </c>
      <c r="M6" s="307">
        <v>4484.7100000000009</v>
      </c>
      <c r="N6" s="308">
        <f t="shared" si="0"/>
        <v>50051.08</v>
      </c>
    </row>
    <row r="7" spans="1:14" ht="20.100000000000001" customHeight="1" x14ac:dyDescent="0.25">
      <c r="A7" s="115" t="s">
        <v>164</v>
      </c>
      <c r="B7" s="291">
        <v>4236.92</v>
      </c>
      <c r="C7" s="291">
        <v>4407.43</v>
      </c>
      <c r="D7" s="291">
        <v>3579.18</v>
      </c>
      <c r="E7" s="291">
        <v>3393.900000000001</v>
      </c>
      <c r="F7" s="291">
        <v>3248.6</v>
      </c>
      <c r="G7" s="291">
        <v>3194.7300000000009</v>
      </c>
      <c r="H7" s="291">
        <v>3476.9300000000003</v>
      </c>
      <c r="I7" s="291">
        <v>3246.2200000000003</v>
      </c>
      <c r="J7" s="291">
        <v>3474.7600000000007</v>
      </c>
      <c r="K7" s="291">
        <v>3225.3900000000008</v>
      </c>
      <c r="L7" s="307">
        <v>2993.1800000000003</v>
      </c>
      <c r="M7" s="307">
        <v>3606.1899999999996</v>
      </c>
      <c r="N7" s="308">
        <f t="shared" si="0"/>
        <v>42083.430000000008</v>
      </c>
    </row>
    <row r="8" spans="1:14" ht="20.100000000000001" customHeight="1" x14ac:dyDescent="0.25">
      <c r="A8" s="115" t="s">
        <v>186</v>
      </c>
      <c r="B8" s="291">
        <v>20</v>
      </c>
      <c r="C8" s="291">
        <v>10</v>
      </c>
      <c r="D8" s="291">
        <v>0</v>
      </c>
      <c r="E8" s="291">
        <v>22.41</v>
      </c>
      <c r="F8" s="291">
        <v>0</v>
      </c>
      <c r="G8" s="291">
        <v>20</v>
      </c>
      <c r="H8" s="291">
        <v>10</v>
      </c>
      <c r="I8" s="291">
        <v>24.009999999999998</v>
      </c>
      <c r="J8" s="291">
        <v>10</v>
      </c>
      <c r="K8" s="291">
        <v>18</v>
      </c>
      <c r="L8" s="307">
        <v>23</v>
      </c>
      <c r="M8" s="307">
        <v>0</v>
      </c>
      <c r="N8" s="308">
        <f t="shared" si="0"/>
        <v>157.41999999999999</v>
      </c>
    </row>
    <row r="9" spans="1:14" ht="20.100000000000001" customHeight="1" x14ac:dyDescent="0.25">
      <c r="A9" s="115" t="s">
        <v>165</v>
      </c>
      <c r="B9" s="291">
        <v>68.86</v>
      </c>
      <c r="C9" s="291">
        <v>68.81</v>
      </c>
      <c r="D9" s="291">
        <v>54.519999999999996</v>
      </c>
      <c r="E9" s="291">
        <v>46.42</v>
      </c>
      <c r="F9" s="291">
        <v>19.72</v>
      </c>
      <c r="G9" s="291">
        <v>29.900000000000002</v>
      </c>
      <c r="H9" s="291">
        <v>19.34</v>
      </c>
      <c r="I9" s="291">
        <v>385.71</v>
      </c>
      <c r="J9" s="291">
        <v>460.06</v>
      </c>
      <c r="K9" s="291">
        <v>489.31999999999994</v>
      </c>
      <c r="L9" s="307">
        <v>536.4</v>
      </c>
      <c r="M9" s="307">
        <v>494.1</v>
      </c>
      <c r="N9" s="308">
        <f t="shared" si="0"/>
        <v>2673.16</v>
      </c>
    </row>
    <row r="10" spans="1:14" ht="20.100000000000001" customHeight="1" x14ac:dyDescent="0.25">
      <c r="A10" s="115" t="s">
        <v>166</v>
      </c>
      <c r="B10" s="291">
        <v>4.97</v>
      </c>
      <c r="C10" s="291">
        <v>14.020000000000001</v>
      </c>
      <c r="D10" s="291">
        <v>48.72999999999999</v>
      </c>
      <c r="E10" s="291">
        <v>69.27</v>
      </c>
      <c r="F10" s="291">
        <v>125.99</v>
      </c>
      <c r="G10" s="291">
        <v>145.37</v>
      </c>
      <c r="H10" s="291">
        <v>171.36</v>
      </c>
      <c r="I10" s="291">
        <v>108.96000000000001</v>
      </c>
      <c r="J10" s="291">
        <v>45.31</v>
      </c>
      <c r="K10" s="291">
        <v>25.250000000000004</v>
      </c>
      <c r="L10" s="307">
        <v>19.050000000000004</v>
      </c>
      <c r="M10" s="307">
        <v>28.330000000000002</v>
      </c>
      <c r="N10" s="308">
        <f t="shared" si="0"/>
        <v>806.61</v>
      </c>
    </row>
    <row r="11" spans="1:14" ht="20.100000000000001" customHeight="1" x14ac:dyDescent="0.25">
      <c r="A11" s="115" t="s">
        <v>167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307">
        <v>0</v>
      </c>
      <c r="M11" s="307">
        <v>0</v>
      </c>
      <c r="N11" s="308">
        <f t="shared" si="0"/>
        <v>0</v>
      </c>
    </row>
    <row r="12" spans="1:14" ht="20.100000000000001" customHeight="1" x14ac:dyDescent="0.25">
      <c r="A12" s="115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307">
        <v>0</v>
      </c>
      <c r="M12" s="307">
        <v>0</v>
      </c>
      <c r="N12" s="308">
        <f t="shared" si="0"/>
        <v>0</v>
      </c>
    </row>
    <row r="13" spans="1:14" ht="20.100000000000001" customHeight="1" x14ac:dyDescent="0.25">
      <c r="A13" s="115" t="s">
        <v>169</v>
      </c>
      <c r="B13" s="291">
        <v>217.24</v>
      </c>
      <c r="C13" s="291">
        <v>410.06</v>
      </c>
      <c r="D13" s="291">
        <v>245.07</v>
      </c>
      <c r="E13" s="291">
        <v>190.66</v>
      </c>
      <c r="F13" s="291">
        <v>244.44</v>
      </c>
      <c r="G13" s="291">
        <v>269.88</v>
      </c>
      <c r="H13" s="291">
        <v>107.69</v>
      </c>
      <c r="I13" s="291">
        <v>0</v>
      </c>
      <c r="J13" s="291">
        <v>0</v>
      </c>
      <c r="K13" s="291">
        <v>0</v>
      </c>
      <c r="L13" s="307">
        <v>80.930000000000007</v>
      </c>
      <c r="M13" s="307">
        <v>238.68</v>
      </c>
      <c r="N13" s="308">
        <f t="shared" si="0"/>
        <v>2004.65</v>
      </c>
    </row>
    <row r="14" spans="1:14" ht="20.100000000000001" customHeight="1" x14ac:dyDescent="0.25">
      <c r="A14" s="115" t="s">
        <v>170</v>
      </c>
      <c r="B14" s="291">
        <v>18225.13</v>
      </c>
      <c r="C14" s="291">
        <v>17283.04</v>
      </c>
      <c r="D14" s="291">
        <v>17964.3</v>
      </c>
      <c r="E14" s="291">
        <v>16235.890000000001</v>
      </c>
      <c r="F14" s="291">
        <v>17279.62</v>
      </c>
      <c r="G14" s="291">
        <v>16263.090000000002</v>
      </c>
      <c r="H14" s="291">
        <v>16699.86</v>
      </c>
      <c r="I14" s="291">
        <v>17012.349999999999</v>
      </c>
      <c r="J14" s="291">
        <v>15915.89</v>
      </c>
      <c r="K14" s="291">
        <v>17130.800000000003</v>
      </c>
      <c r="L14" s="307">
        <v>17252.770000000004</v>
      </c>
      <c r="M14" s="307">
        <v>17181.080000000002</v>
      </c>
      <c r="N14" s="308">
        <f t="shared" si="0"/>
        <v>204443.82</v>
      </c>
    </row>
    <row r="15" spans="1:14" ht="20.100000000000001" customHeight="1" x14ac:dyDescent="0.25">
      <c r="A15" s="115" t="s">
        <v>306</v>
      </c>
      <c r="B15" s="291">
        <v>25481.11</v>
      </c>
      <c r="C15" s="291">
        <v>24487.289999999997</v>
      </c>
      <c r="D15" s="291">
        <v>26654.140000000003</v>
      </c>
      <c r="E15" s="291">
        <v>24772.75</v>
      </c>
      <c r="F15" s="291">
        <v>25340.639999999999</v>
      </c>
      <c r="G15" s="291">
        <v>23712.670000000006</v>
      </c>
      <c r="H15" s="291">
        <v>24272.27</v>
      </c>
      <c r="I15" s="291">
        <v>25191.55</v>
      </c>
      <c r="J15" s="291">
        <v>23596.000000000007</v>
      </c>
      <c r="K15" s="291">
        <v>25097.319999999996</v>
      </c>
      <c r="L15" s="307">
        <v>23664.260000000002</v>
      </c>
      <c r="M15" s="307">
        <v>23914.679999999997</v>
      </c>
      <c r="N15" s="308">
        <f t="shared" si="0"/>
        <v>296184.68</v>
      </c>
    </row>
    <row r="16" spans="1:14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307">
        <v>0</v>
      </c>
      <c r="M16" s="307">
        <v>0</v>
      </c>
      <c r="N16" s="308">
        <f t="shared" si="0"/>
        <v>0</v>
      </c>
    </row>
    <row r="17" spans="1:15" ht="20.100000000000001" customHeight="1" x14ac:dyDescent="0.25">
      <c r="A17" s="115" t="s">
        <v>177</v>
      </c>
      <c r="B17" s="291">
        <v>45</v>
      </c>
      <c r="C17" s="291">
        <v>45</v>
      </c>
      <c r="D17" s="291">
        <v>30</v>
      </c>
      <c r="E17" s="291">
        <v>45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307">
        <v>15</v>
      </c>
      <c r="M17" s="307">
        <v>15</v>
      </c>
      <c r="N17" s="308">
        <f t="shared" si="0"/>
        <v>195</v>
      </c>
    </row>
    <row r="18" spans="1:15" ht="20.100000000000001" customHeight="1" x14ac:dyDescent="0.25">
      <c r="A18" s="115" t="s">
        <v>390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8">
        <f t="shared" si="0"/>
        <v>0</v>
      </c>
    </row>
    <row r="19" spans="1:15" ht="20.100000000000001" customHeight="1" x14ac:dyDescent="0.25">
      <c r="A19" s="207" t="s">
        <v>15</v>
      </c>
      <c r="B19" s="309">
        <f t="shared" ref="B19:M19" si="1">SUM(B5:B18)</f>
        <v>68888.790000000008</v>
      </c>
      <c r="C19" s="309">
        <f t="shared" si="1"/>
        <v>67985.78</v>
      </c>
      <c r="D19" s="309">
        <f t="shared" si="1"/>
        <v>67068.17</v>
      </c>
      <c r="E19" s="309">
        <f t="shared" si="1"/>
        <v>62251.48</v>
      </c>
      <c r="F19" s="309">
        <f t="shared" si="1"/>
        <v>63323.86</v>
      </c>
      <c r="G19" s="309">
        <f t="shared" si="1"/>
        <v>60090.720000000008</v>
      </c>
      <c r="H19" s="309">
        <f t="shared" si="1"/>
        <v>62563.5</v>
      </c>
      <c r="I19" s="309">
        <f t="shared" si="1"/>
        <v>63169.380000000005</v>
      </c>
      <c r="J19" s="309">
        <f t="shared" si="1"/>
        <v>61616.260000000009</v>
      </c>
      <c r="K19" s="309">
        <f t="shared" si="1"/>
        <v>63314</v>
      </c>
      <c r="L19" s="309">
        <f t="shared" si="1"/>
        <v>61361.460000000014</v>
      </c>
      <c r="M19" s="309">
        <f t="shared" si="1"/>
        <v>64650.05</v>
      </c>
      <c r="N19" s="308">
        <f t="shared" si="0"/>
        <v>766283.45</v>
      </c>
    </row>
    <row r="20" spans="1:15" ht="20.100000000000001" customHeight="1" x14ac:dyDescent="0.25">
      <c r="A20" s="110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55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</row>
    <row r="22" spans="1:15" ht="20.100000000000001" customHeight="1" x14ac:dyDescent="0.25">
      <c r="A22" s="109" t="s">
        <v>196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5" ht="20.100000000000001" customHeight="1" x14ac:dyDescent="0.25">
      <c r="A23" s="34" t="s">
        <v>101</v>
      </c>
      <c r="B23" s="34" t="s">
        <v>2</v>
      </c>
      <c r="C23" s="34" t="s">
        <v>3</v>
      </c>
      <c r="D23" s="34" t="s">
        <v>4</v>
      </c>
      <c r="E23" s="34" t="s">
        <v>5</v>
      </c>
      <c r="F23" s="34" t="s">
        <v>6</v>
      </c>
      <c r="G23" s="34" t="s">
        <v>7</v>
      </c>
      <c r="H23" s="34" t="s">
        <v>8</v>
      </c>
      <c r="I23" s="34" t="s">
        <v>9</v>
      </c>
      <c r="J23" s="34" t="s">
        <v>10</v>
      </c>
      <c r="K23" s="34" t="s">
        <v>11</v>
      </c>
      <c r="L23" s="34" t="s">
        <v>12</v>
      </c>
      <c r="M23" s="34" t="s">
        <v>13</v>
      </c>
      <c r="N23" s="34" t="s">
        <v>22</v>
      </c>
    </row>
    <row r="24" spans="1:15" ht="20.100000000000001" customHeight="1" x14ac:dyDescent="0.25">
      <c r="A24" s="115" t="s">
        <v>162</v>
      </c>
      <c r="B24" s="513">
        <v>32224.210000000003</v>
      </c>
      <c r="C24" s="513">
        <v>30914.19</v>
      </c>
      <c r="D24" s="513">
        <v>31957.1</v>
      </c>
      <c r="E24" s="513">
        <v>29984.100000000002</v>
      </c>
      <c r="F24" s="513">
        <v>29810.010000000002</v>
      </c>
      <c r="G24" s="513">
        <v>28458.43</v>
      </c>
      <c r="H24" s="513">
        <v>29954.210000000003</v>
      </c>
      <c r="I24" s="513">
        <v>29952.219999999998</v>
      </c>
      <c r="J24" s="513">
        <v>30372.639999999996</v>
      </c>
      <c r="K24" s="513">
        <v>30843.580000000013</v>
      </c>
      <c r="L24" s="513">
        <v>29875.670000000013</v>
      </c>
      <c r="M24" s="513">
        <v>32909.180000000008</v>
      </c>
      <c r="N24" s="310">
        <f>SUM(B24:M24)</f>
        <v>367255.54</v>
      </c>
    </row>
    <row r="25" spans="1:15" ht="20.100000000000001" customHeight="1" x14ac:dyDescent="0.25">
      <c r="A25" s="115" t="s">
        <v>163</v>
      </c>
      <c r="B25" s="513">
        <v>10699.099999999999</v>
      </c>
      <c r="C25" s="513">
        <v>10301.870000000004</v>
      </c>
      <c r="D25" s="513">
        <v>10676.92</v>
      </c>
      <c r="E25" s="513">
        <v>10096.970000000003</v>
      </c>
      <c r="F25" s="513">
        <v>10011.66</v>
      </c>
      <c r="G25" s="513">
        <v>9373.43</v>
      </c>
      <c r="H25" s="513">
        <v>9942.2199999999993</v>
      </c>
      <c r="I25" s="513">
        <v>9843.9500000000025</v>
      </c>
      <c r="J25" s="513">
        <v>10079.010000000002</v>
      </c>
      <c r="K25" s="513">
        <v>10125.130000000001</v>
      </c>
      <c r="L25" s="513">
        <v>9760.3400000000056</v>
      </c>
      <c r="M25" s="513">
        <v>11016.210000000005</v>
      </c>
      <c r="N25" s="310">
        <f t="shared" ref="N25:N38" si="2">SUM(B25:M25)</f>
        <v>121926.81000000003</v>
      </c>
    </row>
    <row r="26" spans="1:15" ht="20.100000000000001" customHeight="1" x14ac:dyDescent="0.25">
      <c r="A26" s="115" t="s">
        <v>164</v>
      </c>
      <c r="B26" s="513">
        <v>5090.5600000000004</v>
      </c>
      <c r="C26" s="513">
        <v>5129.3300000000008</v>
      </c>
      <c r="D26" s="513">
        <v>4916.5300000000007</v>
      </c>
      <c r="E26" s="513">
        <v>4594.8499999999985</v>
      </c>
      <c r="F26" s="513">
        <v>4473.25</v>
      </c>
      <c r="G26" s="513">
        <v>4397.54</v>
      </c>
      <c r="H26" s="513">
        <v>4636.1799999999994</v>
      </c>
      <c r="I26" s="513">
        <v>4566.82</v>
      </c>
      <c r="J26" s="513">
        <v>4527.7199999999966</v>
      </c>
      <c r="K26" s="513">
        <v>4443.8799999999992</v>
      </c>
      <c r="L26" s="513">
        <v>4248.6100000000006</v>
      </c>
      <c r="M26" s="513">
        <v>4927.869999999999</v>
      </c>
      <c r="N26" s="310">
        <f t="shared" si="2"/>
        <v>55953.139999999985</v>
      </c>
    </row>
    <row r="27" spans="1:15" ht="20.100000000000001" customHeight="1" x14ac:dyDescent="0.25">
      <c r="A27" s="115" t="s">
        <v>186</v>
      </c>
      <c r="B27" s="513">
        <v>25.34</v>
      </c>
      <c r="C27" s="513">
        <v>33.08</v>
      </c>
      <c r="D27" s="513">
        <v>38.44</v>
      </c>
      <c r="E27" s="513">
        <v>26.439999999999998</v>
      </c>
      <c r="F27" s="513">
        <v>19.78</v>
      </c>
      <c r="G27" s="513">
        <v>14.719999999999999</v>
      </c>
      <c r="H27" s="513">
        <v>18.759999999999998</v>
      </c>
      <c r="I27" s="513">
        <v>14.47</v>
      </c>
      <c r="J27" s="513">
        <v>45.4</v>
      </c>
      <c r="K27" s="513">
        <v>25.4</v>
      </c>
      <c r="L27" s="513">
        <v>35.79</v>
      </c>
      <c r="M27" s="513">
        <v>35.43</v>
      </c>
      <c r="N27" s="310">
        <f t="shared" si="2"/>
        <v>333.05</v>
      </c>
    </row>
    <row r="28" spans="1:15" ht="20.100000000000001" customHeight="1" x14ac:dyDescent="0.25">
      <c r="A28" s="115" t="s">
        <v>165</v>
      </c>
      <c r="B28" s="513">
        <v>683.81400000000008</v>
      </c>
      <c r="C28" s="513">
        <v>727.77699999999993</v>
      </c>
      <c r="D28" s="513">
        <v>628.01</v>
      </c>
      <c r="E28" s="513">
        <v>451.012</v>
      </c>
      <c r="F28" s="513">
        <v>349.54</v>
      </c>
      <c r="G28" s="513">
        <v>503.29699999999997</v>
      </c>
      <c r="H28" s="513">
        <v>525.54099999999994</v>
      </c>
      <c r="I28" s="513">
        <v>309.07299999999998</v>
      </c>
      <c r="J28" s="513">
        <v>578.93299999999999</v>
      </c>
      <c r="K28" s="513">
        <v>718.50699999999995</v>
      </c>
      <c r="L28" s="513">
        <v>1035.578</v>
      </c>
      <c r="M28" s="513">
        <v>885.68399999999997</v>
      </c>
      <c r="N28" s="310">
        <f t="shared" si="2"/>
        <v>7396.7660000000005</v>
      </c>
    </row>
    <row r="29" spans="1:15" ht="20.100000000000001" customHeight="1" x14ac:dyDescent="0.25">
      <c r="A29" s="115" t="s">
        <v>166</v>
      </c>
      <c r="B29" s="513">
        <v>59.02000000000001</v>
      </c>
      <c r="C29" s="513">
        <v>53.54</v>
      </c>
      <c r="D29" s="513">
        <v>88.46</v>
      </c>
      <c r="E29" s="513">
        <v>434.09000000000009</v>
      </c>
      <c r="F29" s="513">
        <v>838.06000000000017</v>
      </c>
      <c r="G29" s="513">
        <v>1262.22</v>
      </c>
      <c r="H29" s="513">
        <v>1311.7499999999998</v>
      </c>
      <c r="I29" s="513">
        <v>864.95</v>
      </c>
      <c r="J29" s="513">
        <v>510.31999999999994</v>
      </c>
      <c r="K29" s="513">
        <v>274.83999999999986</v>
      </c>
      <c r="L29" s="513">
        <v>117.22000000000001</v>
      </c>
      <c r="M29" s="513">
        <v>89.75</v>
      </c>
      <c r="N29" s="310">
        <f t="shared" si="2"/>
        <v>5904.22</v>
      </c>
    </row>
    <row r="30" spans="1:15" ht="20.100000000000001" customHeight="1" x14ac:dyDescent="0.25">
      <c r="A30" s="115" t="s">
        <v>167</v>
      </c>
      <c r="B30" s="513">
        <v>4227.5599999999995</v>
      </c>
      <c r="C30" s="513">
        <v>6815.12</v>
      </c>
      <c r="D30" s="513">
        <v>4034</v>
      </c>
      <c r="E30" s="513">
        <v>1871.1</v>
      </c>
      <c r="F30" s="513">
        <v>3311.7</v>
      </c>
      <c r="G30" s="513">
        <v>1640.6999999999998</v>
      </c>
      <c r="H30" s="513">
        <v>3216.2999999999997</v>
      </c>
      <c r="I30" s="513">
        <v>1161.7</v>
      </c>
      <c r="J30" s="513">
        <v>3116</v>
      </c>
      <c r="K30" s="513">
        <v>1437.6</v>
      </c>
      <c r="L30" s="513">
        <v>647</v>
      </c>
      <c r="M30" s="513">
        <v>1062.9000000000001</v>
      </c>
      <c r="N30" s="310">
        <f t="shared" si="2"/>
        <v>32541.68</v>
      </c>
      <c r="O30" s="27"/>
    </row>
    <row r="31" spans="1:15" ht="20.100000000000001" customHeight="1" x14ac:dyDescent="0.25">
      <c r="A31" s="115" t="s">
        <v>168</v>
      </c>
      <c r="B31" s="513">
        <v>0</v>
      </c>
      <c r="C31" s="513">
        <v>0</v>
      </c>
      <c r="D31" s="513">
        <v>0</v>
      </c>
      <c r="E31" s="513">
        <v>0</v>
      </c>
      <c r="F31" s="513">
        <v>0</v>
      </c>
      <c r="G31" s="513">
        <v>0</v>
      </c>
      <c r="H31" s="513">
        <v>0</v>
      </c>
      <c r="I31" s="513">
        <v>0</v>
      </c>
      <c r="J31" s="513">
        <v>0</v>
      </c>
      <c r="K31" s="513">
        <v>0</v>
      </c>
      <c r="L31" s="513">
        <v>0</v>
      </c>
      <c r="M31" s="513">
        <v>0</v>
      </c>
      <c r="N31" s="310">
        <f t="shared" si="2"/>
        <v>0</v>
      </c>
    </row>
    <row r="32" spans="1:15" ht="20.100000000000001" customHeight="1" x14ac:dyDescent="0.25">
      <c r="A32" s="115" t="s">
        <v>169</v>
      </c>
      <c r="B32" s="513">
        <v>95.62</v>
      </c>
      <c r="C32" s="513">
        <v>67.789999999999992</v>
      </c>
      <c r="D32" s="513">
        <v>136.67000000000002</v>
      </c>
      <c r="E32" s="513">
        <v>123.25</v>
      </c>
      <c r="F32" s="513">
        <v>81.010000000000005</v>
      </c>
      <c r="G32" s="513">
        <v>77.09</v>
      </c>
      <c r="H32" s="513">
        <v>146.95999999999998</v>
      </c>
      <c r="I32" s="513">
        <v>214.73000000000002</v>
      </c>
      <c r="J32" s="513">
        <v>188.73</v>
      </c>
      <c r="K32" s="513">
        <v>122.77</v>
      </c>
      <c r="L32" s="513">
        <v>147.82</v>
      </c>
      <c r="M32" s="513">
        <v>107.85</v>
      </c>
      <c r="N32" s="310">
        <f t="shared" si="2"/>
        <v>1510.29</v>
      </c>
    </row>
    <row r="33" spans="1:14" ht="20.100000000000001" customHeight="1" x14ac:dyDescent="0.25">
      <c r="A33" s="115" t="s">
        <v>170</v>
      </c>
      <c r="B33" s="513">
        <v>46585.580000000016</v>
      </c>
      <c r="C33" s="513">
        <v>41709.439999999995</v>
      </c>
      <c r="D33" s="513">
        <v>45127.03</v>
      </c>
      <c r="E33" s="513">
        <v>39268.820000000007</v>
      </c>
      <c r="F33" s="513">
        <v>36410.890000000007</v>
      </c>
      <c r="G33" s="513">
        <v>34361.189999999995</v>
      </c>
      <c r="H33" s="513">
        <v>34955.380000000005</v>
      </c>
      <c r="I33" s="513">
        <v>33233.58</v>
      </c>
      <c r="J33" s="513">
        <v>30909.94</v>
      </c>
      <c r="K33" s="513">
        <v>41066.600000000006</v>
      </c>
      <c r="L33" s="513">
        <v>40052.94999999999</v>
      </c>
      <c r="M33" s="513">
        <v>45234.83</v>
      </c>
      <c r="N33" s="310">
        <f t="shared" si="2"/>
        <v>468916.2300000001</v>
      </c>
    </row>
    <row r="34" spans="1:14" ht="20.100000000000001" customHeight="1" x14ac:dyDescent="0.25">
      <c r="A34" s="115" t="s">
        <v>306</v>
      </c>
      <c r="B34" s="513">
        <v>19764.821000000007</v>
      </c>
      <c r="C34" s="513">
        <v>19037.91</v>
      </c>
      <c r="D34" s="513">
        <v>21409.334999999995</v>
      </c>
      <c r="E34" s="513">
        <v>19239.226000000002</v>
      </c>
      <c r="F34" s="513">
        <v>20121.038999999997</v>
      </c>
      <c r="G34" s="513">
        <v>20389.256000000008</v>
      </c>
      <c r="H34" s="513">
        <v>18511.418999999994</v>
      </c>
      <c r="I34" s="513">
        <v>19802.072999999993</v>
      </c>
      <c r="J34" s="513">
        <v>18573.011999999999</v>
      </c>
      <c r="K34" s="513">
        <v>19893.142</v>
      </c>
      <c r="L34" s="513">
        <v>19031.713</v>
      </c>
      <c r="M34" s="513">
        <v>20043.920999999998</v>
      </c>
      <c r="N34" s="310">
        <f t="shared" si="2"/>
        <v>235816.86699999997</v>
      </c>
    </row>
    <row r="35" spans="1:14" ht="20.100000000000001" customHeight="1" x14ac:dyDescent="0.25">
      <c r="A35" s="115" t="s">
        <v>307</v>
      </c>
      <c r="B35" s="513">
        <v>0</v>
      </c>
      <c r="C35" s="513">
        <v>0</v>
      </c>
      <c r="D35" s="513">
        <v>0</v>
      </c>
      <c r="E35" s="513">
        <v>0</v>
      </c>
      <c r="F35" s="513">
        <v>0</v>
      </c>
      <c r="G35" s="513">
        <v>0</v>
      </c>
      <c r="H35" s="513">
        <v>0</v>
      </c>
      <c r="I35" s="513">
        <v>0</v>
      </c>
      <c r="J35" s="513">
        <v>0</v>
      </c>
      <c r="K35" s="513">
        <v>0</v>
      </c>
      <c r="L35" s="513">
        <v>0</v>
      </c>
      <c r="M35" s="513">
        <v>0</v>
      </c>
      <c r="N35" s="310">
        <f t="shared" si="2"/>
        <v>0</v>
      </c>
    </row>
    <row r="36" spans="1:14" ht="20.100000000000001" customHeight="1" x14ac:dyDescent="0.25">
      <c r="A36" s="115" t="s">
        <v>177</v>
      </c>
      <c r="B36" s="513">
        <v>0</v>
      </c>
      <c r="C36" s="513">
        <v>0</v>
      </c>
      <c r="D36" s="513">
        <v>47</v>
      </c>
      <c r="E36" s="513">
        <v>15</v>
      </c>
      <c r="F36" s="513">
        <v>4335.05</v>
      </c>
      <c r="G36" s="513">
        <v>3520.2799999999997</v>
      </c>
      <c r="H36" s="513">
        <v>3909.65</v>
      </c>
      <c r="I36" s="513">
        <v>3691.15</v>
      </c>
      <c r="J36" s="513">
        <v>3090.8700000000003</v>
      </c>
      <c r="K36" s="513">
        <v>342.51</v>
      </c>
      <c r="L36" s="513">
        <v>0</v>
      </c>
      <c r="M36" s="513">
        <v>32</v>
      </c>
      <c r="N36" s="310">
        <f t="shared" si="2"/>
        <v>18983.509999999998</v>
      </c>
    </row>
    <row r="37" spans="1:14" ht="15" x14ac:dyDescent="0.25">
      <c r="A37" s="115" t="s">
        <v>390</v>
      </c>
      <c r="B37" s="513">
        <v>1744.289</v>
      </c>
      <c r="C37" s="513">
        <v>2569.4530000000004</v>
      </c>
      <c r="D37" s="513">
        <v>1360.769</v>
      </c>
      <c r="E37" s="513">
        <v>993.92399999999998</v>
      </c>
      <c r="F37" s="513">
        <v>1777.0740000000001</v>
      </c>
      <c r="G37" s="513">
        <v>2362.8500000000004</v>
      </c>
      <c r="H37" s="513">
        <v>2863.5200000000004</v>
      </c>
      <c r="I37" s="513">
        <v>1909.1660000000002</v>
      </c>
      <c r="J37" s="513">
        <v>1111.2080000000001</v>
      </c>
      <c r="K37" s="513">
        <v>2068.3780000000002</v>
      </c>
      <c r="L37" s="513">
        <v>1153.5840000000001</v>
      </c>
      <c r="M37" s="513">
        <v>3302.585</v>
      </c>
      <c r="N37" s="310">
        <f t="shared" si="2"/>
        <v>23216.799999999999</v>
      </c>
    </row>
    <row r="38" spans="1:14" ht="15" x14ac:dyDescent="0.25">
      <c r="A38" s="207" t="s">
        <v>15</v>
      </c>
      <c r="B38" s="421">
        <f>SUM(B24:B37)</f>
        <v>121199.91400000002</v>
      </c>
      <c r="C38" s="421">
        <f t="shared" ref="C38:M38" si="3">SUM(C24:C37)</f>
        <v>117359.50000000001</v>
      </c>
      <c r="D38" s="421">
        <f t="shared" si="3"/>
        <v>120420.264</v>
      </c>
      <c r="E38" s="421">
        <f t="shared" si="3"/>
        <v>107098.78200000001</v>
      </c>
      <c r="F38" s="421">
        <f t="shared" si="3"/>
        <v>111539.06299999998</v>
      </c>
      <c r="G38" s="421">
        <f t="shared" si="3"/>
        <v>106361.00300000001</v>
      </c>
      <c r="H38" s="421">
        <f t="shared" si="3"/>
        <v>109991.89</v>
      </c>
      <c r="I38" s="421">
        <f t="shared" si="3"/>
        <v>105563.88199999997</v>
      </c>
      <c r="J38" s="421">
        <f t="shared" si="3"/>
        <v>103103.78299999998</v>
      </c>
      <c r="K38" s="421">
        <f t="shared" si="3"/>
        <v>111362.33699999998</v>
      </c>
      <c r="L38" s="421">
        <f t="shared" si="3"/>
        <v>106106.27500000001</v>
      </c>
      <c r="M38" s="421">
        <f t="shared" si="3"/>
        <v>119648.21000000002</v>
      </c>
      <c r="N38" s="310">
        <f t="shared" si="2"/>
        <v>1339754.9029999999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162</v>
      </c>
      <c r="B5" s="291">
        <v>16875.899999999998</v>
      </c>
      <c r="C5" s="291">
        <v>16204.269999999999</v>
      </c>
      <c r="D5" s="291">
        <v>16725.5</v>
      </c>
      <c r="E5" s="291">
        <v>15537.359999999993</v>
      </c>
      <c r="F5" s="291">
        <v>15642.059999999998</v>
      </c>
      <c r="G5" s="291">
        <v>14466.830000000002</v>
      </c>
      <c r="H5" s="291">
        <v>15313.300000000001</v>
      </c>
      <c r="I5" s="291">
        <v>14982.699999999997</v>
      </c>
      <c r="J5" s="291">
        <v>15625.820000000002</v>
      </c>
      <c r="K5" s="291">
        <v>15994.56</v>
      </c>
      <c r="L5" s="291">
        <v>15267.769999999999</v>
      </c>
      <c r="M5" s="291">
        <v>17362.66</v>
      </c>
      <c r="N5" s="311">
        <f>SUM(B5:M5)</f>
        <v>189998.72999999998</v>
      </c>
    </row>
    <row r="6" spans="1:14" ht="20.100000000000001" customHeight="1" x14ac:dyDescent="0.25">
      <c r="A6" s="115" t="s">
        <v>163</v>
      </c>
      <c r="B6" s="291">
        <v>4070.2500000000005</v>
      </c>
      <c r="C6" s="291">
        <v>3990.44</v>
      </c>
      <c r="D6" s="291">
        <v>4201.5699999999988</v>
      </c>
      <c r="E6" s="291">
        <v>4028.1800000000003</v>
      </c>
      <c r="F6" s="291">
        <v>4065.47</v>
      </c>
      <c r="G6" s="291">
        <v>3773.7399999999993</v>
      </c>
      <c r="H6" s="291">
        <v>4126.7300000000005</v>
      </c>
      <c r="I6" s="291">
        <v>4201.5999999999985</v>
      </c>
      <c r="J6" s="291">
        <v>4321.8200000000006</v>
      </c>
      <c r="K6" s="291">
        <v>4286.8</v>
      </c>
      <c r="L6" s="291">
        <v>4074.6</v>
      </c>
      <c r="M6" s="291">
        <v>4690</v>
      </c>
      <c r="N6" s="311">
        <f t="shared" ref="N6:N19" si="0">SUM(B6:M6)</f>
        <v>49831.199999999997</v>
      </c>
    </row>
    <row r="7" spans="1:14" ht="20.100000000000001" customHeight="1" x14ac:dyDescent="0.25">
      <c r="A7" s="115" t="s">
        <v>164</v>
      </c>
      <c r="B7" s="291">
        <v>3506.6099999999992</v>
      </c>
      <c r="C7" s="291">
        <v>3375.7400000000002</v>
      </c>
      <c r="D7" s="291">
        <v>3426.74</v>
      </c>
      <c r="E7" s="291">
        <v>3122.2800000000011</v>
      </c>
      <c r="F7" s="291">
        <v>3064.02</v>
      </c>
      <c r="G7" s="291">
        <v>2981.3500000000004</v>
      </c>
      <c r="H7" s="291">
        <v>3046.7699999999995</v>
      </c>
      <c r="I7" s="291">
        <v>2847.369999999999</v>
      </c>
      <c r="J7" s="291">
        <v>2957.5699999999983</v>
      </c>
      <c r="K7" s="291">
        <v>2893.92</v>
      </c>
      <c r="L7" s="291">
        <v>2697.9699999999993</v>
      </c>
      <c r="M7" s="291">
        <v>3369.47</v>
      </c>
      <c r="N7" s="311">
        <f t="shared" si="0"/>
        <v>37289.81</v>
      </c>
    </row>
    <row r="8" spans="1:14" ht="20.100000000000001" customHeight="1" x14ac:dyDescent="0.25">
      <c r="A8" s="115" t="s">
        <v>186</v>
      </c>
      <c r="B8" s="291">
        <v>12</v>
      </c>
      <c r="C8" s="291">
        <v>11</v>
      </c>
      <c r="D8" s="291">
        <v>16</v>
      </c>
      <c r="E8" s="291">
        <v>6.71</v>
      </c>
      <c r="F8" s="291">
        <v>5</v>
      </c>
      <c r="G8" s="291">
        <v>14</v>
      </c>
      <c r="H8" s="291">
        <v>4</v>
      </c>
      <c r="I8" s="291">
        <v>15</v>
      </c>
      <c r="J8" s="291">
        <v>0</v>
      </c>
      <c r="K8" s="291">
        <v>20</v>
      </c>
      <c r="L8" s="291">
        <v>23</v>
      </c>
      <c r="M8" s="291">
        <v>27</v>
      </c>
      <c r="N8" s="311">
        <f t="shared" si="0"/>
        <v>153.71</v>
      </c>
    </row>
    <row r="9" spans="1:14" ht="20.100000000000001" customHeight="1" x14ac:dyDescent="0.25">
      <c r="A9" s="115" t="s">
        <v>165</v>
      </c>
      <c r="B9" s="291">
        <v>215</v>
      </c>
      <c r="C9" s="291">
        <v>268.02</v>
      </c>
      <c r="D9" s="291">
        <v>132.30000000000001</v>
      </c>
      <c r="E9" s="291">
        <v>74.850000000000009</v>
      </c>
      <c r="F9" s="291">
        <v>50</v>
      </c>
      <c r="G9" s="291">
        <v>63</v>
      </c>
      <c r="H9" s="291">
        <v>64</v>
      </c>
      <c r="I9" s="291">
        <v>97.5</v>
      </c>
      <c r="J9" s="291">
        <v>77.33</v>
      </c>
      <c r="K9" s="291">
        <v>83.7</v>
      </c>
      <c r="L9" s="291">
        <v>122.44999999999999</v>
      </c>
      <c r="M9" s="291">
        <v>133.01999999999998</v>
      </c>
      <c r="N9" s="311">
        <f t="shared" si="0"/>
        <v>1381.17</v>
      </c>
    </row>
    <row r="10" spans="1:14" ht="20.100000000000001" customHeight="1" x14ac:dyDescent="0.25">
      <c r="A10" s="115" t="s">
        <v>166</v>
      </c>
      <c r="B10" s="291">
        <v>88.28</v>
      </c>
      <c r="C10" s="291">
        <v>98.649999999999991</v>
      </c>
      <c r="D10" s="291">
        <v>128.04999999999998</v>
      </c>
      <c r="E10" s="291">
        <v>544.27</v>
      </c>
      <c r="F10" s="291">
        <v>1698.8500000000004</v>
      </c>
      <c r="G10" s="291">
        <v>2482.0700000000006</v>
      </c>
      <c r="H10" s="291">
        <v>2519.1299999999997</v>
      </c>
      <c r="I10" s="291">
        <v>1922.69</v>
      </c>
      <c r="J10" s="291">
        <v>1334.3599999999997</v>
      </c>
      <c r="K10" s="291">
        <v>351.08000000000004</v>
      </c>
      <c r="L10" s="291">
        <v>280.69</v>
      </c>
      <c r="M10" s="291">
        <v>99.859999999999985</v>
      </c>
      <c r="N10" s="311">
        <f t="shared" si="0"/>
        <v>11547.980000000003</v>
      </c>
    </row>
    <row r="11" spans="1:14" ht="20.100000000000001" customHeight="1" x14ac:dyDescent="0.25">
      <c r="A11" s="115" t="s">
        <v>167</v>
      </c>
      <c r="B11" s="291">
        <v>13.21</v>
      </c>
      <c r="C11" s="291">
        <v>26.92</v>
      </c>
      <c r="D11" s="291">
        <v>26.87</v>
      </c>
      <c r="E11" s="291">
        <v>45.16</v>
      </c>
      <c r="F11" s="291">
        <v>137.71</v>
      </c>
      <c r="G11" s="291">
        <v>62.31</v>
      </c>
      <c r="H11" s="291">
        <v>62.93</v>
      </c>
      <c r="I11" s="291">
        <v>48.98</v>
      </c>
      <c r="J11" s="291">
        <v>89.84</v>
      </c>
      <c r="K11" s="291">
        <v>62.209999999999994</v>
      </c>
      <c r="L11" s="291">
        <v>88.97999999999999</v>
      </c>
      <c r="M11" s="291">
        <v>89.97</v>
      </c>
      <c r="N11" s="311">
        <f t="shared" si="0"/>
        <v>755.09000000000015</v>
      </c>
    </row>
    <row r="12" spans="1:14" ht="20.100000000000001" customHeight="1" x14ac:dyDescent="0.25">
      <c r="A12" s="115" t="s">
        <v>168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311">
        <f t="shared" si="0"/>
        <v>0</v>
      </c>
    </row>
    <row r="13" spans="1:14" ht="20.100000000000001" customHeight="1" x14ac:dyDescent="0.25">
      <c r="A13" s="115" t="s">
        <v>169</v>
      </c>
      <c r="B13" s="291">
        <v>40.880000000000003</v>
      </c>
      <c r="C13" s="291">
        <v>54.37</v>
      </c>
      <c r="D13" s="291">
        <v>54.84</v>
      </c>
      <c r="E13" s="291">
        <v>81.96</v>
      </c>
      <c r="F13" s="291">
        <v>0</v>
      </c>
      <c r="G13" s="291">
        <v>54.29</v>
      </c>
      <c r="H13" s="291">
        <v>54.03</v>
      </c>
      <c r="I13" s="291">
        <v>108.04</v>
      </c>
      <c r="J13" s="291">
        <v>27.27</v>
      </c>
      <c r="K13" s="291">
        <v>0</v>
      </c>
      <c r="L13" s="291">
        <v>0</v>
      </c>
      <c r="M13" s="291">
        <v>0</v>
      </c>
      <c r="N13" s="311">
        <f t="shared" si="0"/>
        <v>475.68</v>
      </c>
    </row>
    <row r="14" spans="1:14" ht="20.100000000000001" customHeight="1" x14ac:dyDescent="0.25">
      <c r="A14" s="115" t="s">
        <v>170</v>
      </c>
      <c r="B14" s="291">
        <v>22404.1</v>
      </c>
      <c r="C14" s="291">
        <v>21238.059999999994</v>
      </c>
      <c r="D14" s="291">
        <v>24923.66</v>
      </c>
      <c r="E14" s="291">
        <v>22142.34</v>
      </c>
      <c r="F14" s="291">
        <v>19458.780000000002</v>
      </c>
      <c r="G14" s="291">
        <v>17300.729999999996</v>
      </c>
      <c r="H14" s="291">
        <v>18080.080000000002</v>
      </c>
      <c r="I14" s="291">
        <v>18903.019999999997</v>
      </c>
      <c r="J14" s="291">
        <v>17876.2</v>
      </c>
      <c r="K14" s="291">
        <v>22526.560000000005</v>
      </c>
      <c r="L14" s="291">
        <v>22487.429999999997</v>
      </c>
      <c r="M14" s="291">
        <v>23252.22</v>
      </c>
      <c r="N14" s="311">
        <f t="shared" si="0"/>
        <v>250593.18</v>
      </c>
    </row>
    <row r="15" spans="1:14" ht="20.100000000000001" customHeight="1" x14ac:dyDescent="0.25">
      <c r="A15" s="115" t="s">
        <v>306</v>
      </c>
      <c r="B15" s="291">
        <v>11814.266</v>
      </c>
      <c r="C15" s="291">
        <v>11383.978000000001</v>
      </c>
      <c r="D15" s="291">
        <v>13605.713999999998</v>
      </c>
      <c r="E15" s="291">
        <v>13217.717999999995</v>
      </c>
      <c r="F15" s="291">
        <v>13329.687</v>
      </c>
      <c r="G15" s="291">
        <v>12051.689999999999</v>
      </c>
      <c r="H15" s="291">
        <v>14314.474000000004</v>
      </c>
      <c r="I15" s="291">
        <v>12783.285999999998</v>
      </c>
      <c r="J15" s="291">
        <v>11830.151</v>
      </c>
      <c r="K15" s="291">
        <v>13018.094999999996</v>
      </c>
      <c r="L15" s="291">
        <v>11820.854999999998</v>
      </c>
      <c r="M15" s="291">
        <v>12535.861999999999</v>
      </c>
      <c r="N15" s="311">
        <f t="shared" si="0"/>
        <v>151705.77599999998</v>
      </c>
    </row>
    <row r="16" spans="1:14" ht="20.100000000000001" customHeight="1" x14ac:dyDescent="0.25">
      <c r="A16" s="115" t="s">
        <v>307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311">
        <f t="shared" si="0"/>
        <v>0</v>
      </c>
    </row>
    <row r="17" spans="1:14" ht="20.100000000000001" customHeight="1" x14ac:dyDescent="0.25">
      <c r="A17" s="115" t="s">
        <v>177</v>
      </c>
      <c r="B17" s="291">
        <v>0</v>
      </c>
      <c r="C17" s="291">
        <v>0</v>
      </c>
      <c r="D17" s="291">
        <v>0</v>
      </c>
      <c r="E17" s="291">
        <v>0</v>
      </c>
      <c r="F17" s="291">
        <v>2415.34</v>
      </c>
      <c r="G17" s="291">
        <v>2332.69</v>
      </c>
      <c r="H17" s="291">
        <v>1981.53</v>
      </c>
      <c r="I17" s="291">
        <v>1995.51</v>
      </c>
      <c r="J17" s="291">
        <v>2086.59</v>
      </c>
      <c r="K17" s="291">
        <v>239.82999999999998</v>
      </c>
      <c r="L17" s="291">
        <v>0</v>
      </c>
      <c r="M17" s="291">
        <v>0</v>
      </c>
      <c r="N17" s="311">
        <f t="shared" si="0"/>
        <v>11051.49</v>
      </c>
    </row>
    <row r="18" spans="1:14" ht="20.100000000000001" customHeight="1" x14ac:dyDescent="0.25">
      <c r="A18" s="115" t="s">
        <v>390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311">
        <f t="shared" si="0"/>
        <v>0</v>
      </c>
    </row>
    <row r="19" spans="1:14" ht="20.100000000000001" customHeight="1" x14ac:dyDescent="0.25">
      <c r="A19" s="207" t="s">
        <v>15</v>
      </c>
      <c r="B19" s="312">
        <f>SUM(B5:B18)</f>
        <v>59040.495999999999</v>
      </c>
      <c r="C19" s="312">
        <f t="shared" ref="C19:M19" si="1">SUM(C5:C18)</f>
        <v>56651.447999999997</v>
      </c>
      <c r="D19" s="312">
        <f t="shared" si="1"/>
        <v>63241.243999999999</v>
      </c>
      <c r="E19" s="312">
        <f t="shared" si="1"/>
        <v>58800.827999999987</v>
      </c>
      <c r="F19" s="312">
        <f t="shared" si="1"/>
        <v>59866.917000000001</v>
      </c>
      <c r="G19" s="312">
        <f t="shared" si="1"/>
        <v>55582.7</v>
      </c>
      <c r="H19" s="312">
        <f t="shared" si="1"/>
        <v>59566.974000000002</v>
      </c>
      <c r="I19" s="312">
        <f t="shared" si="1"/>
        <v>57905.695999999996</v>
      </c>
      <c r="J19" s="312">
        <f t="shared" si="1"/>
        <v>56226.951000000001</v>
      </c>
      <c r="K19" s="312">
        <f t="shared" si="1"/>
        <v>59476.754999999997</v>
      </c>
      <c r="L19" s="312">
        <f t="shared" si="1"/>
        <v>56863.744999999988</v>
      </c>
      <c r="M19" s="312">
        <f t="shared" si="1"/>
        <v>61560.062000000005</v>
      </c>
      <c r="N19" s="311">
        <f t="shared" si="0"/>
        <v>704783.81599999999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09" t="s">
        <v>198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162</v>
      </c>
      <c r="B23" s="513">
        <v>19292.620000000003</v>
      </c>
      <c r="C23" s="513">
        <v>18521.469999999998</v>
      </c>
      <c r="D23" s="513">
        <v>17633.599999999999</v>
      </c>
      <c r="E23" s="513">
        <v>16481.150000000005</v>
      </c>
      <c r="F23" s="513">
        <v>15929.449999999999</v>
      </c>
      <c r="G23" s="513">
        <v>14827.370000000004</v>
      </c>
      <c r="H23" s="513">
        <v>15602.970000000001</v>
      </c>
      <c r="I23" s="513">
        <v>15026.990000000002</v>
      </c>
      <c r="J23" s="513">
        <v>15784.280000000002</v>
      </c>
      <c r="K23" s="513">
        <v>16043.539999999995</v>
      </c>
      <c r="L23" s="513">
        <v>15602.520000000002</v>
      </c>
      <c r="M23" s="513">
        <v>18189.670000000002</v>
      </c>
      <c r="N23" s="316">
        <f>SUM(B23:M23)</f>
        <v>198935.63</v>
      </c>
    </row>
    <row r="24" spans="1:14" ht="20.100000000000001" customHeight="1" x14ac:dyDescent="0.25">
      <c r="A24" s="115" t="s">
        <v>163</v>
      </c>
      <c r="B24" s="513">
        <v>6323.36</v>
      </c>
      <c r="C24" s="513">
        <v>6158.8</v>
      </c>
      <c r="D24" s="513">
        <v>6012.4199999999992</v>
      </c>
      <c r="E24" s="513">
        <v>5788.4900000000007</v>
      </c>
      <c r="F24" s="513">
        <v>5731.17</v>
      </c>
      <c r="G24" s="513">
        <v>5283.9100000000008</v>
      </c>
      <c r="H24" s="513">
        <v>5557.24</v>
      </c>
      <c r="I24" s="513">
        <v>5295.2500000000009</v>
      </c>
      <c r="J24" s="513">
        <v>5657.7400000000007</v>
      </c>
      <c r="K24" s="513">
        <v>5746.7999999999993</v>
      </c>
      <c r="L24" s="513">
        <v>5586.9300000000021</v>
      </c>
      <c r="M24" s="513">
        <v>6596.3199999999988</v>
      </c>
      <c r="N24" s="316">
        <f t="shared" ref="N24:N37" si="2">SUM(B24:M24)</f>
        <v>69738.429999999993</v>
      </c>
    </row>
    <row r="25" spans="1:14" ht="20.100000000000001" customHeight="1" x14ac:dyDescent="0.25">
      <c r="A25" s="115" t="s">
        <v>164</v>
      </c>
      <c r="B25" s="513">
        <v>3558.3300000000004</v>
      </c>
      <c r="C25" s="513">
        <v>3653.5000000000005</v>
      </c>
      <c r="D25" s="513">
        <v>3214.21</v>
      </c>
      <c r="E25" s="513">
        <v>3023.7800000000016</v>
      </c>
      <c r="F25" s="513">
        <v>2858.2999999999988</v>
      </c>
      <c r="G25" s="513">
        <v>2733.5600000000013</v>
      </c>
      <c r="H25" s="513">
        <v>2873.46</v>
      </c>
      <c r="I25" s="513">
        <v>2698.5400000000004</v>
      </c>
      <c r="J25" s="513">
        <v>2833.9500000000007</v>
      </c>
      <c r="K25" s="513">
        <v>2713.3599999999992</v>
      </c>
      <c r="L25" s="513">
        <v>2507.1099999999997</v>
      </c>
      <c r="M25" s="513">
        <v>3092.4400000000005</v>
      </c>
      <c r="N25" s="316">
        <f t="shared" si="2"/>
        <v>35760.540000000008</v>
      </c>
    </row>
    <row r="26" spans="1:14" ht="20.100000000000001" customHeight="1" x14ac:dyDescent="0.25">
      <c r="A26" s="115" t="s">
        <v>186</v>
      </c>
      <c r="B26" s="513">
        <v>13.270000000000001</v>
      </c>
      <c r="C26" s="513">
        <v>22</v>
      </c>
      <c r="D26" s="513">
        <v>18</v>
      </c>
      <c r="E26" s="513">
        <v>21.11</v>
      </c>
      <c r="F26" s="513">
        <v>0</v>
      </c>
      <c r="G26" s="513">
        <v>10</v>
      </c>
      <c r="H26" s="513">
        <v>5.67</v>
      </c>
      <c r="I26" s="513">
        <v>0</v>
      </c>
      <c r="J26" s="513">
        <v>5</v>
      </c>
      <c r="K26" s="513">
        <v>5</v>
      </c>
      <c r="L26" s="513">
        <v>26</v>
      </c>
      <c r="M26" s="513">
        <v>10</v>
      </c>
      <c r="N26" s="316">
        <f t="shared" si="2"/>
        <v>136.05000000000001</v>
      </c>
    </row>
    <row r="27" spans="1:14" ht="20.100000000000001" customHeight="1" x14ac:dyDescent="0.25">
      <c r="A27" s="115" t="s">
        <v>165</v>
      </c>
      <c r="B27" s="513">
        <v>347.07</v>
      </c>
      <c r="C27" s="513">
        <v>389.03</v>
      </c>
      <c r="D27" s="513">
        <v>126.02</v>
      </c>
      <c r="E27" s="513">
        <v>10</v>
      </c>
      <c r="F27" s="513">
        <v>0</v>
      </c>
      <c r="G27" s="513">
        <v>47.01</v>
      </c>
      <c r="H27" s="513">
        <v>0</v>
      </c>
      <c r="I27" s="513">
        <v>10</v>
      </c>
      <c r="J27" s="513">
        <v>10</v>
      </c>
      <c r="K27" s="513">
        <v>35</v>
      </c>
      <c r="L27" s="513">
        <v>102</v>
      </c>
      <c r="M27" s="513">
        <v>156.01</v>
      </c>
      <c r="N27" s="316">
        <f t="shared" si="2"/>
        <v>1232.1399999999999</v>
      </c>
    </row>
    <row r="28" spans="1:14" ht="20.100000000000001" customHeight="1" x14ac:dyDescent="0.25">
      <c r="A28" s="115" t="s">
        <v>166</v>
      </c>
      <c r="B28" s="513">
        <v>2.63</v>
      </c>
      <c r="C28" s="513">
        <v>8.2799999999999994</v>
      </c>
      <c r="D28" s="513">
        <v>72.959999999999965</v>
      </c>
      <c r="E28" s="513">
        <v>521.69000000000005</v>
      </c>
      <c r="F28" s="513">
        <v>1500.1399999999999</v>
      </c>
      <c r="G28" s="513">
        <v>1916.7399999999998</v>
      </c>
      <c r="H28" s="513">
        <v>1974.8500000000004</v>
      </c>
      <c r="I28" s="513">
        <v>1492.6899999999996</v>
      </c>
      <c r="J28" s="513">
        <v>954.24</v>
      </c>
      <c r="K28" s="513">
        <v>159.06999999999996</v>
      </c>
      <c r="L28" s="513">
        <v>132.06</v>
      </c>
      <c r="M28" s="513">
        <v>4.88</v>
      </c>
      <c r="N28" s="316">
        <f t="shared" si="2"/>
        <v>8740.2299999999977</v>
      </c>
    </row>
    <row r="29" spans="1:14" ht="20.100000000000001" customHeight="1" x14ac:dyDescent="0.25">
      <c r="A29" s="115" t="s">
        <v>167</v>
      </c>
      <c r="B29" s="513">
        <v>0</v>
      </c>
      <c r="C29" s="513">
        <v>0</v>
      </c>
      <c r="D29" s="513">
        <v>26.8</v>
      </c>
      <c r="E29" s="513">
        <v>79.790000000000006</v>
      </c>
      <c r="F29" s="513">
        <v>27.21</v>
      </c>
      <c r="G29" s="513">
        <v>26.66</v>
      </c>
      <c r="H29" s="513">
        <v>79.36</v>
      </c>
      <c r="I29" s="513">
        <v>52.18</v>
      </c>
      <c r="J29" s="513">
        <v>25.71</v>
      </c>
      <c r="K29" s="513">
        <v>0</v>
      </c>
      <c r="L29" s="513">
        <v>26.66</v>
      </c>
      <c r="M29" s="513">
        <v>0</v>
      </c>
      <c r="N29" s="316">
        <f t="shared" si="2"/>
        <v>344.37</v>
      </c>
    </row>
    <row r="30" spans="1:14" ht="20.100000000000001" customHeight="1" x14ac:dyDescent="0.25">
      <c r="A30" s="115" t="s">
        <v>168</v>
      </c>
      <c r="B30" s="513">
        <v>0</v>
      </c>
      <c r="C30" s="513">
        <v>0</v>
      </c>
      <c r="D30" s="513">
        <v>0</v>
      </c>
      <c r="E30" s="513">
        <v>0</v>
      </c>
      <c r="F30" s="513">
        <v>0</v>
      </c>
      <c r="G30" s="513">
        <v>0</v>
      </c>
      <c r="H30" s="513">
        <v>0</v>
      </c>
      <c r="I30" s="513">
        <v>0</v>
      </c>
      <c r="J30" s="513">
        <v>0</v>
      </c>
      <c r="K30" s="513">
        <v>0</v>
      </c>
      <c r="L30" s="513">
        <v>0</v>
      </c>
      <c r="M30" s="513">
        <v>0</v>
      </c>
      <c r="N30" s="316">
        <f t="shared" si="2"/>
        <v>0</v>
      </c>
    </row>
    <row r="31" spans="1:14" ht="20.100000000000001" customHeight="1" x14ac:dyDescent="0.25">
      <c r="A31" s="115" t="s">
        <v>169</v>
      </c>
      <c r="B31" s="513">
        <v>1157.81</v>
      </c>
      <c r="C31" s="513">
        <v>2357.91</v>
      </c>
      <c r="D31" s="513">
        <v>4781.0499999999993</v>
      </c>
      <c r="E31" s="513">
        <v>4033.17</v>
      </c>
      <c r="F31" s="513">
        <v>3048.3</v>
      </c>
      <c r="G31" s="513">
        <v>2147.44</v>
      </c>
      <c r="H31" s="513">
        <v>3342.56</v>
      </c>
      <c r="I31" s="513">
        <v>2980.6299999999997</v>
      </c>
      <c r="J31" s="513">
        <v>3203.08</v>
      </c>
      <c r="K31" s="513">
        <v>3308</v>
      </c>
      <c r="L31" s="513">
        <v>1989.84</v>
      </c>
      <c r="M31" s="513">
        <v>2017.22</v>
      </c>
      <c r="N31" s="316">
        <f t="shared" si="2"/>
        <v>34367.009999999995</v>
      </c>
    </row>
    <row r="32" spans="1:14" ht="20.100000000000001" customHeight="1" x14ac:dyDescent="0.25">
      <c r="A32" s="115" t="s">
        <v>170</v>
      </c>
      <c r="B32" s="513">
        <v>24590.87</v>
      </c>
      <c r="C32" s="513">
        <v>23107.000000000004</v>
      </c>
      <c r="D32" s="513">
        <v>26925.309999999998</v>
      </c>
      <c r="E32" s="513">
        <v>23758.760000000002</v>
      </c>
      <c r="F32" s="513">
        <v>23740.510000000006</v>
      </c>
      <c r="G32" s="513">
        <v>20328.289999999997</v>
      </c>
      <c r="H32" s="513">
        <v>20987.73</v>
      </c>
      <c r="I32" s="513">
        <v>21075.530000000002</v>
      </c>
      <c r="J32" s="513">
        <v>20802.75</v>
      </c>
      <c r="K32" s="513">
        <v>24221.029999999995</v>
      </c>
      <c r="L32" s="513">
        <v>23995.579999999998</v>
      </c>
      <c r="M32" s="513">
        <v>24617.140000000003</v>
      </c>
      <c r="N32" s="316">
        <f t="shared" si="2"/>
        <v>278150.5</v>
      </c>
    </row>
    <row r="33" spans="1:14" ht="20.100000000000001" customHeight="1" x14ac:dyDescent="0.25">
      <c r="A33" s="115" t="s">
        <v>306</v>
      </c>
      <c r="B33" s="513">
        <v>20707.650999999998</v>
      </c>
      <c r="C33" s="513">
        <v>19275.275999999998</v>
      </c>
      <c r="D33" s="513">
        <v>22642.048000000003</v>
      </c>
      <c r="E33" s="513">
        <v>20185.728000000006</v>
      </c>
      <c r="F33" s="513">
        <v>19100.035</v>
      </c>
      <c r="G33" s="513">
        <v>16952.480999999996</v>
      </c>
      <c r="H33" s="513">
        <v>16245.551000000001</v>
      </c>
      <c r="I33" s="513">
        <v>17679.871999999999</v>
      </c>
      <c r="J33" s="513">
        <v>16823.301000000003</v>
      </c>
      <c r="K33" s="513">
        <v>20514.314000000002</v>
      </c>
      <c r="L33" s="513">
        <v>19964.721000000001</v>
      </c>
      <c r="M33" s="513">
        <v>20980.306000000004</v>
      </c>
      <c r="N33" s="316">
        <f t="shared" si="2"/>
        <v>231071.28400000004</v>
      </c>
    </row>
    <row r="34" spans="1:14" ht="20.100000000000001" customHeight="1" x14ac:dyDescent="0.25">
      <c r="A34" s="115" t="s">
        <v>307</v>
      </c>
      <c r="B34" s="513">
        <v>0</v>
      </c>
      <c r="C34" s="513">
        <v>0</v>
      </c>
      <c r="D34" s="513">
        <v>0</v>
      </c>
      <c r="E34" s="513">
        <v>0</v>
      </c>
      <c r="F34" s="513">
        <v>0</v>
      </c>
      <c r="G34" s="513">
        <v>0</v>
      </c>
      <c r="H34" s="513">
        <v>0</v>
      </c>
      <c r="I34" s="513">
        <v>0</v>
      </c>
      <c r="J34" s="513">
        <v>0</v>
      </c>
      <c r="K34" s="513">
        <v>0</v>
      </c>
      <c r="L34" s="513">
        <v>0</v>
      </c>
      <c r="M34" s="513">
        <v>0</v>
      </c>
      <c r="N34" s="316">
        <f t="shared" si="2"/>
        <v>0</v>
      </c>
    </row>
    <row r="35" spans="1:14" ht="20.100000000000001" customHeight="1" x14ac:dyDescent="0.25">
      <c r="A35" s="115" t="s">
        <v>177</v>
      </c>
      <c r="B35" s="513">
        <v>0</v>
      </c>
      <c r="C35" s="513">
        <v>0</v>
      </c>
      <c r="D35" s="513">
        <v>0</v>
      </c>
      <c r="E35" s="513">
        <v>0</v>
      </c>
      <c r="F35" s="513">
        <v>0</v>
      </c>
      <c r="G35" s="513">
        <v>0</v>
      </c>
      <c r="H35" s="513">
        <v>0</v>
      </c>
      <c r="I35" s="513">
        <v>0</v>
      </c>
      <c r="J35" s="513">
        <v>0</v>
      </c>
      <c r="K35" s="513">
        <v>0</v>
      </c>
      <c r="L35" s="513">
        <v>0</v>
      </c>
      <c r="M35" s="513">
        <v>0</v>
      </c>
      <c r="N35" s="316">
        <f t="shared" si="2"/>
        <v>0</v>
      </c>
    </row>
    <row r="36" spans="1:14" ht="15" x14ac:dyDescent="0.25">
      <c r="A36" s="115" t="s">
        <v>390</v>
      </c>
      <c r="B36" s="291">
        <v>0</v>
      </c>
      <c r="C36" s="291">
        <v>0</v>
      </c>
      <c r="D36" s="291">
        <v>0</v>
      </c>
      <c r="E36" s="291">
        <v>0</v>
      </c>
      <c r="F36" s="291">
        <v>0</v>
      </c>
      <c r="G36" s="291">
        <v>0</v>
      </c>
      <c r="H36" s="291">
        <v>0</v>
      </c>
      <c r="I36" s="291">
        <v>0</v>
      </c>
      <c r="J36" s="291">
        <v>0</v>
      </c>
      <c r="K36" s="291">
        <v>0</v>
      </c>
      <c r="L36" s="291">
        <v>0</v>
      </c>
      <c r="M36" s="291">
        <v>0</v>
      </c>
      <c r="N36" s="316">
        <f t="shared" si="2"/>
        <v>0</v>
      </c>
    </row>
    <row r="37" spans="1:14" ht="15" x14ac:dyDescent="0.25">
      <c r="A37" s="207" t="s">
        <v>15</v>
      </c>
      <c r="B37" s="482">
        <f>SUM(B23:B36)</f>
        <v>75993.611000000004</v>
      </c>
      <c r="C37" s="482">
        <f t="shared" ref="C37:M37" si="3">SUM(C23:C36)</f>
        <v>73493.266000000003</v>
      </c>
      <c r="D37" s="482">
        <f t="shared" si="3"/>
        <v>81452.418000000005</v>
      </c>
      <c r="E37" s="482">
        <f t="shared" si="3"/>
        <v>73903.66800000002</v>
      </c>
      <c r="F37" s="482">
        <f t="shared" si="3"/>
        <v>71935.115000000005</v>
      </c>
      <c r="G37" s="482">
        <f t="shared" si="3"/>
        <v>64273.460999999996</v>
      </c>
      <c r="H37" s="482">
        <f t="shared" si="3"/>
        <v>66669.391000000003</v>
      </c>
      <c r="I37" s="482">
        <f t="shared" si="3"/>
        <v>66311.682000000001</v>
      </c>
      <c r="J37" s="482">
        <f t="shared" si="3"/>
        <v>66100.051000000007</v>
      </c>
      <c r="K37" s="482">
        <f t="shared" si="3"/>
        <v>72746.113999999987</v>
      </c>
      <c r="L37" s="482">
        <f t="shared" si="3"/>
        <v>69933.421000000002</v>
      </c>
      <c r="M37" s="482">
        <f t="shared" si="3"/>
        <v>75663.986000000004</v>
      </c>
      <c r="N37" s="316">
        <f t="shared" si="2"/>
        <v>858476.18400000001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 codeName="Hoja11">
    <pageSetUpPr fitToPage="1"/>
  </sheetPr>
  <dimension ref="A1:O38"/>
  <sheetViews>
    <sheetView zoomScale="89" zoomScaleNormal="89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512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397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162</v>
      </c>
      <c r="B5" s="313">
        <v>8412.3299999999981</v>
      </c>
      <c r="C5" s="313">
        <v>8117.91</v>
      </c>
      <c r="D5" s="313">
        <v>7426.53</v>
      </c>
      <c r="E5" s="313">
        <v>7036.0600000000013</v>
      </c>
      <c r="F5" s="313">
        <v>6851.8600000000006</v>
      </c>
      <c r="G5" s="313">
        <v>6470.8400000000011</v>
      </c>
      <c r="H5" s="313">
        <v>7062.579999999999</v>
      </c>
      <c r="I5" s="313">
        <v>6603.6200000000017</v>
      </c>
      <c r="J5" s="313">
        <v>6967.3</v>
      </c>
      <c r="K5" s="313">
        <v>6919.54</v>
      </c>
      <c r="L5" s="313">
        <v>6726.7200000000021</v>
      </c>
      <c r="M5" s="313">
        <v>7828.0499999999993</v>
      </c>
      <c r="N5" s="310">
        <f>SUM(B5:M5)</f>
        <v>86423.340000000011</v>
      </c>
    </row>
    <row r="6" spans="1:15" ht="20.100000000000001" customHeight="1" x14ac:dyDescent="0.25">
      <c r="A6" s="115" t="s">
        <v>163</v>
      </c>
      <c r="B6" s="313">
        <v>3474.19</v>
      </c>
      <c r="C6" s="313">
        <v>3522.29</v>
      </c>
      <c r="D6" s="313">
        <v>3284.78</v>
      </c>
      <c r="E6" s="313">
        <v>3189.13</v>
      </c>
      <c r="F6" s="313">
        <v>3111.0999999999995</v>
      </c>
      <c r="G6" s="313">
        <v>2891.6500000000005</v>
      </c>
      <c r="H6" s="313">
        <v>3307.6000000000004</v>
      </c>
      <c r="I6" s="313">
        <v>3196.1400000000003</v>
      </c>
      <c r="J6" s="313">
        <v>3366.71</v>
      </c>
      <c r="K6" s="313">
        <v>3289.58</v>
      </c>
      <c r="L6" s="313">
        <v>3149.1800000000003</v>
      </c>
      <c r="M6" s="313">
        <v>3607.1099999999997</v>
      </c>
      <c r="N6" s="310">
        <f t="shared" ref="N6:N19" si="0">SUM(B6:M6)</f>
        <v>39389.46</v>
      </c>
    </row>
    <row r="7" spans="1:15" ht="20.100000000000001" customHeight="1" x14ac:dyDescent="0.25">
      <c r="A7" s="115" t="s">
        <v>164</v>
      </c>
      <c r="B7" s="313">
        <v>1379.41</v>
      </c>
      <c r="C7" s="313">
        <v>1405.05</v>
      </c>
      <c r="D7" s="313">
        <v>1134.24</v>
      </c>
      <c r="E7" s="313">
        <v>1091.02</v>
      </c>
      <c r="F7" s="313">
        <v>1030.3000000000002</v>
      </c>
      <c r="G7" s="313">
        <v>1054.1599999999999</v>
      </c>
      <c r="H7" s="313">
        <v>1136.6399999999999</v>
      </c>
      <c r="I7" s="313">
        <v>967.27999999999986</v>
      </c>
      <c r="J7" s="313">
        <v>1033.3300000000002</v>
      </c>
      <c r="K7" s="313">
        <v>925.38</v>
      </c>
      <c r="L7" s="313">
        <v>888.76</v>
      </c>
      <c r="M7" s="313">
        <v>1126.1300000000001</v>
      </c>
      <c r="N7" s="310">
        <f t="shared" si="0"/>
        <v>13171.7</v>
      </c>
    </row>
    <row r="8" spans="1:15" ht="20.100000000000001" customHeight="1" x14ac:dyDescent="0.25">
      <c r="A8" s="115" t="s">
        <v>186</v>
      </c>
      <c r="B8" s="313">
        <v>10</v>
      </c>
      <c r="C8" s="313">
        <v>11</v>
      </c>
      <c r="D8" s="313">
        <v>0</v>
      </c>
      <c r="E8" s="313">
        <v>20</v>
      </c>
      <c r="F8" s="313">
        <v>6</v>
      </c>
      <c r="G8" s="313">
        <v>5</v>
      </c>
      <c r="H8" s="313">
        <v>5</v>
      </c>
      <c r="I8" s="313">
        <v>5</v>
      </c>
      <c r="J8" s="313">
        <v>10.06</v>
      </c>
      <c r="K8" s="313">
        <v>5</v>
      </c>
      <c r="L8" s="313">
        <v>15</v>
      </c>
      <c r="M8" s="313">
        <v>20</v>
      </c>
      <c r="N8" s="310">
        <f t="shared" si="0"/>
        <v>112.06</v>
      </c>
    </row>
    <row r="9" spans="1:15" ht="20.100000000000001" customHeight="1" x14ac:dyDescent="0.25">
      <c r="A9" s="115" t="s">
        <v>165</v>
      </c>
      <c r="B9" s="313">
        <v>121.02</v>
      </c>
      <c r="C9" s="313">
        <v>261.02</v>
      </c>
      <c r="D9" s="313">
        <v>32</v>
      </c>
      <c r="E9" s="313">
        <v>0</v>
      </c>
      <c r="F9" s="313">
        <v>20</v>
      </c>
      <c r="G9" s="313">
        <v>25</v>
      </c>
      <c r="H9" s="313">
        <v>0</v>
      </c>
      <c r="I9" s="313">
        <v>32.010000000000005</v>
      </c>
      <c r="J9" s="313">
        <v>33</v>
      </c>
      <c r="K9" s="313">
        <v>22</v>
      </c>
      <c r="L9" s="313">
        <v>39</v>
      </c>
      <c r="M9" s="313">
        <v>67</v>
      </c>
      <c r="N9" s="310">
        <f t="shared" si="0"/>
        <v>652.04999999999995</v>
      </c>
    </row>
    <row r="10" spans="1:15" ht="20.100000000000001" customHeight="1" x14ac:dyDescent="0.25">
      <c r="A10" s="115" t="s">
        <v>166</v>
      </c>
      <c r="B10" s="313">
        <v>1.4</v>
      </c>
      <c r="C10" s="313">
        <v>20.319999999999997</v>
      </c>
      <c r="D10" s="313">
        <v>26.08</v>
      </c>
      <c r="E10" s="313">
        <v>233.68999999999997</v>
      </c>
      <c r="F10" s="313">
        <v>541.49</v>
      </c>
      <c r="G10" s="313">
        <v>780.21999999999991</v>
      </c>
      <c r="H10" s="313">
        <v>828.2</v>
      </c>
      <c r="I10" s="313">
        <v>645.7399999999999</v>
      </c>
      <c r="J10" s="313">
        <v>498</v>
      </c>
      <c r="K10" s="313">
        <v>86.27</v>
      </c>
      <c r="L10" s="313">
        <v>76.289999999999992</v>
      </c>
      <c r="M10" s="313">
        <v>11.419999999999998</v>
      </c>
      <c r="N10" s="310">
        <f t="shared" si="0"/>
        <v>3749.1199999999994</v>
      </c>
    </row>
    <row r="11" spans="1:15" ht="20.100000000000001" customHeight="1" x14ac:dyDescent="0.25">
      <c r="A11" s="115" t="s">
        <v>167</v>
      </c>
      <c r="B11" s="313">
        <v>0</v>
      </c>
      <c r="C11" s="313">
        <v>0</v>
      </c>
      <c r="D11" s="313">
        <v>13.77</v>
      </c>
      <c r="E11" s="313">
        <v>0</v>
      </c>
      <c r="F11" s="313">
        <v>0</v>
      </c>
      <c r="G11" s="313">
        <v>0</v>
      </c>
      <c r="H11" s="313">
        <v>0</v>
      </c>
      <c r="I11" s="313">
        <v>0</v>
      </c>
      <c r="J11" s="313">
        <v>0</v>
      </c>
      <c r="K11" s="313">
        <v>0</v>
      </c>
      <c r="L11" s="313">
        <v>0</v>
      </c>
      <c r="M11" s="313">
        <v>0</v>
      </c>
      <c r="N11" s="310">
        <f t="shared" si="0"/>
        <v>13.77</v>
      </c>
      <c r="O11" s="27"/>
    </row>
    <row r="12" spans="1:15" ht="20.100000000000001" customHeight="1" x14ac:dyDescent="0.25">
      <c r="A12" s="115" t="s">
        <v>168</v>
      </c>
      <c r="B12" s="313">
        <v>0</v>
      </c>
      <c r="C12" s="313">
        <v>0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313">
        <v>0</v>
      </c>
      <c r="M12" s="313">
        <v>0</v>
      </c>
      <c r="N12" s="310">
        <f t="shared" si="0"/>
        <v>0</v>
      </c>
    </row>
    <row r="13" spans="1:15" ht="20.100000000000001" customHeight="1" x14ac:dyDescent="0.25">
      <c r="A13" s="115" t="s">
        <v>169</v>
      </c>
      <c r="B13" s="313">
        <v>3967.79</v>
      </c>
      <c r="C13" s="313">
        <v>4092.86</v>
      </c>
      <c r="D13" s="313">
        <v>4267.68</v>
      </c>
      <c r="E13" s="313">
        <v>4031.33</v>
      </c>
      <c r="F13" s="313">
        <v>4285</v>
      </c>
      <c r="G13" s="313">
        <v>3189.38</v>
      </c>
      <c r="H13" s="313">
        <v>3800.19</v>
      </c>
      <c r="I13" s="313">
        <v>3696.74</v>
      </c>
      <c r="J13" s="313">
        <v>3588.34</v>
      </c>
      <c r="K13" s="313">
        <v>3964.5</v>
      </c>
      <c r="L13" s="313">
        <v>3664.69</v>
      </c>
      <c r="M13" s="313">
        <v>3623.2400000000002</v>
      </c>
      <c r="N13" s="310">
        <f t="shared" si="0"/>
        <v>46171.74</v>
      </c>
    </row>
    <row r="14" spans="1:15" ht="20.100000000000001" customHeight="1" x14ac:dyDescent="0.25">
      <c r="A14" s="115" t="s">
        <v>170</v>
      </c>
      <c r="B14" s="313">
        <v>12219.09</v>
      </c>
      <c r="C14" s="313">
        <v>10738.3</v>
      </c>
      <c r="D14" s="313">
        <v>11847.830000000002</v>
      </c>
      <c r="E14" s="313">
        <v>11053.09</v>
      </c>
      <c r="F14" s="313">
        <v>11743.36</v>
      </c>
      <c r="G14" s="313">
        <v>10372.09</v>
      </c>
      <c r="H14" s="313">
        <v>10879.169999999998</v>
      </c>
      <c r="I14" s="313">
        <v>11259.599999999999</v>
      </c>
      <c r="J14" s="313">
        <v>10595.26</v>
      </c>
      <c r="K14" s="313">
        <v>12133.04</v>
      </c>
      <c r="L14" s="313">
        <v>12133.03</v>
      </c>
      <c r="M14" s="313">
        <v>12891.200000000003</v>
      </c>
      <c r="N14" s="310">
        <f t="shared" si="0"/>
        <v>137865.06</v>
      </c>
    </row>
    <row r="15" spans="1:15" ht="20.100000000000001" customHeight="1" x14ac:dyDescent="0.25">
      <c r="A15" s="115" t="s">
        <v>306</v>
      </c>
      <c r="B15" s="313">
        <v>9438.25</v>
      </c>
      <c r="C15" s="313">
        <v>8264.0500000000011</v>
      </c>
      <c r="D15" s="313">
        <v>9132.8799999999992</v>
      </c>
      <c r="E15" s="313">
        <v>8298.0600000000013</v>
      </c>
      <c r="F15" s="313">
        <v>7918.3599999999988</v>
      </c>
      <c r="G15" s="313">
        <v>7966.29</v>
      </c>
      <c r="H15" s="313">
        <v>7245.079999999999</v>
      </c>
      <c r="I15" s="313">
        <v>7617.6599999999989</v>
      </c>
      <c r="J15" s="313">
        <v>7072.1100000000015</v>
      </c>
      <c r="K15" s="313">
        <v>8771.5499999999993</v>
      </c>
      <c r="L15" s="313">
        <v>7991.5499999999993</v>
      </c>
      <c r="M15" s="313">
        <v>8406.5300000000007</v>
      </c>
      <c r="N15" s="310">
        <f t="shared" si="0"/>
        <v>98122.37000000001</v>
      </c>
    </row>
    <row r="16" spans="1:15" ht="20.100000000000001" customHeight="1" x14ac:dyDescent="0.25">
      <c r="A16" s="115" t="s">
        <v>307</v>
      </c>
      <c r="B16" s="313">
        <v>0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  <c r="K16" s="313">
        <v>0</v>
      </c>
      <c r="L16" s="313">
        <v>0</v>
      </c>
      <c r="M16" s="313">
        <v>0</v>
      </c>
      <c r="N16" s="310">
        <f t="shared" si="0"/>
        <v>0</v>
      </c>
    </row>
    <row r="17" spans="1:14" ht="20.100000000000001" customHeight="1" x14ac:dyDescent="0.25">
      <c r="A17" s="115" t="s">
        <v>177</v>
      </c>
      <c r="B17" s="313">
        <v>0</v>
      </c>
      <c r="C17" s="313">
        <v>0</v>
      </c>
      <c r="D17" s="313">
        <v>0</v>
      </c>
      <c r="E17" s="313">
        <v>0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  <c r="K17" s="313">
        <v>0</v>
      </c>
      <c r="L17" s="313">
        <v>0</v>
      </c>
      <c r="M17" s="313">
        <v>0</v>
      </c>
      <c r="N17" s="310">
        <f t="shared" si="0"/>
        <v>0</v>
      </c>
    </row>
    <row r="18" spans="1:14" ht="20.100000000000001" customHeight="1" x14ac:dyDescent="0.25">
      <c r="A18" s="115" t="s">
        <v>390</v>
      </c>
      <c r="B18" s="313">
        <v>0</v>
      </c>
      <c r="C18" s="313">
        <v>0</v>
      </c>
      <c r="D18" s="313">
        <v>0</v>
      </c>
      <c r="E18" s="313">
        <v>0</v>
      </c>
      <c r="F18" s="313">
        <v>0</v>
      </c>
      <c r="G18" s="313">
        <v>0</v>
      </c>
      <c r="H18" s="313">
        <v>0</v>
      </c>
      <c r="I18" s="313">
        <v>0</v>
      </c>
      <c r="J18" s="313">
        <v>0</v>
      </c>
      <c r="K18" s="313">
        <v>0</v>
      </c>
      <c r="L18" s="313">
        <v>0</v>
      </c>
      <c r="M18" s="313">
        <v>0</v>
      </c>
      <c r="N18" s="310">
        <f t="shared" si="0"/>
        <v>0</v>
      </c>
    </row>
    <row r="19" spans="1:14" ht="20.100000000000001" customHeight="1" x14ac:dyDescent="0.25">
      <c r="A19" s="207" t="s">
        <v>15</v>
      </c>
      <c r="B19" s="314">
        <f>SUM(B5:B18)</f>
        <v>39023.479999999996</v>
      </c>
      <c r="C19" s="314">
        <f t="shared" ref="C19:M19" si="1">SUM(C5:C18)</f>
        <v>36432.800000000003</v>
      </c>
      <c r="D19" s="314">
        <f t="shared" si="1"/>
        <v>37165.79</v>
      </c>
      <c r="E19" s="314">
        <f t="shared" si="1"/>
        <v>34952.380000000005</v>
      </c>
      <c r="F19" s="314">
        <f t="shared" si="1"/>
        <v>35507.47</v>
      </c>
      <c r="G19" s="314">
        <f t="shared" si="1"/>
        <v>32754.63</v>
      </c>
      <c r="H19" s="314">
        <f t="shared" si="1"/>
        <v>34264.46</v>
      </c>
      <c r="I19" s="314">
        <f t="shared" si="1"/>
        <v>34023.79</v>
      </c>
      <c r="J19" s="314">
        <f t="shared" si="1"/>
        <v>33164.11</v>
      </c>
      <c r="K19" s="314">
        <f t="shared" si="1"/>
        <v>36116.86</v>
      </c>
      <c r="L19" s="314">
        <f t="shared" si="1"/>
        <v>34684.22</v>
      </c>
      <c r="M19" s="314">
        <f t="shared" si="1"/>
        <v>37580.68</v>
      </c>
      <c r="N19" s="310">
        <f t="shared" si="0"/>
        <v>425670.67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162</v>
      </c>
      <c r="B24" s="313">
        <v>27606.960000000006</v>
      </c>
      <c r="C24" s="313">
        <v>26031.440000000002</v>
      </c>
      <c r="D24" s="313">
        <v>26822.049999999992</v>
      </c>
      <c r="E24" s="313">
        <v>25550.539999999994</v>
      </c>
      <c r="F24" s="313">
        <v>25191.68</v>
      </c>
      <c r="G24" s="313">
        <v>23801.549999999988</v>
      </c>
      <c r="H24" s="313">
        <v>24865.93</v>
      </c>
      <c r="I24" s="313">
        <v>24482.560000000001</v>
      </c>
      <c r="J24" s="313">
        <v>24834.239999999994</v>
      </c>
      <c r="K24" s="313">
        <v>25168.760000000009</v>
      </c>
      <c r="L24" s="307">
        <v>24253.999999999993</v>
      </c>
      <c r="M24" s="307">
        <v>27565.659999999996</v>
      </c>
      <c r="N24" s="310">
        <f t="shared" ref="N24:N38" si="2">SUM(B24:M24)</f>
        <v>306175.36999999994</v>
      </c>
    </row>
    <row r="25" spans="1:14" ht="20.100000000000001" customHeight="1" x14ac:dyDescent="0.25">
      <c r="A25" s="115" t="s">
        <v>163</v>
      </c>
      <c r="B25" s="313">
        <v>7509.2500000000018</v>
      </c>
      <c r="C25" s="313">
        <v>7293.420000000001</v>
      </c>
      <c r="D25" s="313">
        <v>7636.4299999999994</v>
      </c>
      <c r="E25" s="313">
        <v>7478.13</v>
      </c>
      <c r="F25" s="313">
        <v>7341.4499999999971</v>
      </c>
      <c r="G25" s="313">
        <v>6935.0100000000011</v>
      </c>
      <c r="H25" s="313">
        <v>7449.0699999999988</v>
      </c>
      <c r="I25" s="313">
        <v>7166.3600000000024</v>
      </c>
      <c r="J25" s="313">
        <v>7430.57</v>
      </c>
      <c r="K25" s="313">
        <v>7242.2999999999993</v>
      </c>
      <c r="L25" s="307">
        <v>6973.9400000000032</v>
      </c>
      <c r="M25" s="307">
        <v>8018.2000000000007</v>
      </c>
      <c r="N25" s="310">
        <f t="shared" si="2"/>
        <v>88474.13</v>
      </c>
    </row>
    <row r="26" spans="1:14" ht="20.100000000000001" customHeight="1" x14ac:dyDescent="0.25">
      <c r="A26" s="115" t="s">
        <v>164</v>
      </c>
      <c r="B26" s="313">
        <v>4347.83</v>
      </c>
      <c r="C26" s="313">
        <v>4234.8899999999994</v>
      </c>
      <c r="D26" s="313">
        <v>4103.3799999999983</v>
      </c>
      <c r="E26" s="313">
        <v>3937.8300000000004</v>
      </c>
      <c r="F26" s="313">
        <v>3787.7899999999995</v>
      </c>
      <c r="G26" s="313">
        <v>3699.5000000000009</v>
      </c>
      <c r="H26" s="313">
        <v>3874.59</v>
      </c>
      <c r="I26" s="313">
        <v>3754.0899999999988</v>
      </c>
      <c r="J26" s="313">
        <v>3743.8200000000015</v>
      </c>
      <c r="K26" s="313">
        <v>3678.4399999999991</v>
      </c>
      <c r="L26" s="307">
        <v>3573.5400000000018</v>
      </c>
      <c r="M26" s="307">
        <v>4162.6399999999985</v>
      </c>
      <c r="N26" s="310">
        <f t="shared" si="2"/>
        <v>46898.340000000004</v>
      </c>
    </row>
    <row r="27" spans="1:14" ht="20.100000000000001" customHeight="1" x14ac:dyDescent="0.25">
      <c r="A27" s="115" t="s">
        <v>186</v>
      </c>
      <c r="B27" s="313">
        <v>11.11</v>
      </c>
      <c r="C27" s="313">
        <v>27.53</v>
      </c>
      <c r="D27" s="313">
        <v>12.620000000000001</v>
      </c>
      <c r="E27" s="313">
        <v>12.670000000000002</v>
      </c>
      <c r="F27" s="313">
        <v>15.190000000000001</v>
      </c>
      <c r="G27" s="313">
        <v>10.69</v>
      </c>
      <c r="H27" s="313">
        <v>10.810000000000002</v>
      </c>
      <c r="I27" s="313">
        <v>22.04</v>
      </c>
      <c r="J27" s="313">
        <v>15.520000000000001</v>
      </c>
      <c r="K27" s="313">
        <v>23.270000000000003</v>
      </c>
      <c r="L27" s="307">
        <v>33.64</v>
      </c>
      <c r="M27" s="307">
        <v>27.94</v>
      </c>
      <c r="N27" s="310">
        <f t="shared" si="2"/>
        <v>223.03000000000003</v>
      </c>
    </row>
    <row r="28" spans="1:14" ht="20.100000000000001" customHeight="1" x14ac:dyDescent="0.25">
      <c r="A28" s="115" t="s">
        <v>165</v>
      </c>
      <c r="B28" s="313">
        <v>1062.6300000000001</v>
      </c>
      <c r="C28" s="313">
        <v>2391.7800000000002</v>
      </c>
      <c r="D28" s="313">
        <v>1122.72</v>
      </c>
      <c r="E28" s="313">
        <v>959.70999999999992</v>
      </c>
      <c r="F28" s="313">
        <v>1064.54</v>
      </c>
      <c r="G28" s="313">
        <v>932.51</v>
      </c>
      <c r="H28" s="313">
        <v>1182.79</v>
      </c>
      <c r="I28" s="313">
        <v>1505.22</v>
      </c>
      <c r="J28" s="313">
        <v>1296.3599999999999</v>
      </c>
      <c r="K28" s="313">
        <v>1900.75</v>
      </c>
      <c r="L28" s="307">
        <v>1547.23</v>
      </c>
      <c r="M28" s="307">
        <v>1454.56</v>
      </c>
      <c r="N28" s="310">
        <f t="shared" si="2"/>
        <v>16420.8</v>
      </c>
    </row>
    <row r="29" spans="1:14" ht="20.100000000000001" customHeight="1" x14ac:dyDescent="0.25">
      <c r="A29" s="115" t="s">
        <v>166</v>
      </c>
      <c r="B29" s="313">
        <v>47.43</v>
      </c>
      <c r="C29" s="313">
        <v>42.239999999999995</v>
      </c>
      <c r="D29" s="313">
        <v>143.94000000000005</v>
      </c>
      <c r="E29" s="313">
        <v>682.83</v>
      </c>
      <c r="F29" s="313">
        <v>1420.92</v>
      </c>
      <c r="G29" s="313">
        <v>2031.0900000000004</v>
      </c>
      <c r="H29" s="313">
        <v>2143.86</v>
      </c>
      <c r="I29" s="313">
        <v>1649.2000000000003</v>
      </c>
      <c r="J29" s="313">
        <v>1309.1600000000005</v>
      </c>
      <c r="K29" s="313">
        <v>352.65000000000009</v>
      </c>
      <c r="L29" s="307">
        <v>284.56000000000006</v>
      </c>
      <c r="M29" s="307">
        <v>33.209999999999994</v>
      </c>
      <c r="N29" s="310">
        <f t="shared" si="2"/>
        <v>10141.09</v>
      </c>
    </row>
    <row r="30" spans="1:14" ht="20.100000000000001" customHeight="1" x14ac:dyDescent="0.25">
      <c r="A30" s="115" t="s">
        <v>167</v>
      </c>
      <c r="B30" s="313">
        <v>627.48</v>
      </c>
      <c r="C30" s="313">
        <v>337.53999999999996</v>
      </c>
      <c r="D30" s="313">
        <v>641.04000000000008</v>
      </c>
      <c r="E30" s="313">
        <v>478.18</v>
      </c>
      <c r="F30" s="313">
        <v>1221.56</v>
      </c>
      <c r="G30" s="313">
        <v>502.06</v>
      </c>
      <c r="H30" s="313">
        <v>1333.76</v>
      </c>
      <c r="I30" s="313">
        <v>1514.22</v>
      </c>
      <c r="J30" s="313">
        <v>1389.12</v>
      </c>
      <c r="K30" s="313">
        <v>66.599999999999994</v>
      </c>
      <c r="L30" s="307">
        <v>80.930000000000007</v>
      </c>
      <c r="M30" s="307">
        <v>53.96</v>
      </c>
      <c r="N30" s="310">
        <f t="shared" si="2"/>
        <v>8246.4499999999989</v>
      </c>
    </row>
    <row r="31" spans="1:14" ht="20.100000000000001" customHeight="1" x14ac:dyDescent="0.25">
      <c r="A31" s="115" t="s">
        <v>168</v>
      </c>
      <c r="B31" s="313">
        <v>0</v>
      </c>
      <c r="C31" s="313">
        <v>0</v>
      </c>
      <c r="D31" s="313">
        <v>0</v>
      </c>
      <c r="E31" s="313">
        <v>0</v>
      </c>
      <c r="F31" s="313">
        <v>0</v>
      </c>
      <c r="G31" s="313">
        <v>0</v>
      </c>
      <c r="H31" s="313">
        <v>0</v>
      </c>
      <c r="I31" s="313">
        <v>0</v>
      </c>
      <c r="J31" s="313">
        <v>0</v>
      </c>
      <c r="K31" s="313">
        <v>0</v>
      </c>
      <c r="L31" s="307">
        <v>0</v>
      </c>
      <c r="M31" s="307">
        <v>0</v>
      </c>
      <c r="N31" s="310">
        <f t="shared" si="2"/>
        <v>0</v>
      </c>
    </row>
    <row r="32" spans="1:14" ht="20.100000000000001" customHeight="1" x14ac:dyDescent="0.25">
      <c r="A32" s="115" t="s">
        <v>169</v>
      </c>
      <c r="B32" s="313">
        <v>22295.759999999998</v>
      </c>
      <c r="C32" s="313">
        <v>19218.400000000005</v>
      </c>
      <c r="D32" s="313">
        <v>21593.56</v>
      </c>
      <c r="E32" s="313">
        <v>21373.829999999998</v>
      </c>
      <c r="F32" s="313">
        <v>14739.179999999998</v>
      </c>
      <c r="G32" s="313">
        <v>18455.43</v>
      </c>
      <c r="H32" s="313">
        <v>15877.81</v>
      </c>
      <c r="I32" s="313">
        <v>14180.4</v>
      </c>
      <c r="J32" s="313">
        <v>13194.99</v>
      </c>
      <c r="K32" s="313">
        <v>13182.099999999999</v>
      </c>
      <c r="L32" s="307">
        <v>14167.970000000001</v>
      </c>
      <c r="M32" s="307">
        <v>14349.61</v>
      </c>
      <c r="N32" s="310">
        <f t="shared" si="2"/>
        <v>202629.03999999998</v>
      </c>
    </row>
    <row r="33" spans="1:14" ht="20.100000000000001" customHeight="1" x14ac:dyDescent="0.25">
      <c r="A33" s="115" t="s">
        <v>170</v>
      </c>
      <c r="B33" s="313">
        <v>29814.650000000005</v>
      </c>
      <c r="C33" s="313">
        <v>28084.590000000004</v>
      </c>
      <c r="D33" s="313">
        <v>32108.010000000002</v>
      </c>
      <c r="E33" s="313">
        <v>28924.16</v>
      </c>
      <c r="F33" s="313">
        <v>30412.540000000005</v>
      </c>
      <c r="G33" s="313">
        <v>27692.930000000004</v>
      </c>
      <c r="H33" s="313">
        <v>29002.86</v>
      </c>
      <c r="I33" s="313">
        <v>30273.71</v>
      </c>
      <c r="J33" s="313">
        <v>27887.730000000003</v>
      </c>
      <c r="K33" s="313">
        <v>31730.429999999993</v>
      </c>
      <c r="L33" s="307">
        <v>31857.97</v>
      </c>
      <c r="M33" s="307">
        <v>31446.669999999995</v>
      </c>
      <c r="N33" s="310">
        <f t="shared" si="2"/>
        <v>359236.24999999994</v>
      </c>
    </row>
    <row r="34" spans="1:14" ht="20.100000000000001" customHeight="1" x14ac:dyDescent="0.25">
      <c r="A34" s="115" t="s">
        <v>306</v>
      </c>
      <c r="B34" s="313">
        <v>33837.307000000001</v>
      </c>
      <c r="C34" s="313">
        <v>32759.838</v>
      </c>
      <c r="D34" s="313">
        <v>39986.370000000024</v>
      </c>
      <c r="E34" s="313">
        <v>39141.004000000001</v>
      </c>
      <c r="F34" s="313">
        <v>37703.496999999996</v>
      </c>
      <c r="G34" s="313">
        <v>33937.462999999996</v>
      </c>
      <c r="H34" s="313">
        <v>31575.442000000003</v>
      </c>
      <c r="I34" s="313">
        <v>29226.44300000001</v>
      </c>
      <c r="J34" s="313">
        <v>27600.086000000018</v>
      </c>
      <c r="K34" s="313">
        <v>30560.672999999999</v>
      </c>
      <c r="L34" s="307">
        <v>31338.571000000007</v>
      </c>
      <c r="M34" s="307">
        <v>32903.720000000008</v>
      </c>
      <c r="N34" s="310">
        <f t="shared" si="2"/>
        <v>400570.41400000011</v>
      </c>
    </row>
    <row r="35" spans="1:14" ht="20.100000000000001" customHeight="1" x14ac:dyDescent="0.25">
      <c r="A35" s="115" t="s">
        <v>307</v>
      </c>
      <c r="B35" s="313">
        <v>0</v>
      </c>
      <c r="C35" s="313">
        <v>0</v>
      </c>
      <c r="D35" s="313">
        <v>0</v>
      </c>
      <c r="E35" s="313">
        <v>0</v>
      </c>
      <c r="F35" s="313">
        <v>0</v>
      </c>
      <c r="G35" s="313">
        <v>0</v>
      </c>
      <c r="H35" s="313">
        <v>0</v>
      </c>
      <c r="I35" s="313">
        <v>0</v>
      </c>
      <c r="J35" s="313">
        <v>0</v>
      </c>
      <c r="K35" s="313">
        <v>0</v>
      </c>
      <c r="L35" s="313">
        <v>0</v>
      </c>
      <c r="M35" s="313">
        <v>0</v>
      </c>
      <c r="N35" s="310">
        <f t="shared" si="2"/>
        <v>0</v>
      </c>
    </row>
    <row r="36" spans="1:14" ht="20.100000000000001" customHeight="1" x14ac:dyDescent="0.25">
      <c r="A36" s="115" t="s">
        <v>177</v>
      </c>
      <c r="B36" s="313">
        <v>0</v>
      </c>
      <c r="C36" s="313">
        <v>0</v>
      </c>
      <c r="D36" s="313">
        <v>0</v>
      </c>
      <c r="E36" s="313">
        <v>0</v>
      </c>
      <c r="F36" s="313">
        <v>0</v>
      </c>
      <c r="G36" s="313">
        <v>0</v>
      </c>
      <c r="H36" s="313">
        <v>0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  <c r="N36" s="310">
        <f t="shared" si="2"/>
        <v>0</v>
      </c>
    </row>
    <row r="37" spans="1:14" ht="15" x14ac:dyDescent="0.25">
      <c r="A37" s="115" t="s">
        <v>390</v>
      </c>
      <c r="B37" s="313">
        <v>0</v>
      </c>
      <c r="C37" s="313">
        <v>0</v>
      </c>
      <c r="D37" s="313">
        <v>0</v>
      </c>
      <c r="E37" s="313">
        <v>0</v>
      </c>
      <c r="F37" s="313">
        <v>0</v>
      </c>
      <c r="G37" s="313">
        <v>0</v>
      </c>
      <c r="H37" s="313">
        <v>0</v>
      </c>
      <c r="I37" s="313">
        <v>0</v>
      </c>
      <c r="J37" s="313">
        <v>0</v>
      </c>
      <c r="K37" s="313">
        <v>0</v>
      </c>
      <c r="L37" s="313">
        <v>0</v>
      </c>
      <c r="M37" s="313">
        <v>0</v>
      </c>
      <c r="N37" s="310">
        <f t="shared" si="2"/>
        <v>0</v>
      </c>
    </row>
    <row r="38" spans="1:14" ht="15" x14ac:dyDescent="0.25">
      <c r="A38" s="207" t="s">
        <v>15</v>
      </c>
      <c r="B38" s="315">
        <f t="shared" ref="B38:M38" si="3">SUM(B24:B37)</f>
        <v>127160.40700000002</v>
      </c>
      <c r="C38" s="315">
        <f t="shared" si="3"/>
        <v>120421.66800000002</v>
      </c>
      <c r="D38" s="315">
        <f t="shared" si="3"/>
        <v>134170.12000000002</v>
      </c>
      <c r="E38" s="315">
        <f t="shared" si="3"/>
        <v>128538.88399999999</v>
      </c>
      <c r="F38" s="315">
        <f t="shared" si="3"/>
        <v>122898.34700000001</v>
      </c>
      <c r="G38" s="315">
        <f t="shared" si="3"/>
        <v>117998.23300000001</v>
      </c>
      <c r="H38" s="315">
        <f t="shared" si="3"/>
        <v>117316.92199999999</v>
      </c>
      <c r="I38" s="315">
        <f t="shared" si="3"/>
        <v>113774.24300000002</v>
      </c>
      <c r="J38" s="315">
        <f t="shared" si="3"/>
        <v>108701.59600000002</v>
      </c>
      <c r="K38" s="315">
        <f t="shared" si="3"/>
        <v>113905.97299999998</v>
      </c>
      <c r="L38" s="315">
        <f t="shared" si="3"/>
        <v>114112.35100000001</v>
      </c>
      <c r="M38" s="315">
        <f t="shared" si="3"/>
        <v>120016.17000000001</v>
      </c>
      <c r="N38" s="310">
        <f t="shared" si="2"/>
        <v>1439014.9139999999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zoomScale="89" zoomScaleNormal="89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512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200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162</v>
      </c>
      <c r="B5" s="313">
        <v>18935.48</v>
      </c>
      <c r="C5" s="313">
        <v>19672.36</v>
      </c>
      <c r="D5" s="313">
        <v>16646.530000000002</v>
      </c>
      <c r="E5" s="313">
        <v>15301.510000000006</v>
      </c>
      <c r="F5" s="313">
        <v>15052.82</v>
      </c>
      <c r="G5" s="313">
        <v>14303.160000000003</v>
      </c>
      <c r="H5" s="313">
        <v>15230.069999999998</v>
      </c>
      <c r="I5" s="313">
        <v>14624.11</v>
      </c>
      <c r="J5" s="313">
        <v>14967.639999999996</v>
      </c>
      <c r="K5" s="313">
        <v>14729.569999999991</v>
      </c>
      <c r="L5" s="313">
        <v>14429.44</v>
      </c>
      <c r="M5" s="313">
        <v>16622.63</v>
      </c>
      <c r="N5" s="310">
        <f>SUM(B5:M5)</f>
        <v>190515.31999999998</v>
      </c>
    </row>
    <row r="6" spans="1:15" ht="20.100000000000001" customHeight="1" x14ac:dyDescent="0.25">
      <c r="A6" s="115" t="s">
        <v>163</v>
      </c>
      <c r="B6" s="313">
        <v>4677.8900000000003</v>
      </c>
      <c r="C6" s="313">
        <v>4892.1900000000005</v>
      </c>
      <c r="D6" s="313">
        <v>4259.7300000000005</v>
      </c>
      <c r="E6" s="313">
        <v>4128.3099999999986</v>
      </c>
      <c r="F6" s="313">
        <v>4141.47</v>
      </c>
      <c r="G6" s="313">
        <v>3964.7299999999996</v>
      </c>
      <c r="H6" s="313">
        <v>4341.29</v>
      </c>
      <c r="I6" s="313">
        <v>4217.4600000000009</v>
      </c>
      <c r="J6" s="313">
        <v>4292.6200000000008</v>
      </c>
      <c r="K6" s="313">
        <v>4143.7000000000007</v>
      </c>
      <c r="L6" s="313">
        <v>3963.3600000000006</v>
      </c>
      <c r="M6" s="313">
        <v>4672.0200000000013</v>
      </c>
      <c r="N6" s="310">
        <f t="shared" ref="N6:N19" si="0">SUM(B6:M6)</f>
        <v>51694.770000000004</v>
      </c>
    </row>
    <row r="7" spans="1:15" ht="20.100000000000001" customHeight="1" x14ac:dyDescent="0.25">
      <c r="A7" s="115" t="s">
        <v>164</v>
      </c>
      <c r="B7" s="313">
        <v>4478.5899999999974</v>
      </c>
      <c r="C7" s="313">
        <v>4961.5500000000011</v>
      </c>
      <c r="D7" s="313">
        <v>3733.4</v>
      </c>
      <c r="E7" s="313">
        <v>3469.5200000000004</v>
      </c>
      <c r="F7" s="313">
        <v>3286.1699999999983</v>
      </c>
      <c r="G7" s="313">
        <v>3213.06</v>
      </c>
      <c r="H7" s="313">
        <v>3469.1399999999985</v>
      </c>
      <c r="I7" s="313">
        <v>3239.8300000000008</v>
      </c>
      <c r="J7" s="313">
        <v>3263.2200000000007</v>
      </c>
      <c r="K7" s="313">
        <v>3065.4599999999987</v>
      </c>
      <c r="L7" s="313">
        <v>2962.4599999999996</v>
      </c>
      <c r="M7" s="313">
        <v>3581.2400000000007</v>
      </c>
      <c r="N7" s="310">
        <f t="shared" si="0"/>
        <v>42723.639999999992</v>
      </c>
    </row>
    <row r="8" spans="1:15" ht="20.100000000000001" customHeight="1" x14ac:dyDescent="0.25">
      <c r="A8" s="115" t="s">
        <v>186</v>
      </c>
      <c r="B8" s="313">
        <v>62.28</v>
      </c>
      <c r="C8" s="313">
        <v>69.33</v>
      </c>
      <c r="D8" s="313">
        <v>34.42</v>
      </c>
      <c r="E8" s="313">
        <v>19.77</v>
      </c>
      <c r="F8" s="313">
        <v>9.6</v>
      </c>
      <c r="G8" s="313">
        <v>3.16</v>
      </c>
      <c r="H8" s="313">
        <v>10.43</v>
      </c>
      <c r="I8" s="313">
        <v>11.58</v>
      </c>
      <c r="J8" s="313">
        <v>26.69</v>
      </c>
      <c r="K8" s="313">
        <v>16.48</v>
      </c>
      <c r="L8" s="313">
        <v>21.29</v>
      </c>
      <c r="M8" s="313">
        <v>34.549999999999997</v>
      </c>
      <c r="N8" s="310">
        <f t="shared" si="0"/>
        <v>319.5800000000001</v>
      </c>
    </row>
    <row r="9" spans="1:15" ht="20.100000000000001" customHeight="1" x14ac:dyDescent="0.25">
      <c r="A9" s="115" t="s">
        <v>165</v>
      </c>
      <c r="B9" s="313">
        <v>960.74</v>
      </c>
      <c r="C9" s="313">
        <v>1981.28</v>
      </c>
      <c r="D9" s="313">
        <v>548.81999999999994</v>
      </c>
      <c r="E9" s="313">
        <v>153.16</v>
      </c>
      <c r="F9" s="313">
        <v>116.33999999999999</v>
      </c>
      <c r="G9" s="313">
        <v>125.53</v>
      </c>
      <c r="H9" s="313">
        <v>190.88000000000002</v>
      </c>
      <c r="I9" s="313">
        <v>182.35</v>
      </c>
      <c r="J9" s="313">
        <v>205.95999999999998</v>
      </c>
      <c r="K9" s="313">
        <v>151.77000000000001</v>
      </c>
      <c r="L9" s="313">
        <v>184.56</v>
      </c>
      <c r="M9" s="313">
        <v>350.13</v>
      </c>
      <c r="N9" s="310">
        <f t="shared" si="0"/>
        <v>5151.5200000000013</v>
      </c>
    </row>
    <row r="10" spans="1:15" ht="20.100000000000001" customHeight="1" x14ac:dyDescent="0.25">
      <c r="A10" s="115" t="s">
        <v>166</v>
      </c>
      <c r="B10" s="313">
        <v>10</v>
      </c>
      <c r="C10" s="313">
        <v>39.909999999999997</v>
      </c>
      <c r="D10" s="313">
        <v>179.7</v>
      </c>
      <c r="E10" s="313">
        <v>454.5</v>
      </c>
      <c r="F10" s="313">
        <v>997.43000000000018</v>
      </c>
      <c r="G10" s="313">
        <v>1356.6799999999998</v>
      </c>
      <c r="H10" s="313">
        <v>1446.02</v>
      </c>
      <c r="I10" s="313">
        <v>1184.26</v>
      </c>
      <c r="J10" s="313">
        <v>956.45000000000016</v>
      </c>
      <c r="K10" s="313">
        <v>409.09</v>
      </c>
      <c r="L10" s="313">
        <v>371.1</v>
      </c>
      <c r="M10" s="313">
        <v>47.53</v>
      </c>
      <c r="N10" s="310">
        <f t="shared" si="0"/>
        <v>7452.67</v>
      </c>
    </row>
    <row r="11" spans="1:15" ht="20.100000000000001" customHeight="1" x14ac:dyDescent="0.25">
      <c r="A11" s="115" t="s">
        <v>167</v>
      </c>
      <c r="B11" s="313">
        <v>0</v>
      </c>
      <c r="C11" s="313">
        <v>0</v>
      </c>
      <c r="D11" s="313">
        <v>0</v>
      </c>
      <c r="E11" s="313">
        <v>0</v>
      </c>
      <c r="F11" s="313">
        <v>0</v>
      </c>
      <c r="G11" s="313">
        <v>0</v>
      </c>
      <c r="H11" s="313">
        <v>0</v>
      </c>
      <c r="I11" s="313">
        <v>0</v>
      </c>
      <c r="J11" s="313">
        <v>0</v>
      </c>
      <c r="K11" s="313">
        <v>0</v>
      </c>
      <c r="L11" s="313">
        <v>0</v>
      </c>
      <c r="M11" s="313">
        <v>0</v>
      </c>
      <c r="N11" s="310">
        <f t="shared" si="0"/>
        <v>0</v>
      </c>
      <c r="O11" s="27"/>
    </row>
    <row r="12" spans="1:15" ht="20.100000000000001" customHeight="1" x14ac:dyDescent="0.25">
      <c r="A12" s="115" t="s">
        <v>168</v>
      </c>
      <c r="B12" s="313">
        <v>0</v>
      </c>
      <c r="C12" s="313">
        <v>0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313">
        <v>0</v>
      </c>
      <c r="M12" s="313">
        <v>0</v>
      </c>
      <c r="N12" s="310">
        <f t="shared" si="0"/>
        <v>0</v>
      </c>
    </row>
    <row r="13" spans="1:15" ht="20.100000000000001" customHeight="1" x14ac:dyDescent="0.25">
      <c r="A13" s="115" t="s">
        <v>169</v>
      </c>
      <c r="B13" s="313">
        <v>1784.53</v>
      </c>
      <c r="C13" s="313">
        <v>1689.09</v>
      </c>
      <c r="D13" s="313">
        <v>1789.22</v>
      </c>
      <c r="E13" s="313">
        <v>2216.3200000000002</v>
      </c>
      <c r="F13" s="313">
        <v>1691.16</v>
      </c>
      <c r="G13" s="313">
        <v>1743.13</v>
      </c>
      <c r="H13" s="313">
        <v>1903.99</v>
      </c>
      <c r="I13" s="313">
        <v>1941.46</v>
      </c>
      <c r="J13" s="313">
        <v>1845.24</v>
      </c>
      <c r="K13" s="313">
        <v>2238.04</v>
      </c>
      <c r="L13" s="313">
        <v>2034.21</v>
      </c>
      <c r="M13" s="313">
        <v>1783.68</v>
      </c>
      <c r="N13" s="310">
        <f t="shared" si="0"/>
        <v>22660.070000000003</v>
      </c>
    </row>
    <row r="14" spans="1:15" ht="20.100000000000001" customHeight="1" x14ac:dyDescent="0.25">
      <c r="A14" s="115" t="s">
        <v>170</v>
      </c>
      <c r="B14" s="313">
        <v>19300.100000000002</v>
      </c>
      <c r="C14" s="313">
        <v>18534</v>
      </c>
      <c r="D14" s="313">
        <v>18870.210000000003</v>
      </c>
      <c r="E14" s="313">
        <v>16974.43</v>
      </c>
      <c r="F14" s="313">
        <v>17267.32</v>
      </c>
      <c r="G14" s="313">
        <v>14937.779999999999</v>
      </c>
      <c r="H14" s="313">
        <v>15730.49</v>
      </c>
      <c r="I14" s="313">
        <v>15945.99</v>
      </c>
      <c r="J14" s="313">
        <v>15098.42</v>
      </c>
      <c r="K14" s="313">
        <v>16368.68</v>
      </c>
      <c r="L14" s="313">
        <v>16371.119999999999</v>
      </c>
      <c r="M14" s="313">
        <v>17033.28</v>
      </c>
      <c r="N14" s="310">
        <f t="shared" si="0"/>
        <v>202431.82000000004</v>
      </c>
    </row>
    <row r="15" spans="1:15" ht="20.100000000000001" customHeight="1" x14ac:dyDescent="0.25">
      <c r="A15" s="115" t="s">
        <v>306</v>
      </c>
      <c r="B15" s="313">
        <v>19315.499999999996</v>
      </c>
      <c r="C15" s="313">
        <v>18659.680000000008</v>
      </c>
      <c r="D15" s="313">
        <v>18794.830000000002</v>
      </c>
      <c r="E15" s="313">
        <v>16981.470000000005</v>
      </c>
      <c r="F15" s="313">
        <v>17049.399999999998</v>
      </c>
      <c r="G15" s="313">
        <v>15726.300000000005</v>
      </c>
      <c r="H15" s="313">
        <v>15527.12</v>
      </c>
      <c r="I15" s="313">
        <v>16264.530000000002</v>
      </c>
      <c r="J15" s="313">
        <v>15067.710000000001</v>
      </c>
      <c r="K15" s="313">
        <v>16344.459999999994</v>
      </c>
      <c r="L15" s="313">
        <v>15990.689999999997</v>
      </c>
      <c r="M15" s="313">
        <v>16611.940000000002</v>
      </c>
      <c r="N15" s="310">
        <f t="shared" si="0"/>
        <v>202333.63</v>
      </c>
    </row>
    <row r="16" spans="1:15" ht="20.100000000000001" customHeight="1" x14ac:dyDescent="0.25">
      <c r="A16" s="115" t="s">
        <v>307</v>
      </c>
      <c r="B16" s="313">
        <v>0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  <c r="K16" s="313">
        <v>0</v>
      </c>
      <c r="L16" s="313">
        <v>0</v>
      </c>
      <c r="M16" s="313">
        <v>0</v>
      </c>
      <c r="N16" s="310">
        <f t="shared" si="0"/>
        <v>0</v>
      </c>
    </row>
    <row r="17" spans="1:14" ht="20.100000000000001" customHeight="1" x14ac:dyDescent="0.25">
      <c r="A17" s="115" t="s">
        <v>177</v>
      </c>
      <c r="B17" s="313">
        <v>0</v>
      </c>
      <c r="C17" s="313">
        <v>0</v>
      </c>
      <c r="D17" s="313">
        <v>0</v>
      </c>
      <c r="E17" s="313">
        <v>0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  <c r="K17" s="313">
        <v>0</v>
      </c>
      <c r="L17" s="313">
        <v>0</v>
      </c>
      <c r="M17" s="313">
        <v>0</v>
      </c>
      <c r="N17" s="310">
        <f t="shared" si="0"/>
        <v>0</v>
      </c>
    </row>
    <row r="18" spans="1:14" ht="20.100000000000001" customHeight="1" x14ac:dyDescent="0.25">
      <c r="A18" s="115" t="s">
        <v>390</v>
      </c>
      <c r="B18" s="313">
        <v>0</v>
      </c>
      <c r="C18" s="313">
        <v>0</v>
      </c>
      <c r="D18" s="313">
        <v>0</v>
      </c>
      <c r="E18" s="313">
        <v>0</v>
      </c>
      <c r="F18" s="313">
        <v>0</v>
      </c>
      <c r="G18" s="313">
        <v>0</v>
      </c>
      <c r="H18" s="313">
        <v>0</v>
      </c>
      <c r="I18" s="313">
        <v>0</v>
      </c>
      <c r="J18" s="313">
        <v>0</v>
      </c>
      <c r="K18" s="313">
        <v>0</v>
      </c>
      <c r="L18" s="313">
        <v>0</v>
      </c>
      <c r="M18" s="313">
        <v>0</v>
      </c>
      <c r="N18" s="310">
        <f t="shared" si="0"/>
        <v>0</v>
      </c>
    </row>
    <row r="19" spans="1:14" ht="20.100000000000001" customHeight="1" x14ac:dyDescent="0.25">
      <c r="A19" s="207" t="s">
        <v>15</v>
      </c>
      <c r="B19" s="314">
        <f>SUM(B5:B18)</f>
        <v>69525.11</v>
      </c>
      <c r="C19" s="314">
        <f t="shared" ref="C19:M19" si="1">SUM(C5:C18)</f>
        <v>70499.390000000014</v>
      </c>
      <c r="D19" s="314">
        <f t="shared" si="1"/>
        <v>64856.860000000008</v>
      </c>
      <c r="E19" s="314">
        <f t="shared" si="1"/>
        <v>59698.990000000005</v>
      </c>
      <c r="F19" s="314">
        <f t="shared" si="1"/>
        <v>59611.709999999992</v>
      </c>
      <c r="G19" s="314">
        <f t="shared" si="1"/>
        <v>55373.530000000006</v>
      </c>
      <c r="H19" s="314">
        <f t="shared" si="1"/>
        <v>57849.43</v>
      </c>
      <c r="I19" s="314">
        <f t="shared" si="1"/>
        <v>57611.570000000007</v>
      </c>
      <c r="J19" s="314">
        <f t="shared" si="1"/>
        <v>55723.95</v>
      </c>
      <c r="K19" s="314">
        <f t="shared" si="1"/>
        <v>57467.249999999985</v>
      </c>
      <c r="L19" s="314">
        <f t="shared" si="1"/>
        <v>56328.229999999996</v>
      </c>
      <c r="M19" s="314">
        <f t="shared" si="1"/>
        <v>60737</v>
      </c>
      <c r="N19" s="310">
        <f t="shared" si="0"/>
        <v>725283.02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201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162</v>
      </c>
      <c r="B24" s="313">
        <v>7084.49</v>
      </c>
      <c r="C24" s="313">
        <v>7442.3799999999992</v>
      </c>
      <c r="D24" s="313">
        <v>5951.46</v>
      </c>
      <c r="E24" s="313">
        <v>5449.36</v>
      </c>
      <c r="F24" s="313">
        <v>5452.4100000000008</v>
      </c>
      <c r="G24" s="313">
        <v>5113.68</v>
      </c>
      <c r="H24" s="313">
        <v>5327.25</v>
      </c>
      <c r="I24" s="313">
        <v>5314.369999999999</v>
      </c>
      <c r="J24" s="313">
        <v>5492.2400000000007</v>
      </c>
      <c r="K24" s="313">
        <v>5590.79</v>
      </c>
      <c r="L24" s="307">
        <v>5384.96</v>
      </c>
      <c r="M24" s="307">
        <v>6243.4</v>
      </c>
      <c r="N24" s="310">
        <f t="shared" ref="N24:N38" si="2">SUM(B24:M24)</f>
        <v>69846.789999999994</v>
      </c>
    </row>
    <row r="25" spans="1:14" ht="20.100000000000001" customHeight="1" x14ac:dyDescent="0.25">
      <c r="A25" s="115" t="s">
        <v>163</v>
      </c>
      <c r="B25" s="313">
        <v>3130.14</v>
      </c>
      <c r="C25" s="313">
        <v>3440.51</v>
      </c>
      <c r="D25" s="313">
        <v>2587.92</v>
      </c>
      <c r="E25" s="313">
        <v>2436.9699999999998</v>
      </c>
      <c r="F25" s="313">
        <v>2413.1</v>
      </c>
      <c r="G25" s="313">
        <v>2313.42</v>
      </c>
      <c r="H25" s="313">
        <v>2511.59</v>
      </c>
      <c r="I25" s="313">
        <v>2382.48</v>
      </c>
      <c r="J25" s="313">
        <v>2422.52</v>
      </c>
      <c r="K25" s="313">
        <v>2365.7600000000002</v>
      </c>
      <c r="L25" s="307">
        <v>2264.2199999999998</v>
      </c>
      <c r="M25" s="307">
        <v>2647.7000000000007</v>
      </c>
      <c r="N25" s="310">
        <f t="shared" si="2"/>
        <v>30916.330000000005</v>
      </c>
    </row>
    <row r="26" spans="1:14" ht="20.100000000000001" customHeight="1" x14ac:dyDescent="0.25">
      <c r="A26" s="115" t="s">
        <v>164</v>
      </c>
      <c r="B26" s="313">
        <v>1478.8500000000001</v>
      </c>
      <c r="C26" s="313">
        <v>1626.8300000000002</v>
      </c>
      <c r="D26" s="313">
        <v>1263.3400000000001</v>
      </c>
      <c r="E26" s="313">
        <v>1157.48</v>
      </c>
      <c r="F26" s="313">
        <v>1157.0099999999998</v>
      </c>
      <c r="G26" s="313">
        <v>1110.1300000000001</v>
      </c>
      <c r="H26" s="313">
        <v>1121.5499999999997</v>
      </c>
      <c r="I26" s="313">
        <v>1111.08</v>
      </c>
      <c r="J26" s="313">
        <v>1192.2800000000002</v>
      </c>
      <c r="K26" s="313">
        <v>1091.3399999999997</v>
      </c>
      <c r="L26" s="307">
        <v>1041.78</v>
      </c>
      <c r="M26" s="307">
        <v>1278.08</v>
      </c>
      <c r="N26" s="310">
        <f t="shared" si="2"/>
        <v>14629.750000000002</v>
      </c>
    </row>
    <row r="27" spans="1:14" ht="20.100000000000001" customHeight="1" x14ac:dyDescent="0.25">
      <c r="A27" s="115" t="s">
        <v>186</v>
      </c>
      <c r="B27" s="313">
        <v>17</v>
      </c>
      <c r="C27" s="313">
        <v>6</v>
      </c>
      <c r="D27" s="313">
        <v>9</v>
      </c>
      <c r="E27" s="313">
        <v>6</v>
      </c>
      <c r="F27" s="313">
        <v>6</v>
      </c>
      <c r="G27" s="313">
        <v>0</v>
      </c>
      <c r="H27" s="313">
        <v>0</v>
      </c>
      <c r="I27" s="313">
        <v>4</v>
      </c>
      <c r="J27" s="313">
        <v>6</v>
      </c>
      <c r="K27" s="313">
        <v>6</v>
      </c>
      <c r="L27" s="307">
        <v>0</v>
      </c>
      <c r="M27" s="307">
        <v>12</v>
      </c>
      <c r="N27" s="310">
        <f t="shared" si="2"/>
        <v>72</v>
      </c>
    </row>
    <row r="28" spans="1:14" ht="20.100000000000001" customHeight="1" x14ac:dyDescent="0.25">
      <c r="A28" s="115" t="s">
        <v>165</v>
      </c>
      <c r="B28" s="313">
        <v>48.61</v>
      </c>
      <c r="C28" s="313">
        <v>90</v>
      </c>
      <c r="D28" s="313">
        <v>20</v>
      </c>
      <c r="E28" s="313">
        <v>11</v>
      </c>
      <c r="F28" s="313">
        <v>0</v>
      </c>
      <c r="G28" s="313">
        <v>0</v>
      </c>
      <c r="H28" s="313">
        <v>0</v>
      </c>
      <c r="I28" s="313">
        <v>0</v>
      </c>
      <c r="J28" s="313">
        <v>0</v>
      </c>
      <c r="K28" s="313">
        <v>10</v>
      </c>
      <c r="L28" s="307">
        <v>0</v>
      </c>
      <c r="M28" s="307">
        <v>20</v>
      </c>
      <c r="N28" s="310">
        <f t="shared" si="2"/>
        <v>199.61</v>
      </c>
    </row>
    <row r="29" spans="1:14" ht="20.100000000000001" customHeight="1" x14ac:dyDescent="0.25">
      <c r="A29" s="115" t="s">
        <v>166</v>
      </c>
      <c r="B29" s="313">
        <v>10.629999999999999</v>
      </c>
      <c r="C29" s="313">
        <v>6.8699999999999992</v>
      </c>
      <c r="D29" s="313">
        <v>143.22999999999999</v>
      </c>
      <c r="E29" s="313">
        <v>212.64000000000001</v>
      </c>
      <c r="F29" s="313">
        <v>436.18</v>
      </c>
      <c r="G29" s="313">
        <v>577.93000000000006</v>
      </c>
      <c r="H29" s="313">
        <v>593.32000000000005</v>
      </c>
      <c r="I29" s="313">
        <v>527.11</v>
      </c>
      <c r="J29" s="313">
        <v>401.30000000000007</v>
      </c>
      <c r="K29" s="313">
        <v>192.38</v>
      </c>
      <c r="L29" s="307">
        <v>187.97000000000003</v>
      </c>
      <c r="M29" s="307">
        <v>20.439999999999998</v>
      </c>
      <c r="N29" s="310">
        <f t="shared" si="2"/>
        <v>3310.0000000000005</v>
      </c>
    </row>
    <row r="30" spans="1:14" ht="20.100000000000001" customHeight="1" x14ac:dyDescent="0.25">
      <c r="A30" s="115" t="s">
        <v>167</v>
      </c>
      <c r="B30" s="313">
        <v>139.94999999999999</v>
      </c>
      <c r="C30" s="313">
        <v>110.71</v>
      </c>
      <c r="D30" s="313">
        <v>136.78</v>
      </c>
      <c r="E30" s="313">
        <v>109.96</v>
      </c>
      <c r="F30" s="313">
        <v>110.14</v>
      </c>
      <c r="G30" s="313">
        <v>136.52000000000001</v>
      </c>
      <c r="H30" s="313">
        <v>108.23</v>
      </c>
      <c r="I30" s="313">
        <v>188.76</v>
      </c>
      <c r="J30" s="313">
        <v>162.91</v>
      </c>
      <c r="K30" s="313">
        <v>217.51</v>
      </c>
      <c r="L30" s="307">
        <v>134.91</v>
      </c>
      <c r="M30" s="307">
        <v>134.94999999999999</v>
      </c>
      <c r="N30" s="310">
        <f t="shared" si="2"/>
        <v>1691.3300000000002</v>
      </c>
    </row>
    <row r="31" spans="1:14" ht="20.100000000000001" customHeight="1" x14ac:dyDescent="0.25">
      <c r="A31" s="115" t="s">
        <v>168</v>
      </c>
      <c r="B31" s="313">
        <v>186.76</v>
      </c>
      <c r="C31" s="313">
        <v>133.41</v>
      </c>
      <c r="D31" s="313">
        <v>133.35</v>
      </c>
      <c r="E31" s="313">
        <v>213.84</v>
      </c>
      <c r="F31" s="313">
        <v>211.37</v>
      </c>
      <c r="G31" s="313">
        <v>133.35</v>
      </c>
      <c r="H31" s="313">
        <v>106.75</v>
      </c>
      <c r="I31" s="313">
        <v>213.41</v>
      </c>
      <c r="J31" s="313">
        <v>427.01</v>
      </c>
      <c r="K31" s="313">
        <v>293.8</v>
      </c>
      <c r="L31" s="307">
        <v>293.77</v>
      </c>
      <c r="M31" s="307">
        <v>347.42</v>
      </c>
      <c r="N31" s="310">
        <f t="shared" si="2"/>
        <v>2694.2400000000002</v>
      </c>
    </row>
    <row r="32" spans="1:14" ht="20.100000000000001" customHeight="1" x14ac:dyDescent="0.25">
      <c r="A32" s="115" t="s">
        <v>169</v>
      </c>
      <c r="B32" s="313">
        <v>3595.69</v>
      </c>
      <c r="C32" s="313">
        <v>4168.1899999999996</v>
      </c>
      <c r="D32" s="313">
        <v>4367.5</v>
      </c>
      <c r="E32" s="313">
        <v>239.88</v>
      </c>
      <c r="F32" s="313">
        <v>215.88</v>
      </c>
      <c r="G32" s="313">
        <v>1800.66</v>
      </c>
      <c r="H32" s="313">
        <v>3964.15</v>
      </c>
      <c r="I32" s="313">
        <v>8298.9</v>
      </c>
      <c r="J32" s="313">
        <v>3603.56</v>
      </c>
      <c r="K32" s="313">
        <v>3414.9</v>
      </c>
      <c r="L32" s="307">
        <v>4014.58</v>
      </c>
      <c r="M32" s="307">
        <v>3301.08</v>
      </c>
      <c r="N32" s="310">
        <f t="shared" si="2"/>
        <v>40984.97</v>
      </c>
    </row>
    <row r="33" spans="1:14" ht="20.100000000000001" customHeight="1" x14ac:dyDescent="0.25">
      <c r="A33" s="115" t="s">
        <v>170</v>
      </c>
      <c r="B33" s="313">
        <v>9604.91</v>
      </c>
      <c r="C33" s="313">
        <v>9108.08</v>
      </c>
      <c r="D33" s="313">
        <v>9766.1200000000008</v>
      </c>
      <c r="E33" s="313">
        <v>8381.41</v>
      </c>
      <c r="F33" s="313">
        <v>8416.18</v>
      </c>
      <c r="G33" s="313">
        <v>7359.3</v>
      </c>
      <c r="H33" s="313">
        <v>7562.7</v>
      </c>
      <c r="I33" s="313">
        <v>7954.59</v>
      </c>
      <c r="J33" s="313">
        <v>7797.98</v>
      </c>
      <c r="K33" s="313">
        <v>8680.1200000000008</v>
      </c>
      <c r="L33" s="307">
        <v>8142.85</v>
      </c>
      <c r="M33" s="307">
        <v>8564.2999999999993</v>
      </c>
      <c r="N33" s="310">
        <f t="shared" si="2"/>
        <v>101338.54000000001</v>
      </c>
    </row>
    <row r="34" spans="1:14" ht="20.100000000000001" customHeight="1" x14ac:dyDescent="0.25">
      <c r="A34" s="115" t="s">
        <v>306</v>
      </c>
      <c r="B34" s="313">
        <v>10532.82</v>
      </c>
      <c r="C34" s="313">
        <v>10668.029999999997</v>
      </c>
      <c r="D34" s="313">
        <v>10550.439999999999</v>
      </c>
      <c r="E34" s="313">
        <v>8647.2099999999991</v>
      </c>
      <c r="F34" s="313">
        <v>8930.4400000000023</v>
      </c>
      <c r="G34" s="313">
        <v>8036.2199999999993</v>
      </c>
      <c r="H34" s="313">
        <v>8119.2200000000012</v>
      </c>
      <c r="I34" s="313">
        <v>8877.1299999999992</v>
      </c>
      <c r="J34" s="313">
        <v>7701.19</v>
      </c>
      <c r="K34" s="313">
        <v>8652.68</v>
      </c>
      <c r="L34" s="307">
        <v>8614.2699999999986</v>
      </c>
      <c r="M34" s="307">
        <v>8913.31</v>
      </c>
      <c r="N34" s="310">
        <f t="shared" si="2"/>
        <v>108242.96</v>
      </c>
    </row>
    <row r="35" spans="1:14" ht="20.100000000000001" customHeight="1" x14ac:dyDescent="0.25">
      <c r="A35" s="115" t="s">
        <v>307</v>
      </c>
      <c r="B35" s="313">
        <v>0</v>
      </c>
      <c r="C35" s="313">
        <v>0</v>
      </c>
      <c r="D35" s="313">
        <v>0</v>
      </c>
      <c r="E35" s="313">
        <v>0</v>
      </c>
      <c r="F35" s="313">
        <v>0</v>
      </c>
      <c r="G35" s="313">
        <v>0</v>
      </c>
      <c r="H35" s="313">
        <v>0</v>
      </c>
      <c r="I35" s="313">
        <v>0</v>
      </c>
      <c r="J35" s="313">
        <v>0</v>
      </c>
      <c r="K35" s="313">
        <v>0</v>
      </c>
      <c r="L35" s="313">
        <v>0</v>
      </c>
      <c r="M35" s="313">
        <v>0</v>
      </c>
      <c r="N35" s="310">
        <f t="shared" si="2"/>
        <v>0</v>
      </c>
    </row>
    <row r="36" spans="1:14" ht="20.100000000000001" customHeight="1" x14ac:dyDescent="0.25">
      <c r="A36" s="115" t="s">
        <v>177</v>
      </c>
      <c r="B36" s="313">
        <v>0</v>
      </c>
      <c r="C36" s="313">
        <v>0</v>
      </c>
      <c r="D36" s="313">
        <v>0</v>
      </c>
      <c r="E36" s="313">
        <v>0</v>
      </c>
      <c r="F36" s="313">
        <v>0</v>
      </c>
      <c r="G36" s="313">
        <v>0</v>
      </c>
      <c r="H36" s="313">
        <v>0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  <c r="N36" s="310">
        <f t="shared" si="2"/>
        <v>0</v>
      </c>
    </row>
    <row r="37" spans="1:14" ht="15" x14ac:dyDescent="0.25">
      <c r="A37" s="115" t="s">
        <v>390</v>
      </c>
      <c r="B37" s="313">
        <v>0</v>
      </c>
      <c r="C37" s="313">
        <v>0</v>
      </c>
      <c r="D37" s="313">
        <v>0</v>
      </c>
      <c r="E37" s="313">
        <v>0</v>
      </c>
      <c r="F37" s="313">
        <v>0</v>
      </c>
      <c r="G37" s="313">
        <v>0</v>
      </c>
      <c r="H37" s="313">
        <v>0</v>
      </c>
      <c r="I37" s="313">
        <v>0</v>
      </c>
      <c r="J37" s="313">
        <v>0</v>
      </c>
      <c r="K37" s="313">
        <v>0</v>
      </c>
      <c r="L37" s="313">
        <v>0</v>
      </c>
      <c r="M37" s="313">
        <v>0</v>
      </c>
      <c r="N37" s="310">
        <f t="shared" si="2"/>
        <v>0</v>
      </c>
    </row>
    <row r="38" spans="1:14" ht="15" x14ac:dyDescent="0.25">
      <c r="A38" s="207" t="s">
        <v>15</v>
      </c>
      <c r="B38" s="315">
        <f t="shared" ref="B38:M38" si="3">SUM(B24:B37)</f>
        <v>35829.85</v>
      </c>
      <c r="C38" s="315">
        <f t="shared" si="3"/>
        <v>36801.009999999995</v>
      </c>
      <c r="D38" s="315">
        <f t="shared" si="3"/>
        <v>34929.14</v>
      </c>
      <c r="E38" s="315">
        <f t="shared" si="3"/>
        <v>26865.749999999996</v>
      </c>
      <c r="F38" s="315">
        <f t="shared" si="3"/>
        <v>27348.710000000003</v>
      </c>
      <c r="G38" s="315">
        <f t="shared" si="3"/>
        <v>26581.21</v>
      </c>
      <c r="H38" s="315">
        <f t="shared" si="3"/>
        <v>29414.76</v>
      </c>
      <c r="I38" s="315">
        <f t="shared" si="3"/>
        <v>34871.83</v>
      </c>
      <c r="J38" s="315">
        <f t="shared" si="3"/>
        <v>29206.989999999998</v>
      </c>
      <c r="K38" s="315">
        <f t="shared" si="3"/>
        <v>30515.279999999999</v>
      </c>
      <c r="L38" s="315">
        <f t="shared" si="3"/>
        <v>30079.309999999998</v>
      </c>
      <c r="M38" s="315">
        <f t="shared" si="3"/>
        <v>31482.68</v>
      </c>
      <c r="N38" s="310">
        <f t="shared" si="2"/>
        <v>373926.5199999999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zoomScale="89" zoomScaleNormal="89" workbookViewId="0">
      <selection activeCell="C42" sqref="C42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512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1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0.100000000000001" customHeight="1" x14ac:dyDescent="0.25">
      <c r="A3" s="113" t="s">
        <v>202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0.100000000000001" customHeight="1" x14ac:dyDescent="0.25">
      <c r="A4" s="37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317">
        <v>16795.700000000004</v>
      </c>
      <c r="C5" s="317">
        <v>17171.800000000003</v>
      </c>
      <c r="D5" s="317">
        <v>15805.799999999997</v>
      </c>
      <c r="E5" s="317">
        <v>14529.060000000003</v>
      </c>
      <c r="F5" s="317">
        <v>14425.1</v>
      </c>
      <c r="G5" s="317">
        <v>13838.98</v>
      </c>
      <c r="H5" s="317">
        <v>14111.270000000006</v>
      </c>
      <c r="I5" s="317">
        <v>14172.28</v>
      </c>
      <c r="J5" s="317">
        <v>14442.839999999998</v>
      </c>
      <c r="K5" s="317">
        <v>14739.299999999996</v>
      </c>
      <c r="L5" s="318">
        <v>14307.219999999998</v>
      </c>
      <c r="M5" s="318">
        <v>15847.459999999997</v>
      </c>
      <c r="N5" s="306">
        <f t="shared" ref="N5:N19" si="0">SUM(B5:M5)</f>
        <v>180186.81</v>
      </c>
    </row>
    <row r="6" spans="1:14" ht="20.100000000000001" customHeight="1" x14ac:dyDescent="0.25">
      <c r="A6" s="115" t="s">
        <v>163</v>
      </c>
      <c r="B6" s="317">
        <v>5155.8100000000004</v>
      </c>
      <c r="C6" s="317">
        <v>5226.0600000000004</v>
      </c>
      <c r="D6" s="317">
        <v>5018.09</v>
      </c>
      <c r="E6" s="317">
        <v>4782.93</v>
      </c>
      <c r="F6" s="317">
        <v>4792.87</v>
      </c>
      <c r="G6" s="317">
        <v>4495.6400000000012</v>
      </c>
      <c r="H6" s="317">
        <v>4693.0800000000008</v>
      </c>
      <c r="I6" s="317">
        <v>4794.5000000000009</v>
      </c>
      <c r="J6" s="317">
        <v>4871.4699999999993</v>
      </c>
      <c r="K6" s="317">
        <v>4812.2699999999995</v>
      </c>
      <c r="L6" s="318">
        <v>4730</v>
      </c>
      <c r="M6" s="318">
        <v>5513.43</v>
      </c>
      <c r="N6" s="306">
        <f t="shared" si="0"/>
        <v>58886.15</v>
      </c>
    </row>
    <row r="7" spans="1:14" ht="20.100000000000001" customHeight="1" x14ac:dyDescent="0.25">
      <c r="A7" s="115" t="s">
        <v>164</v>
      </c>
      <c r="B7" s="317">
        <v>4340.5599999999995</v>
      </c>
      <c r="C7" s="317">
        <v>4615.6400000000003</v>
      </c>
      <c r="D7" s="317">
        <v>4040.7400000000002</v>
      </c>
      <c r="E7" s="317">
        <v>3775.3800000000006</v>
      </c>
      <c r="F7" s="317">
        <v>3666.06</v>
      </c>
      <c r="G7" s="317">
        <v>3675.8100000000004</v>
      </c>
      <c r="H7" s="317">
        <v>3713.869999999999</v>
      </c>
      <c r="I7" s="317">
        <v>3617.78</v>
      </c>
      <c r="J7" s="317">
        <v>3627.8299999999995</v>
      </c>
      <c r="K7" s="317">
        <v>3538.8599999999997</v>
      </c>
      <c r="L7" s="318">
        <v>3395.1299999999997</v>
      </c>
      <c r="M7" s="318">
        <v>3841.6199999999994</v>
      </c>
      <c r="N7" s="306">
        <f t="shared" si="0"/>
        <v>45849.279999999999</v>
      </c>
    </row>
    <row r="8" spans="1:14" ht="20.100000000000001" customHeight="1" x14ac:dyDescent="0.25">
      <c r="A8" s="115" t="s">
        <v>186</v>
      </c>
      <c r="B8" s="317">
        <v>132.94999999999999</v>
      </c>
      <c r="C8" s="317">
        <v>129.68000000000004</v>
      </c>
      <c r="D8" s="317">
        <v>106.72</v>
      </c>
      <c r="E8" s="317">
        <v>107.67999999999999</v>
      </c>
      <c r="F8" s="317">
        <v>78.7</v>
      </c>
      <c r="G8" s="317">
        <v>96.7</v>
      </c>
      <c r="H8" s="317">
        <v>91.18</v>
      </c>
      <c r="I8" s="317">
        <v>75.38</v>
      </c>
      <c r="J8" s="317">
        <v>100.66</v>
      </c>
      <c r="K8" s="317">
        <v>87.48</v>
      </c>
      <c r="L8" s="318">
        <v>91.87</v>
      </c>
      <c r="M8" s="318">
        <v>116.83999999999999</v>
      </c>
      <c r="N8" s="306">
        <f t="shared" si="0"/>
        <v>1215.8399999999999</v>
      </c>
    </row>
    <row r="9" spans="1:14" ht="20.100000000000001" customHeight="1" x14ac:dyDescent="0.25">
      <c r="A9" s="115" t="s">
        <v>165</v>
      </c>
      <c r="B9" s="317">
        <v>3952.37</v>
      </c>
      <c r="C9" s="317">
        <v>3157.97</v>
      </c>
      <c r="D9" s="317">
        <v>3250.36</v>
      </c>
      <c r="E9" s="317">
        <v>2679.4800000000005</v>
      </c>
      <c r="F9" s="317">
        <v>2589.2199999999998</v>
      </c>
      <c r="G9" s="317">
        <v>2618.5099999999998</v>
      </c>
      <c r="H9" s="317">
        <v>3011.71</v>
      </c>
      <c r="I9" s="317">
        <v>2723.99</v>
      </c>
      <c r="J9" s="317">
        <v>3172.04</v>
      </c>
      <c r="K9" s="317">
        <v>3240.21</v>
      </c>
      <c r="L9" s="318">
        <v>3560.99</v>
      </c>
      <c r="M9" s="318">
        <v>3749.3399999999997</v>
      </c>
      <c r="N9" s="306">
        <f t="shared" si="0"/>
        <v>37706.189999999995</v>
      </c>
    </row>
    <row r="10" spans="1:14" ht="20.100000000000001" customHeight="1" x14ac:dyDescent="0.25">
      <c r="A10" s="115" t="s">
        <v>166</v>
      </c>
      <c r="B10" s="317">
        <v>108.83000000000001</v>
      </c>
      <c r="C10" s="317">
        <v>141.91</v>
      </c>
      <c r="D10" s="317">
        <v>587.16999999999996</v>
      </c>
      <c r="E10" s="317">
        <v>746.17</v>
      </c>
      <c r="F10" s="317">
        <v>1351.38</v>
      </c>
      <c r="G10" s="317">
        <v>1724.3199999999997</v>
      </c>
      <c r="H10" s="317">
        <v>1802.6500000000005</v>
      </c>
      <c r="I10" s="317">
        <v>1626.2099999999998</v>
      </c>
      <c r="J10" s="317">
        <v>1367.8000000000002</v>
      </c>
      <c r="K10" s="317">
        <v>734.81999999999994</v>
      </c>
      <c r="L10" s="318">
        <v>654.69999999999993</v>
      </c>
      <c r="M10" s="318">
        <v>202.57999999999998</v>
      </c>
      <c r="N10" s="306">
        <f t="shared" si="0"/>
        <v>11048.54</v>
      </c>
    </row>
    <row r="11" spans="1:14" ht="20.100000000000001" customHeight="1" x14ac:dyDescent="0.25">
      <c r="A11" s="115" t="s">
        <v>167</v>
      </c>
      <c r="B11" s="317">
        <v>256.48</v>
      </c>
      <c r="C11" s="317">
        <v>192.38</v>
      </c>
      <c r="D11" s="317">
        <v>271.59000000000003</v>
      </c>
      <c r="E11" s="317">
        <v>204.94</v>
      </c>
      <c r="F11" s="317">
        <v>236.95999999999998</v>
      </c>
      <c r="G11" s="317">
        <v>210.53</v>
      </c>
      <c r="H11" s="317">
        <v>182.63</v>
      </c>
      <c r="I11" s="317">
        <v>80.240000000000009</v>
      </c>
      <c r="J11" s="317">
        <v>17.82</v>
      </c>
      <c r="K11" s="317">
        <v>8.98</v>
      </c>
      <c r="L11" s="318">
        <v>100.58</v>
      </c>
      <c r="M11" s="318">
        <v>89.949999999999989</v>
      </c>
      <c r="N11" s="306">
        <f t="shared" si="0"/>
        <v>1853.0800000000002</v>
      </c>
    </row>
    <row r="12" spans="1:14" ht="20.100000000000001" customHeight="1" x14ac:dyDescent="0.25">
      <c r="A12" s="115" t="s">
        <v>168</v>
      </c>
      <c r="B12" s="317">
        <v>0</v>
      </c>
      <c r="C12" s="317"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18">
        <v>0</v>
      </c>
      <c r="M12" s="318">
        <v>0</v>
      </c>
      <c r="N12" s="306">
        <f t="shared" si="0"/>
        <v>0</v>
      </c>
    </row>
    <row r="13" spans="1:14" ht="20.100000000000001" customHeight="1" x14ac:dyDescent="0.25">
      <c r="A13" s="115" t="s">
        <v>169</v>
      </c>
      <c r="B13" s="317">
        <v>1191.1299999999999</v>
      </c>
      <c r="C13" s="317">
        <v>1161.8399999999999</v>
      </c>
      <c r="D13" s="317">
        <v>1220.3899999999999</v>
      </c>
      <c r="E13" s="317">
        <v>973.8</v>
      </c>
      <c r="F13" s="317">
        <v>1081</v>
      </c>
      <c r="G13" s="317">
        <v>1088.69</v>
      </c>
      <c r="H13" s="317">
        <v>1024.73</v>
      </c>
      <c r="I13" s="317">
        <v>838.56</v>
      </c>
      <c r="J13" s="317">
        <v>1002.4999999999999</v>
      </c>
      <c r="K13" s="317">
        <v>1149.42</v>
      </c>
      <c r="L13" s="318">
        <v>1220.03</v>
      </c>
      <c r="M13" s="318">
        <v>1191.6500000000001</v>
      </c>
      <c r="N13" s="306">
        <f t="shared" si="0"/>
        <v>13143.74</v>
      </c>
    </row>
    <row r="14" spans="1:14" ht="20.100000000000001" customHeight="1" x14ac:dyDescent="0.25">
      <c r="A14" s="115" t="s">
        <v>170</v>
      </c>
      <c r="B14" s="317">
        <v>20490.93</v>
      </c>
      <c r="C14" s="317">
        <v>19912.54</v>
      </c>
      <c r="D14" s="317">
        <v>22052.260000000002</v>
      </c>
      <c r="E14" s="317">
        <v>19081.249999999996</v>
      </c>
      <c r="F14" s="317">
        <v>19065.39</v>
      </c>
      <c r="G14" s="317">
        <v>17852.29</v>
      </c>
      <c r="H14" s="317">
        <v>17916.59</v>
      </c>
      <c r="I14" s="317">
        <v>19235.37</v>
      </c>
      <c r="J14" s="317">
        <v>18209.760000000002</v>
      </c>
      <c r="K14" s="317">
        <v>19614.309999999994</v>
      </c>
      <c r="L14" s="318">
        <v>18826.14</v>
      </c>
      <c r="M14" s="318">
        <v>19395.54</v>
      </c>
      <c r="N14" s="306">
        <f t="shared" si="0"/>
        <v>231652.37000000002</v>
      </c>
    </row>
    <row r="15" spans="1:14" ht="20.100000000000001" customHeight="1" x14ac:dyDescent="0.25">
      <c r="A15" s="115" t="s">
        <v>306</v>
      </c>
      <c r="B15" s="317">
        <v>43212.84</v>
      </c>
      <c r="C15" s="317">
        <v>42324.329999999994</v>
      </c>
      <c r="D15" s="317">
        <v>47375.6</v>
      </c>
      <c r="E15" s="317">
        <v>40222.359999999993</v>
      </c>
      <c r="F15" s="317">
        <v>37018.509999999995</v>
      </c>
      <c r="G15" s="317">
        <v>36188.89</v>
      </c>
      <c r="H15" s="317">
        <v>35990.03</v>
      </c>
      <c r="I15" s="317">
        <v>39346.160000000011</v>
      </c>
      <c r="J15" s="317">
        <v>37458.089999999997</v>
      </c>
      <c r="K15" s="317">
        <v>38480.32</v>
      </c>
      <c r="L15" s="318">
        <v>38277.74</v>
      </c>
      <c r="M15" s="318">
        <v>40582.679999999993</v>
      </c>
      <c r="N15" s="306">
        <f t="shared" si="0"/>
        <v>476477.54999999993</v>
      </c>
    </row>
    <row r="16" spans="1:14" ht="20.100000000000001" customHeight="1" x14ac:dyDescent="0.25">
      <c r="A16" s="115" t="s">
        <v>307</v>
      </c>
      <c r="B16" s="317">
        <v>0</v>
      </c>
      <c r="C16" s="317">
        <v>0</v>
      </c>
      <c r="D16" s="317">
        <v>0</v>
      </c>
      <c r="E16" s="317">
        <v>0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  <c r="L16" s="318">
        <v>0</v>
      </c>
      <c r="M16" s="318">
        <v>0</v>
      </c>
      <c r="N16" s="306">
        <f t="shared" si="0"/>
        <v>0</v>
      </c>
    </row>
    <row r="17" spans="1:14" ht="20.100000000000001" customHeight="1" x14ac:dyDescent="0.25">
      <c r="A17" s="115" t="s">
        <v>177</v>
      </c>
      <c r="B17" s="317">
        <v>0</v>
      </c>
      <c r="C17" s="317">
        <v>0</v>
      </c>
      <c r="D17" s="317">
        <v>0</v>
      </c>
      <c r="E17" s="317">
        <v>0</v>
      </c>
      <c r="F17" s="317">
        <v>0</v>
      </c>
      <c r="G17" s="317">
        <v>0</v>
      </c>
      <c r="H17" s="317">
        <v>0</v>
      </c>
      <c r="I17" s="317">
        <v>0</v>
      </c>
      <c r="J17" s="317">
        <v>0</v>
      </c>
      <c r="K17" s="317">
        <v>0</v>
      </c>
      <c r="L17" s="318">
        <v>0</v>
      </c>
      <c r="M17" s="318">
        <v>0</v>
      </c>
      <c r="N17" s="306">
        <f t="shared" si="0"/>
        <v>0</v>
      </c>
    </row>
    <row r="18" spans="1:14" ht="20.100000000000001" customHeight="1" x14ac:dyDescent="0.25">
      <c r="A18" s="115" t="s">
        <v>390</v>
      </c>
      <c r="B18" s="317">
        <v>0</v>
      </c>
      <c r="C18" s="317">
        <v>0</v>
      </c>
      <c r="D18" s="317">
        <v>0</v>
      </c>
      <c r="E18" s="317">
        <v>0</v>
      </c>
      <c r="F18" s="317">
        <v>0</v>
      </c>
      <c r="G18" s="317">
        <v>0</v>
      </c>
      <c r="H18" s="317">
        <v>0</v>
      </c>
      <c r="I18" s="317">
        <v>0</v>
      </c>
      <c r="J18" s="317">
        <v>0</v>
      </c>
      <c r="K18" s="317">
        <v>0</v>
      </c>
      <c r="L18" s="318">
        <v>0</v>
      </c>
      <c r="M18" s="318">
        <v>0</v>
      </c>
      <c r="N18" s="306">
        <f t="shared" si="0"/>
        <v>0</v>
      </c>
    </row>
    <row r="19" spans="1:14" ht="20.100000000000001" customHeight="1" x14ac:dyDescent="0.25">
      <c r="A19" s="207" t="s">
        <v>15</v>
      </c>
      <c r="B19" s="319">
        <f t="shared" ref="B19:M19" si="1">SUM(B5:B18)</f>
        <v>95637.6</v>
      </c>
      <c r="C19" s="319">
        <f t="shared" si="1"/>
        <v>94034.15</v>
      </c>
      <c r="D19" s="319">
        <f t="shared" si="1"/>
        <v>99728.72</v>
      </c>
      <c r="E19" s="319">
        <f t="shared" si="1"/>
        <v>87103.049999999988</v>
      </c>
      <c r="F19" s="319">
        <f t="shared" si="1"/>
        <v>84305.19</v>
      </c>
      <c r="G19" s="319">
        <f t="shared" si="1"/>
        <v>81790.36</v>
      </c>
      <c r="H19" s="319">
        <f t="shared" si="1"/>
        <v>82537.740000000005</v>
      </c>
      <c r="I19" s="319">
        <f t="shared" si="1"/>
        <v>86510.47</v>
      </c>
      <c r="J19" s="319">
        <f t="shared" si="1"/>
        <v>84270.81</v>
      </c>
      <c r="K19" s="319">
        <f t="shared" si="1"/>
        <v>86405.97</v>
      </c>
      <c r="L19" s="319">
        <f t="shared" si="1"/>
        <v>85164.4</v>
      </c>
      <c r="M19" s="319">
        <f t="shared" si="1"/>
        <v>90531.09</v>
      </c>
      <c r="N19" s="306">
        <f t="shared" si="0"/>
        <v>1058019.5499999998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13" t="s">
        <v>203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ht="20.100000000000001" customHeight="1" x14ac:dyDescent="0.25">
      <c r="A22" s="37" t="s">
        <v>101</v>
      </c>
      <c r="B22" s="37" t="s">
        <v>2</v>
      </c>
      <c r="C22" s="37" t="s">
        <v>3</v>
      </c>
      <c r="D22" s="37" t="s">
        <v>4</v>
      </c>
      <c r="E22" s="37" t="s">
        <v>5</v>
      </c>
      <c r="F22" s="37" t="s">
        <v>6</v>
      </c>
      <c r="G22" s="37" t="s">
        <v>7</v>
      </c>
      <c r="H22" s="37" t="s">
        <v>8</v>
      </c>
      <c r="I22" s="37" t="s">
        <v>9</v>
      </c>
      <c r="J22" s="37" t="s">
        <v>10</v>
      </c>
      <c r="K22" s="37" t="s">
        <v>11</v>
      </c>
      <c r="L22" s="37" t="s">
        <v>12</v>
      </c>
      <c r="M22" s="37" t="s">
        <v>13</v>
      </c>
      <c r="N22" s="37" t="s">
        <v>22</v>
      </c>
    </row>
    <row r="23" spans="1:14" ht="20.100000000000001" customHeight="1" x14ac:dyDescent="0.25">
      <c r="A23" s="115" t="s">
        <v>162</v>
      </c>
      <c r="B23" s="317">
        <v>2388.33</v>
      </c>
      <c r="C23" s="317">
        <v>2278.29</v>
      </c>
      <c r="D23" s="317">
        <v>2243.61</v>
      </c>
      <c r="E23" s="317">
        <v>2082.4899999999998</v>
      </c>
      <c r="F23" s="317">
        <v>1951.66</v>
      </c>
      <c r="G23" s="317">
        <v>1730.3</v>
      </c>
      <c r="H23" s="317">
        <v>1545.4399999999998</v>
      </c>
      <c r="I23" s="317">
        <v>1664.7</v>
      </c>
      <c r="J23" s="317">
        <v>1749.7299999999998</v>
      </c>
      <c r="K23" s="317">
        <v>1894.2400000000002</v>
      </c>
      <c r="L23" s="320">
        <v>1880.0700000000002</v>
      </c>
      <c r="M23" s="320">
        <v>2350.5700000000002</v>
      </c>
      <c r="N23" s="308">
        <f t="shared" ref="N23:N37" si="2">SUM(B23:M23)</f>
        <v>23759.43</v>
      </c>
    </row>
    <row r="24" spans="1:14" ht="20.100000000000001" customHeight="1" x14ac:dyDescent="0.25">
      <c r="A24" s="115" t="s">
        <v>163</v>
      </c>
      <c r="B24" s="317">
        <v>533.04000000000008</v>
      </c>
      <c r="C24" s="317">
        <v>501.73</v>
      </c>
      <c r="D24" s="317">
        <v>552.32000000000005</v>
      </c>
      <c r="E24" s="317">
        <v>508.51</v>
      </c>
      <c r="F24" s="317">
        <v>486.38</v>
      </c>
      <c r="G24" s="317">
        <v>457.76</v>
      </c>
      <c r="H24" s="317">
        <v>398.68</v>
      </c>
      <c r="I24" s="317">
        <v>411.64000000000004</v>
      </c>
      <c r="J24" s="317">
        <v>421.87</v>
      </c>
      <c r="K24" s="317">
        <v>447.02</v>
      </c>
      <c r="L24" s="320">
        <v>427.75</v>
      </c>
      <c r="M24" s="320">
        <v>603.58999999999992</v>
      </c>
      <c r="N24" s="308">
        <f t="shared" si="2"/>
        <v>5750.2900000000009</v>
      </c>
    </row>
    <row r="25" spans="1:14" ht="20.100000000000001" customHeight="1" x14ac:dyDescent="0.25">
      <c r="A25" s="115" t="s">
        <v>164</v>
      </c>
      <c r="B25" s="317">
        <v>612.68000000000006</v>
      </c>
      <c r="C25" s="317">
        <v>566.13</v>
      </c>
      <c r="D25" s="317">
        <v>556.19999999999993</v>
      </c>
      <c r="E25" s="317">
        <v>469.8300000000001</v>
      </c>
      <c r="F25" s="317">
        <v>440.59000000000003</v>
      </c>
      <c r="G25" s="317">
        <v>412.65000000000003</v>
      </c>
      <c r="H25" s="317">
        <v>330.72</v>
      </c>
      <c r="I25" s="317">
        <v>397.02000000000004</v>
      </c>
      <c r="J25" s="317">
        <v>398.04</v>
      </c>
      <c r="K25" s="317">
        <v>424.91</v>
      </c>
      <c r="L25" s="320">
        <v>446.32</v>
      </c>
      <c r="M25" s="320">
        <v>494.94</v>
      </c>
      <c r="N25" s="308">
        <f t="shared" si="2"/>
        <v>5550.03</v>
      </c>
    </row>
    <row r="26" spans="1:14" ht="20.100000000000001" customHeight="1" x14ac:dyDescent="0.25">
      <c r="A26" s="115" t="s">
        <v>186</v>
      </c>
      <c r="B26" s="317">
        <v>23.42</v>
      </c>
      <c r="C26" s="317">
        <v>17.8</v>
      </c>
      <c r="D26" s="317">
        <v>2.78</v>
      </c>
      <c r="E26" s="317">
        <v>24.090000000000003</v>
      </c>
      <c r="F26" s="317">
        <v>23.42</v>
      </c>
      <c r="G26" s="317">
        <v>1.0900000000000001</v>
      </c>
      <c r="H26" s="317">
        <v>26.5</v>
      </c>
      <c r="I26" s="317">
        <v>16.29</v>
      </c>
      <c r="J26" s="317">
        <v>15.1</v>
      </c>
      <c r="K26" s="317">
        <v>15</v>
      </c>
      <c r="L26" s="320">
        <v>20</v>
      </c>
      <c r="M26" s="320">
        <v>19.21</v>
      </c>
      <c r="N26" s="308">
        <f t="shared" si="2"/>
        <v>204.70000000000002</v>
      </c>
    </row>
    <row r="27" spans="1:14" ht="20.100000000000001" customHeight="1" x14ac:dyDescent="0.25">
      <c r="A27" s="115" t="s">
        <v>165</v>
      </c>
      <c r="B27" s="317">
        <v>213.12</v>
      </c>
      <c r="C27" s="317">
        <v>128.06</v>
      </c>
      <c r="D27" s="317">
        <v>138.16999999999999</v>
      </c>
      <c r="E27" s="317">
        <v>122.09</v>
      </c>
      <c r="F27" s="317">
        <v>104.11999999999999</v>
      </c>
      <c r="G27" s="317">
        <v>62.03</v>
      </c>
      <c r="H27" s="317">
        <v>123.49</v>
      </c>
      <c r="I27" s="317">
        <v>82.09</v>
      </c>
      <c r="J27" s="317">
        <v>77.819999999999993</v>
      </c>
      <c r="K27" s="317">
        <v>119.66</v>
      </c>
      <c r="L27" s="320">
        <v>235.64</v>
      </c>
      <c r="M27" s="320">
        <v>259.11</v>
      </c>
      <c r="N27" s="308">
        <f t="shared" si="2"/>
        <v>1665.4</v>
      </c>
    </row>
    <row r="28" spans="1:14" ht="20.100000000000001" customHeight="1" x14ac:dyDescent="0.25">
      <c r="A28" s="115" t="s">
        <v>166</v>
      </c>
      <c r="B28" s="317">
        <v>69.739999999999995</v>
      </c>
      <c r="C28" s="317">
        <v>117.94000000000001</v>
      </c>
      <c r="D28" s="317">
        <v>278.57</v>
      </c>
      <c r="E28" s="317">
        <v>338.49999999999994</v>
      </c>
      <c r="F28" s="317">
        <v>481.82</v>
      </c>
      <c r="G28" s="317">
        <v>638.16000000000008</v>
      </c>
      <c r="H28" s="317">
        <v>658.1099999999999</v>
      </c>
      <c r="I28" s="317">
        <v>496.23</v>
      </c>
      <c r="J28" s="317">
        <v>405.55</v>
      </c>
      <c r="K28" s="317">
        <v>206.48</v>
      </c>
      <c r="L28" s="320">
        <v>233.39</v>
      </c>
      <c r="M28" s="320">
        <v>89.679999999999993</v>
      </c>
      <c r="N28" s="308">
        <f t="shared" si="2"/>
        <v>4014.17</v>
      </c>
    </row>
    <row r="29" spans="1:14" ht="20.100000000000001" customHeight="1" x14ac:dyDescent="0.25">
      <c r="A29" s="115" t="s">
        <v>167</v>
      </c>
      <c r="B29" s="317">
        <v>0</v>
      </c>
      <c r="C29" s="317">
        <v>0</v>
      </c>
      <c r="D29" s="317">
        <v>0</v>
      </c>
      <c r="E29" s="317">
        <v>0</v>
      </c>
      <c r="F29" s="317">
        <v>0</v>
      </c>
      <c r="G29" s="317">
        <v>0</v>
      </c>
      <c r="H29" s="317">
        <v>0</v>
      </c>
      <c r="I29" s="317">
        <v>0</v>
      </c>
      <c r="J29" s="317">
        <v>0</v>
      </c>
      <c r="K29" s="317">
        <v>0</v>
      </c>
      <c r="L29" s="320">
        <v>0</v>
      </c>
      <c r="M29" s="320">
        <v>0</v>
      </c>
      <c r="N29" s="308">
        <f t="shared" si="2"/>
        <v>0</v>
      </c>
    </row>
    <row r="30" spans="1:14" ht="20.100000000000001" customHeight="1" x14ac:dyDescent="0.25">
      <c r="A30" s="115" t="s">
        <v>168</v>
      </c>
      <c r="B30" s="317">
        <v>0</v>
      </c>
      <c r="C30" s="317">
        <v>0</v>
      </c>
      <c r="D30" s="317">
        <v>0</v>
      </c>
      <c r="E30" s="317">
        <v>0</v>
      </c>
      <c r="F30" s="317">
        <v>0</v>
      </c>
      <c r="G30" s="317">
        <v>0</v>
      </c>
      <c r="H30" s="317">
        <v>0</v>
      </c>
      <c r="I30" s="317">
        <v>0</v>
      </c>
      <c r="J30" s="317">
        <v>0</v>
      </c>
      <c r="K30" s="317">
        <v>0</v>
      </c>
      <c r="L30" s="320">
        <v>0</v>
      </c>
      <c r="M30" s="320">
        <v>0</v>
      </c>
      <c r="N30" s="308">
        <f t="shared" si="2"/>
        <v>0</v>
      </c>
    </row>
    <row r="31" spans="1:14" ht="20.100000000000001" customHeight="1" x14ac:dyDescent="0.25">
      <c r="A31" s="115" t="s">
        <v>169</v>
      </c>
      <c r="B31" s="317">
        <v>0</v>
      </c>
      <c r="C31" s="317">
        <v>0</v>
      </c>
      <c r="D31" s="317">
        <v>0</v>
      </c>
      <c r="E31" s="317">
        <v>0</v>
      </c>
      <c r="F31" s="317">
        <v>0</v>
      </c>
      <c r="G31" s="317">
        <v>0</v>
      </c>
      <c r="H31" s="317">
        <v>0</v>
      </c>
      <c r="I31" s="317">
        <v>0</v>
      </c>
      <c r="J31" s="317">
        <v>0</v>
      </c>
      <c r="K31" s="317">
        <v>0</v>
      </c>
      <c r="L31" s="320">
        <v>0</v>
      </c>
      <c r="M31" s="320">
        <v>0</v>
      </c>
      <c r="N31" s="308">
        <f t="shared" si="2"/>
        <v>0</v>
      </c>
    </row>
    <row r="32" spans="1:14" ht="20.100000000000001" customHeight="1" x14ac:dyDescent="0.25">
      <c r="A32" s="115" t="s">
        <v>170</v>
      </c>
      <c r="B32" s="317">
        <v>3140.9799999999996</v>
      </c>
      <c r="C32" s="317">
        <v>3020.13</v>
      </c>
      <c r="D32" s="317">
        <v>3129.32</v>
      </c>
      <c r="E32" s="317">
        <v>2875.04</v>
      </c>
      <c r="F32" s="317">
        <v>2925.41</v>
      </c>
      <c r="G32" s="317">
        <v>2687.49</v>
      </c>
      <c r="H32" s="317">
        <v>3480.6499999999996</v>
      </c>
      <c r="I32" s="317">
        <v>4151.25</v>
      </c>
      <c r="J32" s="317">
        <v>2822.66</v>
      </c>
      <c r="K32" s="317">
        <v>2668.91</v>
      </c>
      <c r="L32" s="320">
        <v>2735.2000000000003</v>
      </c>
      <c r="M32" s="320">
        <v>3151.8599999999997</v>
      </c>
      <c r="N32" s="308">
        <f t="shared" si="2"/>
        <v>36788.9</v>
      </c>
    </row>
    <row r="33" spans="1:14" ht="20.100000000000001" customHeight="1" x14ac:dyDescent="0.25">
      <c r="A33" s="115" t="s">
        <v>306</v>
      </c>
      <c r="B33" s="317">
        <v>8256.380000000001</v>
      </c>
      <c r="C33" s="317">
        <v>8532.369999999999</v>
      </c>
      <c r="D33" s="317">
        <v>8900.64</v>
      </c>
      <c r="E33" s="317">
        <v>9205.7099999999991</v>
      </c>
      <c r="F33" s="317">
        <v>9551.57</v>
      </c>
      <c r="G33" s="317">
        <v>9096.07</v>
      </c>
      <c r="H33" s="317">
        <v>8245.9599999999991</v>
      </c>
      <c r="I33" s="317">
        <v>6818.24</v>
      </c>
      <c r="J33" s="317">
        <v>8238.7800000000007</v>
      </c>
      <c r="K33" s="317">
        <v>8398.6299999999992</v>
      </c>
      <c r="L33" s="320">
        <v>7231.55</v>
      </c>
      <c r="M33" s="320">
        <v>7778.4</v>
      </c>
      <c r="N33" s="308">
        <f t="shared" si="2"/>
        <v>100254.3</v>
      </c>
    </row>
    <row r="34" spans="1:14" ht="20.100000000000001" customHeight="1" x14ac:dyDescent="0.25">
      <c r="A34" s="115" t="s">
        <v>307</v>
      </c>
      <c r="B34" s="317">
        <v>0</v>
      </c>
      <c r="C34" s="317">
        <v>0</v>
      </c>
      <c r="D34" s="317">
        <v>0</v>
      </c>
      <c r="E34" s="317">
        <v>0</v>
      </c>
      <c r="F34" s="317">
        <v>0</v>
      </c>
      <c r="G34" s="317">
        <v>0</v>
      </c>
      <c r="H34" s="317">
        <v>0</v>
      </c>
      <c r="I34" s="317">
        <v>0</v>
      </c>
      <c r="J34" s="317">
        <v>0</v>
      </c>
      <c r="K34" s="317">
        <v>0</v>
      </c>
      <c r="L34" s="318">
        <v>0</v>
      </c>
      <c r="M34" s="318">
        <v>0</v>
      </c>
      <c r="N34" s="308">
        <f t="shared" si="2"/>
        <v>0</v>
      </c>
    </row>
    <row r="35" spans="1:14" ht="20.100000000000001" customHeight="1" x14ac:dyDescent="0.25">
      <c r="A35" s="115" t="s">
        <v>177</v>
      </c>
      <c r="B35" s="317">
        <v>0</v>
      </c>
      <c r="C35" s="317">
        <v>0</v>
      </c>
      <c r="D35" s="317">
        <v>0</v>
      </c>
      <c r="E35" s="317">
        <v>0</v>
      </c>
      <c r="F35" s="317">
        <v>0</v>
      </c>
      <c r="G35" s="317">
        <v>0</v>
      </c>
      <c r="H35" s="317">
        <v>0</v>
      </c>
      <c r="I35" s="317">
        <v>0</v>
      </c>
      <c r="J35" s="317">
        <v>0</v>
      </c>
      <c r="K35" s="317">
        <v>0</v>
      </c>
      <c r="L35" s="318">
        <v>0</v>
      </c>
      <c r="M35" s="318">
        <v>0</v>
      </c>
      <c r="N35" s="308">
        <f t="shared" si="2"/>
        <v>0</v>
      </c>
    </row>
    <row r="36" spans="1:14" ht="16.5" x14ac:dyDescent="0.25">
      <c r="A36" s="115" t="s">
        <v>390</v>
      </c>
      <c r="B36" s="317">
        <v>0</v>
      </c>
      <c r="C36" s="317">
        <v>0</v>
      </c>
      <c r="D36" s="317">
        <v>0</v>
      </c>
      <c r="E36" s="317">
        <v>0</v>
      </c>
      <c r="F36" s="317">
        <v>0</v>
      </c>
      <c r="G36" s="317">
        <v>0</v>
      </c>
      <c r="H36" s="317">
        <v>0</v>
      </c>
      <c r="I36" s="317">
        <v>0</v>
      </c>
      <c r="J36" s="317">
        <v>0</v>
      </c>
      <c r="K36" s="317">
        <v>0</v>
      </c>
      <c r="L36" s="318">
        <v>0</v>
      </c>
      <c r="M36" s="318">
        <v>0</v>
      </c>
      <c r="N36" s="308">
        <f t="shared" si="2"/>
        <v>0</v>
      </c>
    </row>
    <row r="37" spans="1:14" ht="15" x14ac:dyDescent="0.25">
      <c r="A37" s="207" t="s">
        <v>15</v>
      </c>
      <c r="B37" s="321">
        <f t="shared" ref="B37:M37" si="3">SUM(B23:B36)</f>
        <v>15237.69</v>
      </c>
      <c r="C37" s="321">
        <f t="shared" si="3"/>
        <v>15162.449999999999</v>
      </c>
      <c r="D37" s="321">
        <f t="shared" si="3"/>
        <v>15801.61</v>
      </c>
      <c r="E37" s="321">
        <f t="shared" si="3"/>
        <v>15626.259999999998</v>
      </c>
      <c r="F37" s="321">
        <f t="shared" si="3"/>
        <v>15964.97</v>
      </c>
      <c r="G37" s="321">
        <f t="shared" si="3"/>
        <v>15085.55</v>
      </c>
      <c r="H37" s="321">
        <f t="shared" si="3"/>
        <v>14809.55</v>
      </c>
      <c r="I37" s="321">
        <f t="shared" si="3"/>
        <v>14037.46</v>
      </c>
      <c r="J37" s="321">
        <f t="shared" si="3"/>
        <v>14129.550000000001</v>
      </c>
      <c r="K37" s="321">
        <f t="shared" si="3"/>
        <v>14174.849999999999</v>
      </c>
      <c r="L37" s="321">
        <f t="shared" si="3"/>
        <v>13209.920000000002</v>
      </c>
      <c r="M37" s="321">
        <f t="shared" si="3"/>
        <v>14747.359999999999</v>
      </c>
      <c r="N37" s="308">
        <f t="shared" si="2"/>
        <v>177987.22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7"/>
  <sheetViews>
    <sheetView zoomScale="91" zoomScaleNormal="91" workbookViewId="0">
      <selection activeCell="C42" sqref="C42"/>
    </sheetView>
  </sheetViews>
  <sheetFormatPr baseColWidth="10" defaultColWidth="11.42578125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204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162</v>
      </c>
      <c r="B5" s="317">
        <v>2934.7200000000003</v>
      </c>
      <c r="C5" s="317">
        <v>2667.1099999999997</v>
      </c>
      <c r="D5" s="317">
        <v>3164.21</v>
      </c>
      <c r="E5" s="317">
        <v>2936.3700000000003</v>
      </c>
      <c r="F5" s="317">
        <v>2909.42</v>
      </c>
      <c r="G5" s="317">
        <v>2682.7900000000004</v>
      </c>
      <c r="H5" s="317">
        <v>2667.33</v>
      </c>
      <c r="I5" s="317">
        <v>2760.23</v>
      </c>
      <c r="J5" s="317">
        <v>2882.91</v>
      </c>
      <c r="K5" s="317">
        <v>2949.98</v>
      </c>
      <c r="L5" s="320">
        <v>2979.1899999999996</v>
      </c>
      <c r="M5" s="320">
        <v>3269.88</v>
      </c>
      <c r="N5" s="322">
        <f t="shared" ref="N5:N19" si="0">SUM(B5:M5)</f>
        <v>34804.14</v>
      </c>
    </row>
    <row r="6" spans="1:14" ht="20.100000000000001" customHeight="1" x14ac:dyDescent="0.25">
      <c r="A6" s="115" t="s">
        <v>163</v>
      </c>
      <c r="B6" s="317">
        <v>477.11</v>
      </c>
      <c r="C6" s="317">
        <v>416.69000000000005</v>
      </c>
      <c r="D6" s="317">
        <v>477.44</v>
      </c>
      <c r="E6" s="317">
        <v>462.91999999999996</v>
      </c>
      <c r="F6" s="317">
        <v>456.71999999999997</v>
      </c>
      <c r="G6" s="317">
        <v>406.34000000000003</v>
      </c>
      <c r="H6" s="317">
        <v>412.68999999999994</v>
      </c>
      <c r="I6" s="317">
        <v>423.86</v>
      </c>
      <c r="J6" s="317">
        <v>421.7</v>
      </c>
      <c r="K6" s="317">
        <v>442.11</v>
      </c>
      <c r="L6" s="320">
        <v>458.97</v>
      </c>
      <c r="M6" s="320">
        <v>507.63000000000005</v>
      </c>
      <c r="N6" s="322">
        <f t="shared" si="0"/>
        <v>5364.18</v>
      </c>
    </row>
    <row r="7" spans="1:14" ht="20.100000000000001" customHeight="1" x14ac:dyDescent="0.25">
      <c r="A7" s="115" t="s">
        <v>164</v>
      </c>
      <c r="B7" s="317">
        <v>4297.4740000000002</v>
      </c>
      <c r="C7" s="317">
        <v>431.9</v>
      </c>
      <c r="D7" s="317">
        <v>548.88</v>
      </c>
      <c r="E7" s="317">
        <v>483.15</v>
      </c>
      <c r="F7" s="317">
        <v>494.54999999999995</v>
      </c>
      <c r="G7" s="317">
        <v>461.63</v>
      </c>
      <c r="H7" s="317">
        <v>441</v>
      </c>
      <c r="I7" s="317">
        <v>456.34</v>
      </c>
      <c r="J7" s="317">
        <v>457.64000000000004</v>
      </c>
      <c r="K7" s="317">
        <v>482.65000000000003</v>
      </c>
      <c r="L7" s="320">
        <v>458.07000000000005</v>
      </c>
      <c r="M7" s="320">
        <v>536.45000000000005</v>
      </c>
      <c r="N7" s="322">
        <f t="shared" si="0"/>
        <v>9549.7340000000004</v>
      </c>
    </row>
    <row r="8" spans="1:14" ht="20.100000000000001" customHeight="1" x14ac:dyDescent="0.25">
      <c r="A8" s="115" t="s">
        <v>186</v>
      </c>
      <c r="B8" s="317">
        <v>0</v>
      </c>
      <c r="C8" s="317">
        <v>0</v>
      </c>
      <c r="D8" s="317">
        <v>0</v>
      </c>
      <c r="E8" s="317">
        <v>0</v>
      </c>
      <c r="F8" s="317">
        <v>0</v>
      </c>
      <c r="G8" s="317">
        <v>0</v>
      </c>
      <c r="H8" s="317">
        <v>0</v>
      </c>
      <c r="I8" s="317">
        <v>0</v>
      </c>
      <c r="J8" s="317">
        <v>0</v>
      </c>
      <c r="K8" s="317">
        <v>0</v>
      </c>
      <c r="L8" s="320">
        <v>0</v>
      </c>
      <c r="M8" s="320">
        <v>0</v>
      </c>
      <c r="N8" s="322">
        <f t="shared" si="0"/>
        <v>0</v>
      </c>
    </row>
    <row r="9" spans="1:14" ht="20.100000000000001" customHeight="1" x14ac:dyDescent="0.25">
      <c r="A9" s="115" t="s">
        <v>165</v>
      </c>
      <c r="B9" s="317">
        <v>6324.4669999999996</v>
      </c>
      <c r="C9" s="317">
        <v>2744.66</v>
      </c>
      <c r="D9" s="317">
        <v>2016.4499999999998</v>
      </c>
      <c r="E9" s="317">
        <v>1054</v>
      </c>
      <c r="F9" s="317">
        <v>850.59</v>
      </c>
      <c r="G9" s="317">
        <v>691.95</v>
      </c>
      <c r="H9" s="317">
        <v>1244.73</v>
      </c>
      <c r="I9" s="317">
        <v>1035.96</v>
      </c>
      <c r="J9" s="317">
        <v>1160.49</v>
      </c>
      <c r="K9" s="317">
        <v>1461.8000000000002</v>
      </c>
      <c r="L9" s="320">
        <v>2792.7899999999995</v>
      </c>
      <c r="M9" s="320">
        <v>4357.0320000000002</v>
      </c>
      <c r="N9" s="322">
        <f t="shared" si="0"/>
        <v>25734.919000000002</v>
      </c>
    </row>
    <row r="10" spans="1:14" ht="20.100000000000001" customHeight="1" x14ac:dyDescent="0.25">
      <c r="A10" s="115" t="s">
        <v>166</v>
      </c>
      <c r="B10" s="317">
        <v>0</v>
      </c>
      <c r="C10" s="317">
        <v>0</v>
      </c>
      <c r="D10" s="317">
        <v>0</v>
      </c>
      <c r="E10" s="317">
        <v>0</v>
      </c>
      <c r="F10" s="317">
        <v>0</v>
      </c>
      <c r="G10" s="317">
        <v>0</v>
      </c>
      <c r="H10" s="317">
        <v>0</v>
      </c>
      <c r="I10" s="317">
        <v>0</v>
      </c>
      <c r="J10" s="317">
        <v>0</v>
      </c>
      <c r="K10" s="317">
        <v>0</v>
      </c>
      <c r="L10" s="320">
        <v>0</v>
      </c>
      <c r="M10" s="320">
        <v>0</v>
      </c>
      <c r="N10" s="322">
        <f t="shared" si="0"/>
        <v>0</v>
      </c>
    </row>
    <row r="11" spans="1:14" ht="20.100000000000001" customHeight="1" x14ac:dyDescent="0.25">
      <c r="A11" s="115" t="s">
        <v>167</v>
      </c>
      <c r="B11" s="317">
        <v>6519.59</v>
      </c>
      <c r="C11" s="317">
        <v>5591.3899999999994</v>
      </c>
      <c r="D11" s="317">
        <v>4125.74</v>
      </c>
      <c r="E11" s="317">
        <v>1142</v>
      </c>
      <c r="F11" s="317">
        <v>2000</v>
      </c>
      <c r="G11" s="317">
        <v>2170</v>
      </c>
      <c r="H11" s="317">
        <v>61</v>
      </c>
      <c r="I11" s="317">
        <v>2710</v>
      </c>
      <c r="J11" s="317">
        <v>1490</v>
      </c>
      <c r="K11" s="317">
        <v>826</v>
      </c>
      <c r="L11" s="320">
        <v>3599</v>
      </c>
      <c r="M11" s="320">
        <v>4526.4699999999993</v>
      </c>
      <c r="N11" s="322">
        <f t="shared" si="0"/>
        <v>34761.19</v>
      </c>
    </row>
    <row r="12" spans="1:14" ht="20.100000000000001" customHeight="1" x14ac:dyDescent="0.25">
      <c r="A12" s="115" t="s">
        <v>168</v>
      </c>
      <c r="B12" s="317">
        <v>0</v>
      </c>
      <c r="C12" s="317"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20">
        <v>0</v>
      </c>
      <c r="M12" s="320">
        <v>0</v>
      </c>
      <c r="N12" s="322">
        <f t="shared" si="0"/>
        <v>0</v>
      </c>
    </row>
    <row r="13" spans="1:14" ht="20.100000000000001" customHeight="1" x14ac:dyDescent="0.25">
      <c r="A13" s="115" t="s">
        <v>169</v>
      </c>
      <c r="B13" s="317">
        <v>0</v>
      </c>
      <c r="C13" s="317">
        <v>0</v>
      </c>
      <c r="D13" s="317">
        <v>0</v>
      </c>
      <c r="E13" s="317">
        <v>0</v>
      </c>
      <c r="F13" s="317">
        <v>0</v>
      </c>
      <c r="G13" s="317">
        <v>0</v>
      </c>
      <c r="H13" s="317">
        <v>0</v>
      </c>
      <c r="I13" s="317">
        <v>0</v>
      </c>
      <c r="J13" s="317">
        <v>0</v>
      </c>
      <c r="K13" s="317">
        <v>0</v>
      </c>
      <c r="L13" s="320">
        <v>0</v>
      </c>
      <c r="M13" s="320">
        <v>0</v>
      </c>
      <c r="N13" s="322">
        <f t="shared" si="0"/>
        <v>0</v>
      </c>
    </row>
    <row r="14" spans="1:14" ht="20.100000000000001" customHeight="1" x14ac:dyDescent="0.25">
      <c r="A14" s="115" t="s">
        <v>170</v>
      </c>
      <c r="B14" s="317">
        <v>3451.92</v>
      </c>
      <c r="C14" s="317">
        <v>3194.08</v>
      </c>
      <c r="D14" s="317">
        <v>3801.74</v>
      </c>
      <c r="E14" s="317">
        <v>3320.16</v>
      </c>
      <c r="F14" s="317">
        <v>3361.8399999999997</v>
      </c>
      <c r="G14" s="317">
        <v>3189.55</v>
      </c>
      <c r="H14" s="317">
        <v>3107.4</v>
      </c>
      <c r="I14" s="317">
        <v>3013.1099999999997</v>
      </c>
      <c r="J14" s="317">
        <v>2905.38</v>
      </c>
      <c r="K14" s="317">
        <v>2994.87</v>
      </c>
      <c r="L14" s="320">
        <v>4769.3599999999997</v>
      </c>
      <c r="M14" s="320">
        <v>4210.17</v>
      </c>
      <c r="N14" s="322">
        <f t="shared" si="0"/>
        <v>41319.579999999994</v>
      </c>
    </row>
    <row r="15" spans="1:14" ht="20.100000000000001" customHeight="1" x14ac:dyDescent="0.25">
      <c r="A15" s="115" t="s">
        <v>306</v>
      </c>
      <c r="B15" s="317">
        <v>14070.453</v>
      </c>
      <c r="C15" s="317">
        <v>7378.1500000000005</v>
      </c>
      <c r="D15" s="317">
        <v>8777.4760000000006</v>
      </c>
      <c r="E15" s="317">
        <v>7076.33</v>
      </c>
      <c r="F15" s="317">
        <v>6771.61</v>
      </c>
      <c r="G15" s="317">
        <v>6569.71</v>
      </c>
      <c r="H15" s="317">
        <v>6717.83</v>
      </c>
      <c r="I15" s="317">
        <v>7659.5599999999995</v>
      </c>
      <c r="J15" s="317">
        <v>6811.14</v>
      </c>
      <c r="K15" s="317">
        <v>8119.6699999999983</v>
      </c>
      <c r="L15" s="320">
        <v>9212.5500000000011</v>
      </c>
      <c r="M15" s="320">
        <v>7816.4310000000005</v>
      </c>
      <c r="N15" s="322">
        <f t="shared" si="0"/>
        <v>96980.91</v>
      </c>
    </row>
    <row r="16" spans="1:14" ht="20.100000000000001" customHeight="1" x14ac:dyDescent="0.25">
      <c r="A16" s="115" t="s">
        <v>307</v>
      </c>
      <c r="B16" s="317">
        <v>0</v>
      </c>
      <c r="C16" s="317">
        <v>0</v>
      </c>
      <c r="D16" s="317">
        <v>0</v>
      </c>
      <c r="E16" s="317">
        <v>0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  <c r="L16" s="320">
        <v>0</v>
      </c>
      <c r="M16" s="320">
        <v>0</v>
      </c>
      <c r="N16" s="322">
        <f t="shared" si="0"/>
        <v>0</v>
      </c>
    </row>
    <row r="17" spans="1:14" ht="20.100000000000001" customHeight="1" x14ac:dyDescent="0.25">
      <c r="A17" s="115" t="s">
        <v>177</v>
      </c>
      <c r="B17" s="317">
        <v>0</v>
      </c>
      <c r="C17" s="317">
        <v>0</v>
      </c>
      <c r="D17" s="317">
        <v>0</v>
      </c>
      <c r="E17" s="317">
        <v>0</v>
      </c>
      <c r="F17" s="317">
        <v>0</v>
      </c>
      <c r="G17" s="317">
        <v>0</v>
      </c>
      <c r="H17" s="317">
        <v>0</v>
      </c>
      <c r="I17" s="317">
        <v>0</v>
      </c>
      <c r="J17" s="317">
        <v>0</v>
      </c>
      <c r="K17" s="317">
        <v>0</v>
      </c>
      <c r="L17" s="320">
        <v>0</v>
      </c>
      <c r="M17" s="320">
        <v>0</v>
      </c>
      <c r="N17" s="322">
        <f t="shared" si="0"/>
        <v>0</v>
      </c>
    </row>
    <row r="18" spans="1:14" ht="20.100000000000001" customHeight="1" x14ac:dyDescent="0.25">
      <c r="A18" s="115" t="s">
        <v>390</v>
      </c>
      <c r="B18" s="304">
        <v>9255.1820000000007</v>
      </c>
      <c r="C18" s="304">
        <v>456.34999999999997</v>
      </c>
      <c r="D18" s="304">
        <v>150.78100000000001</v>
      </c>
      <c r="E18" s="304">
        <v>120.61199999999999</v>
      </c>
      <c r="F18" s="304">
        <v>0</v>
      </c>
      <c r="G18" s="304">
        <v>0</v>
      </c>
      <c r="H18" s="304">
        <v>0</v>
      </c>
      <c r="I18" s="304">
        <v>0</v>
      </c>
      <c r="J18" s="304">
        <v>60.515000000000001</v>
      </c>
      <c r="K18" s="304">
        <v>302.38299999999998</v>
      </c>
      <c r="L18" s="304">
        <v>1269.6379999999999</v>
      </c>
      <c r="M18" s="304">
        <v>466.49</v>
      </c>
      <c r="N18" s="322">
        <f t="shared" si="0"/>
        <v>12081.950999999999</v>
      </c>
    </row>
    <row r="19" spans="1:14" ht="20.100000000000001" customHeight="1" x14ac:dyDescent="0.25">
      <c r="A19" s="207" t="s">
        <v>15</v>
      </c>
      <c r="B19" s="321">
        <f t="shared" ref="B19:M19" si="1">SUM(B5:B18)</f>
        <v>47330.916000000005</v>
      </c>
      <c r="C19" s="321">
        <f t="shared" si="1"/>
        <v>22880.329999999998</v>
      </c>
      <c r="D19" s="321">
        <f t="shared" si="1"/>
        <v>23062.717000000001</v>
      </c>
      <c r="E19" s="321">
        <f t="shared" si="1"/>
        <v>16595.542000000001</v>
      </c>
      <c r="F19" s="321">
        <f t="shared" si="1"/>
        <v>16844.73</v>
      </c>
      <c r="G19" s="321">
        <f t="shared" si="1"/>
        <v>16171.970000000001</v>
      </c>
      <c r="H19" s="321">
        <f t="shared" si="1"/>
        <v>14651.98</v>
      </c>
      <c r="I19" s="321">
        <f t="shared" si="1"/>
        <v>18059.059999999998</v>
      </c>
      <c r="J19" s="321">
        <f t="shared" si="1"/>
        <v>16189.774999999998</v>
      </c>
      <c r="K19" s="321">
        <f t="shared" si="1"/>
        <v>17579.463</v>
      </c>
      <c r="L19" s="321">
        <f t="shared" si="1"/>
        <v>25539.567999999999</v>
      </c>
      <c r="M19" s="321">
        <f t="shared" si="1"/>
        <v>25690.553</v>
      </c>
      <c r="N19" s="322">
        <f t="shared" si="0"/>
        <v>260596.60399999999</v>
      </c>
    </row>
    <row r="20" spans="1:14" ht="20.100000000000001" customHeight="1" x14ac:dyDescent="0.25"/>
    <row r="21" spans="1:14" ht="20.100000000000001" customHeight="1" x14ac:dyDescent="0.25">
      <c r="A21" s="35" t="s">
        <v>35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162</v>
      </c>
      <c r="B23" s="513">
        <v>90921.91</v>
      </c>
      <c r="C23" s="513">
        <v>79867.630000000019</v>
      </c>
      <c r="D23" s="513">
        <v>99143.090000000026</v>
      </c>
      <c r="E23" s="513">
        <v>92139.619999999981</v>
      </c>
      <c r="F23" s="513">
        <v>92968.65</v>
      </c>
      <c r="G23" s="513">
        <v>87206.87</v>
      </c>
      <c r="H23" s="513">
        <v>91030.190000000031</v>
      </c>
      <c r="I23" s="513">
        <v>92529.119999999981</v>
      </c>
      <c r="J23" s="513">
        <v>91077.069999999992</v>
      </c>
      <c r="K23" s="513">
        <v>94889.940000000031</v>
      </c>
      <c r="L23" s="513">
        <v>93868.339999999982</v>
      </c>
      <c r="M23" s="513">
        <v>102017.04999999999</v>
      </c>
      <c r="N23" s="322">
        <f t="shared" ref="N23:N37" si="2">SUM(B23:M23)</f>
        <v>1107659.48</v>
      </c>
    </row>
    <row r="24" spans="1:14" ht="20.100000000000001" customHeight="1" x14ac:dyDescent="0.25">
      <c r="A24" s="115" t="s">
        <v>163</v>
      </c>
      <c r="B24" s="513">
        <v>52564.939999999988</v>
      </c>
      <c r="C24" s="513">
        <v>46593.32</v>
      </c>
      <c r="D24" s="513">
        <v>58383.980000000025</v>
      </c>
      <c r="E24" s="513">
        <v>55039.43</v>
      </c>
      <c r="F24" s="513">
        <v>55582.969999999979</v>
      </c>
      <c r="G24" s="513">
        <v>52764.269999999982</v>
      </c>
      <c r="H24" s="513">
        <v>55260.440000000017</v>
      </c>
      <c r="I24" s="513">
        <v>55807.220000000023</v>
      </c>
      <c r="J24" s="513">
        <v>54702.04000000003</v>
      </c>
      <c r="K24" s="513">
        <v>55376.43</v>
      </c>
      <c r="L24" s="513">
        <v>53953.700000000012</v>
      </c>
      <c r="M24" s="513">
        <v>59722.060000000012</v>
      </c>
      <c r="N24" s="322">
        <f t="shared" si="2"/>
        <v>655750.80000000005</v>
      </c>
    </row>
    <row r="25" spans="1:14" ht="20.100000000000001" customHeight="1" x14ac:dyDescent="0.25">
      <c r="A25" s="115" t="s">
        <v>164</v>
      </c>
      <c r="B25" s="513">
        <v>15009.929999999998</v>
      </c>
      <c r="C25" s="513">
        <v>13447.730000000003</v>
      </c>
      <c r="D25" s="513">
        <v>16493.5</v>
      </c>
      <c r="E25" s="513">
        <v>15562.76</v>
      </c>
      <c r="F25" s="513">
        <v>15389.450000000006</v>
      </c>
      <c r="G25" s="513">
        <v>14411.260000000002</v>
      </c>
      <c r="H25" s="513">
        <v>14857.079999999994</v>
      </c>
      <c r="I25" s="513">
        <v>14659.509999999993</v>
      </c>
      <c r="J25" s="513">
        <v>14391.869999999995</v>
      </c>
      <c r="K25" s="513">
        <v>14530.29</v>
      </c>
      <c r="L25" s="513">
        <v>14120.800000000005</v>
      </c>
      <c r="M25" s="513">
        <v>16113.590000000007</v>
      </c>
      <c r="N25" s="322">
        <f t="shared" si="2"/>
        <v>178987.77</v>
      </c>
    </row>
    <row r="26" spans="1:14" ht="20.100000000000001" customHeight="1" x14ac:dyDescent="0.25">
      <c r="A26" s="115" t="s">
        <v>186</v>
      </c>
      <c r="B26" s="513">
        <v>157.36000000000001</v>
      </c>
      <c r="C26" s="513">
        <v>116.89</v>
      </c>
      <c r="D26" s="513">
        <v>137.94</v>
      </c>
      <c r="E26" s="513">
        <v>119.47</v>
      </c>
      <c r="F26" s="513">
        <v>114.69000000000001</v>
      </c>
      <c r="G26" s="513">
        <v>90.050000000000011</v>
      </c>
      <c r="H26" s="513">
        <v>128.85000000000002</v>
      </c>
      <c r="I26" s="513">
        <v>115.86999999999999</v>
      </c>
      <c r="J26" s="513">
        <v>115.48999999999998</v>
      </c>
      <c r="K26" s="513">
        <v>140.24</v>
      </c>
      <c r="L26" s="513">
        <v>143.21999999999997</v>
      </c>
      <c r="M26" s="513">
        <v>189.01000000000002</v>
      </c>
      <c r="N26" s="322">
        <f t="shared" si="2"/>
        <v>1569.0800000000002</v>
      </c>
    </row>
    <row r="27" spans="1:14" ht="20.100000000000001" customHeight="1" x14ac:dyDescent="0.25">
      <c r="A27" s="115" t="s">
        <v>165</v>
      </c>
      <c r="B27" s="513">
        <v>109140.84</v>
      </c>
      <c r="C27" s="513">
        <v>102577.8</v>
      </c>
      <c r="D27" s="513">
        <v>107208.09</v>
      </c>
      <c r="E27" s="513">
        <v>95827.89999999998</v>
      </c>
      <c r="F27" s="513">
        <v>96513.96</v>
      </c>
      <c r="G27" s="513">
        <v>91713.939999999988</v>
      </c>
      <c r="H27" s="513">
        <v>100977.02999999998</v>
      </c>
      <c r="I27" s="513">
        <v>96137.75999999998</v>
      </c>
      <c r="J27" s="513">
        <v>94254.74</v>
      </c>
      <c r="K27" s="513">
        <v>100726.26999999999</v>
      </c>
      <c r="L27" s="513">
        <v>110842.67000000001</v>
      </c>
      <c r="M27" s="513">
        <v>123740.26</v>
      </c>
      <c r="N27" s="322">
        <f t="shared" si="2"/>
        <v>1229661.26</v>
      </c>
    </row>
    <row r="28" spans="1:14" ht="20.100000000000001" customHeight="1" x14ac:dyDescent="0.25">
      <c r="A28" s="115" t="s">
        <v>166</v>
      </c>
      <c r="B28" s="513">
        <v>150.64999999999998</v>
      </c>
      <c r="C28" s="513">
        <v>166.75</v>
      </c>
      <c r="D28" s="513">
        <v>275</v>
      </c>
      <c r="E28" s="513">
        <v>2901.1300000000006</v>
      </c>
      <c r="F28" s="513">
        <v>8829.1499999999924</v>
      </c>
      <c r="G28" s="513">
        <v>13963.840000000009</v>
      </c>
      <c r="H28" s="513">
        <v>15236.050000000003</v>
      </c>
      <c r="I28" s="513">
        <v>8947.1800000000039</v>
      </c>
      <c r="J28" s="513">
        <v>6699.1099999999979</v>
      </c>
      <c r="K28" s="513">
        <v>1474.2099999999998</v>
      </c>
      <c r="L28" s="513">
        <v>900.9299999999995</v>
      </c>
      <c r="M28" s="513">
        <v>130.18999999999997</v>
      </c>
      <c r="N28" s="322">
        <f t="shared" si="2"/>
        <v>59674.190000000017</v>
      </c>
    </row>
    <row r="29" spans="1:14" ht="20.100000000000001" customHeight="1" x14ac:dyDescent="0.25">
      <c r="A29" s="115" t="s">
        <v>167</v>
      </c>
      <c r="B29" s="513">
        <v>83.01</v>
      </c>
      <c r="C29" s="513">
        <v>81.39</v>
      </c>
      <c r="D29" s="513">
        <v>84.11</v>
      </c>
      <c r="E29" s="513">
        <v>84.6</v>
      </c>
      <c r="F29" s="513">
        <v>0.85</v>
      </c>
      <c r="G29" s="513">
        <v>0</v>
      </c>
      <c r="H29" s="513">
        <v>0</v>
      </c>
      <c r="I29" s="513">
        <v>0</v>
      </c>
      <c r="J29" s="513">
        <v>0</v>
      </c>
      <c r="K29" s="513">
        <v>27.16</v>
      </c>
      <c r="L29" s="513">
        <v>0</v>
      </c>
      <c r="M29" s="513">
        <v>0</v>
      </c>
      <c r="N29" s="322">
        <f t="shared" si="2"/>
        <v>361.12000000000006</v>
      </c>
    </row>
    <row r="30" spans="1:14" ht="20.100000000000001" customHeight="1" x14ac:dyDescent="0.25">
      <c r="A30" s="115" t="s">
        <v>168</v>
      </c>
      <c r="B30" s="513">
        <v>0</v>
      </c>
      <c r="C30" s="513">
        <v>0</v>
      </c>
      <c r="D30" s="513">
        <v>0</v>
      </c>
      <c r="E30" s="513">
        <v>0</v>
      </c>
      <c r="F30" s="513">
        <v>0</v>
      </c>
      <c r="G30" s="513">
        <v>0</v>
      </c>
      <c r="H30" s="513">
        <v>0</v>
      </c>
      <c r="I30" s="513">
        <v>0</v>
      </c>
      <c r="J30" s="513">
        <v>0</v>
      </c>
      <c r="K30" s="513">
        <v>0</v>
      </c>
      <c r="L30" s="513">
        <v>0</v>
      </c>
      <c r="M30" s="513">
        <v>0</v>
      </c>
      <c r="N30" s="322">
        <f t="shared" si="2"/>
        <v>0</v>
      </c>
    </row>
    <row r="31" spans="1:14" ht="20.100000000000001" customHeight="1" x14ac:dyDescent="0.25">
      <c r="A31" s="115" t="s">
        <v>169</v>
      </c>
      <c r="B31" s="513">
        <v>203.01</v>
      </c>
      <c r="C31" s="513">
        <v>133.9</v>
      </c>
      <c r="D31" s="513">
        <v>121.72</v>
      </c>
      <c r="E31" s="513">
        <v>68.09</v>
      </c>
      <c r="F31" s="513">
        <v>134.13</v>
      </c>
      <c r="G31" s="513">
        <v>120.07</v>
      </c>
      <c r="H31" s="513">
        <v>133.97</v>
      </c>
      <c r="I31" s="513">
        <v>107.58</v>
      </c>
      <c r="J31" s="513">
        <v>93.85</v>
      </c>
      <c r="K31" s="513">
        <v>135.34</v>
      </c>
      <c r="L31" s="513">
        <v>148.02000000000001</v>
      </c>
      <c r="M31" s="513">
        <v>80.540000000000006</v>
      </c>
      <c r="N31" s="322">
        <f t="shared" si="2"/>
        <v>1480.22</v>
      </c>
    </row>
    <row r="32" spans="1:14" ht="20.100000000000001" customHeight="1" x14ac:dyDescent="0.25">
      <c r="A32" s="115" t="s">
        <v>170</v>
      </c>
      <c r="B32" s="513">
        <v>174612.97000000009</v>
      </c>
      <c r="C32" s="513">
        <v>155930.86000000004</v>
      </c>
      <c r="D32" s="513">
        <v>184667.95</v>
      </c>
      <c r="E32" s="513">
        <v>154754.48999999996</v>
      </c>
      <c r="F32" s="513">
        <v>168315.95</v>
      </c>
      <c r="G32" s="513">
        <v>156546.63</v>
      </c>
      <c r="H32" s="513">
        <v>166484.78</v>
      </c>
      <c r="I32" s="513">
        <v>172428.24000000008</v>
      </c>
      <c r="J32" s="513">
        <v>162026.41000000006</v>
      </c>
      <c r="K32" s="513">
        <v>155676.37999999998</v>
      </c>
      <c r="L32" s="513">
        <v>183672.35</v>
      </c>
      <c r="M32" s="513">
        <v>182207.78</v>
      </c>
      <c r="N32" s="322">
        <f t="shared" si="2"/>
        <v>2017324.7900000003</v>
      </c>
    </row>
    <row r="33" spans="1:14" ht="20.100000000000001" customHeight="1" x14ac:dyDescent="0.25">
      <c r="A33" s="115" t="s">
        <v>306</v>
      </c>
      <c r="B33" s="513">
        <v>0</v>
      </c>
      <c r="C33" s="513">
        <v>0</v>
      </c>
      <c r="D33" s="513">
        <v>0</v>
      </c>
      <c r="E33" s="513">
        <v>33.765999999999998</v>
      </c>
      <c r="F33" s="513">
        <v>560.90000000000009</v>
      </c>
      <c r="G33" s="513">
        <v>345.72100000000006</v>
      </c>
      <c r="H33" s="513">
        <v>33.975000000000001</v>
      </c>
      <c r="I33" s="513">
        <v>29.966000000000001</v>
      </c>
      <c r="J33" s="513">
        <v>0</v>
      </c>
      <c r="K33" s="513">
        <v>0</v>
      </c>
      <c r="L33" s="513">
        <v>169.50400000000002</v>
      </c>
      <c r="M33" s="513">
        <v>131.08199999999999</v>
      </c>
      <c r="N33" s="322">
        <f t="shared" si="2"/>
        <v>1304.9140000000002</v>
      </c>
    </row>
    <row r="34" spans="1:14" ht="20.100000000000001" customHeight="1" x14ac:dyDescent="0.25">
      <c r="A34" s="115" t="s">
        <v>307</v>
      </c>
      <c r="B34" s="513">
        <v>0</v>
      </c>
      <c r="C34" s="513">
        <v>0</v>
      </c>
      <c r="D34" s="513">
        <v>0</v>
      </c>
      <c r="E34" s="513">
        <v>0</v>
      </c>
      <c r="F34" s="513">
        <v>0</v>
      </c>
      <c r="G34" s="513">
        <v>0</v>
      </c>
      <c r="H34" s="513">
        <v>0</v>
      </c>
      <c r="I34" s="513">
        <v>0</v>
      </c>
      <c r="J34" s="513">
        <v>0</v>
      </c>
      <c r="K34" s="513">
        <v>0</v>
      </c>
      <c r="L34" s="513">
        <v>0</v>
      </c>
      <c r="M34" s="513">
        <v>0</v>
      </c>
      <c r="N34" s="322">
        <f t="shared" si="2"/>
        <v>0</v>
      </c>
    </row>
    <row r="35" spans="1:14" ht="20.100000000000001" customHeight="1" x14ac:dyDescent="0.25">
      <c r="A35" s="115" t="s">
        <v>177</v>
      </c>
      <c r="B35" s="513">
        <v>0</v>
      </c>
      <c r="C35" s="513">
        <v>0</v>
      </c>
      <c r="D35" s="513">
        <v>0</v>
      </c>
      <c r="E35" s="513">
        <v>0.06</v>
      </c>
      <c r="F35" s="513">
        <v>9618.36</v>
      </c>
      <c r="G35" s="513">
        <v>8892.91</v>
      </c>
      <c r="H35" s="513">
        <v>9041.6200000000008</v>
      </c>
      <c r="I35" s="513">
        <v>8678.2499999999982</v>
      </c>
      <c r="J35" s="513">
        <v>6287.5</v>
      </c>
      <c r="K35" s="513">
        <v>4427.22</v>
      </c>
      <c r="L35" s="513">
        <v>0</v>
      </c>
      <c r="M35" s="513">
        <v>0</v>
      </c>
      <c r="N35" s="322">
        <f t="shared" si="2"/>
        <v>46945.920000000006</v>
      </c>
    </row>
    <row r="36" spans="1:14" ht="20.100000000000001" customHeight="1" x14ac:dyDescent="0.25">
      <c r="A36" s="115" t="s">
        <v>390</v>
      </c>
      <c r="B36" s="513">
        <v>0</v>
      </c>
      <c r="C36" s="513">
        <v>0</v>
      </c>
      <c r="D36" s="513">
        <v>0</v>
      </c>
      <c r="E36" s="513">
        <v>0</v>
      </c>
      <c r="F36" s="513">
        <v>0</v>
      </c>
      <c r="G36" s="513">
        <v>0</v>
      </c>
      <c r="H36" s="513">
        <v>0</v>
      </c>
      <c r="I36" s="513">
        <v>0</v>
      </c>
      <c r="J36" s="513">
        <v>0</v>
      </c>
      <c r="K36" s="513">
        <v>0</v>
      </c>
      <c r="L36" s="513">
        <v>0</v>
      </c>
      <c r="M36" s="513">
        <v>0</v>
      </c>
      <c r="N36" s="322">
        <f t="shared" si="2"/>
        <v>0</v>
      </c>
    </row>
    <row r="37" spans="1:14" ht="20.25" customHeight="1" x14ac:dyDescent="0.25">
      <c r="A37" s="207" t="s">
        <v>15</v>
      </c>
      <c r="B37" s="323">
        <f>SUM(B23:B36)</f>
        <v>442844.62000000011</v>
      </c>
      <c r="C37" s="323">
        <f t="shared" ref="C37:M37" si="3">SUM(C23:C36)</f>
        <v>398916.27000000014</v>
      </c>
      <c r="D37" s="323">
        <f t="shared" si="3"/>
        <v>466515.38000000006</v>
      </c>
      <c r="E37" s="323">
        <f t="shared" si="3"/>
        <v>416531.31599999999</v>
      </c>
      <c r="F37" s="323">
        <f t="shared" si="3"/>
        <v>448029.05999999994</v>
      </c>
      <c r="G37" s="323">
        <f t="shared" si="3"/>
        <v>426055.56099999993</v>
      </c>
      <c r="H37" s="323">
        <f t="shared" si="3"/>
        <v>453183.98499999999</v>
      </c>
      <c r="I37" s="323">
        <f t="shared" si="3"/>
        <v>449440.69600000011</v>
      </c>
      <c r="J37" s="323">
        <f t="shared" si="3"/>
        <v>429648.08000000007</v>
      </c>
      <c r="K37" s="323">
        <f t="shared" si="3"/>
        <v>427403.48</v>
      </c>
      <c r="L37" s="323">
        <f t="shared" si="3"/>
        <v>457819.53400000004</v>
      </c>
      <c r="M37" s="323">
        <f t="shared" si="3"/>
        <v>484331.56199999998</v>
      </c>
      <c r="N37" s="322">
        <f t="shared" si="2"/>
        <v>5300719.5439999998</v>
      </c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43"/>
  <sheetViews>
    <sheetView zoomScale="84" zoomScaleNormal="84" workbookViewId="0">
      <selection activeCell="C42" sqref="C42"/>
    </sheetView>
  </sheetViews>
  <sheetFormatPr baseColWidth="10" defaultColWidth="11.42578125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512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162</v>
      </c>
      <c r="B5" s="317">
        <v>278791.10999999993</v>
      </c>
      <c r="C5" s="317">
        <v>263782.23000000016</v>
      </c>
      <c r="D5" s="317">
        <v>277460.01999999984</v>
      </c>
      <c r="E5" s="317">
        <v>258826.04999999987</v>
      </c>
      <c r="F5" s="317">
        <v>257779.68999999986</v>
      </c>
      <c r="G5" s="317">
        <v>243265.37</v>
      </c>
      <c r="H5" s="317">
        <v>254831.20000000016</v>
      </c>
      <c r="I5" s="317">
        <v>253604.90000000011</v>
      </c>
      <c r="J5" s="317">
        <v>256259.77000000014</v>
      </c>
      <c r="K5" s="317">
        <v>261699.01000000033</v>
      </c>
      <c r="L5" s="317">
        <v>255397.46999999988</v>
      </c>
      <c r="M5" s="317">
        <v>284179.13999999984</v>
      </c>
      <c r="N5" s="322">
        <f>SUM(B5:M5)</f>
        <v>3145875.96</v>
      </c>
    </row>
    <row r="6" spans="1:14" ht="20.100000000000001" customHeight="1" x14ac:dyDescent="0.25">
      <c r="A6" s="115" t="s">
        <v>163</v>
      </c>
      <c r="B6" s="317">
        <v>111692.05000000005</v>
      </c>
      <c r="C6" s="317">
        <v>105280.2099999999</v>
      </c>
      <c r="D6" s="317">
        <v>116525.43</v>
      </c>
      <c r="E6" s="317">
        <v>110683.56000000004</v>
      </c>
      <c r="F6" s="317">
        <v>110992.02000000003</v>
      </c>
      <c r="G6" s="317">
        <v>105032.81000000008</v>
      </c>
      <c r="H6" s="317">
        <v>111083.1500000001</v>
      </c>
      <c r="I6" s="317">
        <v>110705.90000000005</v>
      </c>
      <c r="J6" s="317">
        <v>110893.84000000004</v>
      </c>
      <c r="K6" s="317">
        <v>111107</v>
      </c>
      <c r="L6" s="317">
        <v>107876.39999999995</v>
      </c>
      <c r="M6" s="317">
        <v>123035.2</v>
      </c>
      <c r="N6" s="322">
        <f t="shared" ref="N6:N19" si="0">SUM(B6:M6)</f>
        <v>1334907.57</v>
      </c>
    </row>
    <row r="7" spans="1:14" ht="20.100000000000001" customHeight="1" x14ac:dyDescent="0.25">
      <c r="A7" s="115" t="s">
        <v>164</v>
      </c>
      <c r="B7" s="317">
        <v>57696.893999999986</v>
      </c>
      <c r="C7" s="317">
        <v>53021.600000000006</v>
      </c>
      <c r="D7" s="317">
        <v>52478.590000000004</v>
      </c>
      <c r="E7" s="317">
        <v>49203.429999999964</v>
      </c>
      <c r="F7" s="317">
        <v>47941.580000000024</v>
      </c>
      <c r="G7" s="317">
        <v>46290.649999999994</v>
      </c>
      <c r="H7" s="317">
        <v>48101.769999999982</v>
      </c>
      <c r="I7" s="317">
        <v>46643.390000000007</v>
      </c>
      <c r="J7" s="317">
        <v>46919.98000000001</v>
      </c>
      <c r="K7" s="317">
        <v>46049.280000000057</v>
      </c>
      <c r="L7" s="317">
        <v>44063.279999999984</v>
      </c>
      <c r="M7" s="317">
        <v>50931.210000000021</v>
      </c>
      <c r="N7" s="322">
        <f t="shared" si="0"/>
        <v>589341.6540000001</v>
      </c>
    </row>
    <row r="8" spans="1:14" ht="20.100000000000001" customHeight="1" x14ac:dyDescent="0.25">
      <c r="A8" s="115" t="s">
        <v>186</v>
      </c>
      <c r="B8" s="317">
        <v>506.51000000000005</v>
      </c>
      <c r="C8" s="317">
        <v>470.49</v>
      </c>
      <c r="D8" s="317">
        <v>395.47</v>
      </c>
      <c r="E8" s="317">
        <v>399.39999999999992</v>
      </c>
      <c r="F8" s="317">
        <v>288.15000000000003</v>
      </c>
      <c r="G8" s="317">
        <v>276.37999999999994</v>
      </c>
      <c r="H8" s="317">
        <v>328.7700000000001</v>
      </c>
      <c r="I8" s="317">
        <v>319.13</v>
      </c>
      <c r="J8" s="317">
        <v>362.34</v>
      </c>
      <c r="K8" s="317">
        <v>377.21000000000004</v>
      </c>
      <c r="L8" s="317">
        <v>460.41999999999996</v>
      </c>
      <c r="M8" s="317">
        <v>503.65000000000003</v>
      </c>
      <c r="N8" s="322">
        <f t="shared" si="0"/>
        <v>4687.92</v>
      </c>
    </row>
    <row r="9" spans="1:14" ht="20.100000000000001" customHeight="1" x14ac:dyDescent="0.25">
      <c r="A9" s="115" t="s">
        <v>165</v>
      </c>
      <c r="B9" s="317">
        <v>133427.451</v>
      </c>
      <c r="C9" s="317">
        <v>124515.76700000001</v>
      </c>
      <c r="D9" s="317">
        <v>125905.91</v>
      </c>
      <c r="E9" s="317">
        <v>112192.45199999999</v>
      </c>
      <c r="F9" s="317">
        <v>111880.14</v>
      </c>
      <c r="G9" s="317">
        <v>106713.80699999999</v>
      </c>
      <c r="H9" s="317">
        <v>117572.641</v>
      </c>
      <c r="I9" s="317">
        <v>112393.213</v>
      </c>
      <c r="J9" s="317">
        <v>110559.833</v>
      </c>
      <c r="K9" s="317">
        <v>118579.80700000002</v>
      </c>
      <c r="L9" s="317">
        <v>131295.46799999999</v>
      </c>
      <c r="M9" s="317">
        <v>145322.86600000001</v>
      </c>
      <c r="N9" s="322">
        <f t="shared" si="0"/>
        <v>1450359.355</v>
      </c>
    </row>
    <row r="10" spans="1:14" ht="20.100000000000001" customHeight="1" x14ac:dyDescent="0.25">
      <c r="A10" s="115" t="s">
        <v>166</v>
      </c>
      <c r="B10" s="317">
        <v>561.22999999999968</v>
      </c>
      <c r="C10" s="317">
        <v>739.31</v>
      </c>
      <c r="D10" s="317">
        <v>1979.1900000000003</v>
      </c>
      <c r="E10" s="317">
        <v>7150.8900000000021</v>
      </c>
      <c r="F10" s="317">
        <v>18257.199999999997</v>
      </c>
      <c r="G10" s="317">
        <v>26946.850000000002</v>
      </c>
      <c r="H10" s="317">
        <v>28742.019999999982</v>
      </c>
      <c r="I10" s="317">
        <v>19481.409999999996</v>
      </c>
      <c r="J10" s="317">
        <v>14513.84</v>
      </c>
      <c r="K10" s="317">
        <v>4272.5700000000006</v>
      </c>
      <c r="L10" s="317">
        <v>3258.7899999999991</v>
      </c>
      <c r="M10" s="317">
        <v>761.18999999999949</v>
      </c>
      <c r="N10" s="322">
        <f t="shared" si="0"/>
        <v>126664.48999999998</v>
      </c>
    </row>
    <row r="11" spans="1:14" ht="20.100000000000001" customHeight="1" x14ac:dyDescent="0.25">
      <c r="A11" s="115" t="s">
        <v>167</v>
      </c>
      <c r="B11" s="317">
        <v>13015.12</v>
      </c>
      <c r="C11" s="317">
        <v>14270.239999999998</v>
      </c>
      <c r="D11" s="317">
        <v>10231.17</v>
      </c>
      <c r="E11" s="317">
        <v>5986.2100000000009</v>
      </c>
      <c r="F11" s="317">
        <v>7719.17</v>
      </c>
      <c r="G11" s="317">
        <v>5289.66</v>
      </c>
      <c r="H11" s="317">
        <v>5044.21</v>
      </c>
      <c r="I11" s="317">
        <v>7032.04</v>
      </c>
      <c r="J11" s="317">
        <v>6447.08</v>
      </c>
      <c r="K11" s="317">
        <v>2646.06</v>
      </c>
      <c r="L11" s="317">
        <v>4848.6099999999997</v>
      </c>
      <c r="M11" s="317">
        <v>8652.69</v>
      </c>
      <c r="N11" s="322">
        <f t="shared" si="0"/>
        <v>91182.26</v>
      </c>
    </row>
    <row r="12" spans="1:14" ht="20.100000000000001" customHeight="1" x14ac:dyDescent="0.25">
      <c r="A12" s="115" t="s">
        <v>168</v>
      </c>
      <c r="B12" s="317">
        <v>186.76</v>
      </c>
      <c r="C12" s="317">
        <v>133.41</v>
      </c>
      <c r="D12" s="317">
        <v>133.35</v>
      </c>
      <c r="E12" s="317">
        <v>213.84</v>
      </c>
      <c r="F12" s="317">
        <v>211.37</v>
      </c>
      <c r="G12" s="317">
        <v>133.35</v>
      </c>
      <c r="H12" s="317">
        <v>106.75</v>
      </c>
      <c r="I12" s="317">
        <v>213.41</v>
      </c>
      <c r="J12" s="317">
        <v>427.01</v>
      </c>
      <c r="K12" s="317">
        <v>293.8</v>
      </c>
      <c r="L12" s="317">
        <v>293.77</v>
      </c>
      <c r="M12" s="317">
        <v>347.42</v>
      </c>
      <c r="N12" s="322">
        <f t="shared" si="0"/>
        <v>2694.2400000000002</v>
      </c>
    </row>
    <row r="13" spans="1:14" ht="20.100000000000001" customHeight="1" x14ac:dyDescent="0.25">
      <c r="A13" s="115" t="s">
        <v>169</v>
      </c>
      <c r="B13" s="317">
        <v>44296.34</v>
      </c>
      <c r="C13" s="317">
        <v>41036.439999999995</v>
      </c>
      <c r="D13" s="317">
        <v>48505.240000000005</v>
      </c>
      <c r="E13" s="317">
        <v>41436.39999999998</v>
      </c>
      <c r="F13" s="317">
        <v>34157.580000000009</v>
      </c>
      <c r="G13" s="317">
        <v>37130.78</v>
      </c>
      <c r="H13" s="317">
        <v>37624.150000000009</v>
      </c>
      <c r="I13" s="317">
        <v>40239.980000000003</v>
      </c>
      <c r="J13" s="317">
        <v>33941.879999999997</v>
      </c>
      <c r="K13" s="317">
        <v>34751.360000000001</v>
      </c>
      <c r="L13" s="317">
        <v>36258.879999999997</v>
      </c>
      <c r="M13" s="317">
        <v>34150.510000000009</v>
      </c>
      <c r="N13" s="322">
        <f t="shared" si="0"/>
        <v>463529.54</v>
      </c>
    </row>
    <row r="14" spans="1:14" ht="20.100000000000001" customHeight="1" x14ac:dyDescent="0.25">
      <c r="A14" s="115" t="s">
        <v>170</v>
      </c>
      <c r="B14" s="317">
        <v>431245.85000000009</v>
      </c>
      <c r="C14" s="317">
        <v>395102.54999999993</v>
      </c>
      <c r="D14" s="317">
        <v>450183.30999999982</v>
      </c>
      <c r="E14" s="317">
        <v>391184.35000000009</v>
      </c>
      <c r="F14" s="317">
        <v>406662.92000000016</v>
      </c>
      <c r="G14" s="317">
        <v>375439.46</v>
      </c>
      <c r="H14" s="317">
        <v>393347.44000000018</v>
      </c>
      <c r="I14" s="317">
        <v>404133.05000000005</v>
      </c>
      <c r="J14" s="317">
        <v>379200.50000000047</v>
      </c>
      <c r="K14" s="317">
        <v>404668.26</v>
      </c>
      <c r="L14" s="317">
        <v>432648.12999999966</v>
      </c>
      <c r="M14" s="317">
        <v>438226.62000000005</v>
      </c>
      <c r="N14" s="322">
        <f t="shared" si="0"/>
        <v>4902042.4400000013</v>
      </c>
    </row>
    <row r="15" spans="1:14" ht="20.100000000000001" customHeight="1" x14ac:dyDescent="0.25">
      <c r="A15" s="115" t="s">
        <v>306</v>
      </c>
      <c r="B15" s="317">
        <v>460302.88799999992</v>
      </c>
      <c r="C15" s="317">
        <v>423413.27200000006</v>
      </c>
      <c r="D15" s="317">
        <v>474261.64299999998</v>
      </c>
      <c r="E15" s="317">
        <v>443874.11200000002</v>
      </c>
      <c r="F15" s="317">
        <v>453246.45800000016</v>
      </c>
      <c r="G15" s="317">
        <v>430855.18100000016</v>
      </c>
      <c r="H15" s="317">
        <v>424329.50099999993</v>
      </c>
      <c r="I15" s="317">
        <v>435332.89</v>
      </c>
      <c r="J15" s="317">
        <v>417984.4000000002</v>
      </c>
      <c r="K15" s="317">
        <v>445847.34399999987</v>
      </c>
      <c r="L15" s="317">
        <v>435762.90399999992</v>
      </c>
      <c r="M15" s="317">
        <v>449257.94199999986</v>
      </c>
      <c r="N15" s="322">
        <f t="shared" si="0"/>
        <v>5294468.5350000011</v>
      </c>
    </row>
    <row r="16" spans="1:14" ht="20.100000000000001" customHeight="1" x14ac:dyDescent="0.25">
      <c r="A16" s="115" t="s">
        <v>307</v>
      </c>
      <c r="B16" s="317">
        <v>0</v>
      </c>
      <c r="C16" s="317">
        <v>0</v>
      </c>
      <c r="D16" s="317">
        <v>0</v>
      </c>
      <c r="E16" s="317">
        <v>0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  <c r="L16" s="317">
        <v>0</v>
      </c>
      <c r="M16" s="317">
        <v>0</v>
      </c>
      <c r="N16" s="322">
        <f t="shared" si="0"/>
        <v>0</v>
      </c>
    </row>
    <row r="17" spans="1:14" ht="20.100000000000001" customHeight="1" x14ac:dyDescent="0.25">
      <c r="A17" s="115" t="s">
        <v>177</v>
      </c>
      <c r="B17" s="317">
        <v>8233.67</v>
      </c>
      <c r="C17" s="317">
        <v>7428.6</v>
      </c>
      <c r="D17" s="317">
        <v>8467.9699999999993</v>
      </c>
      <c r="E17" s="317">
        <v>8148.8200000000006</v>
      </c>
      <c r="F17" s="317">
        <v>26572.34</v>
      </c>
      <c r="G17" s="317">
        <v>22233.720000000005</v>
      </c>
      <c r="H17" s="317">
        <v>27797.230000000003</v>
      </c>
      <c r="I17" s="317">
        <v>27437.599999999999</v>
      </c>
      <c r="J17" s="317">
        <v>24441.9</v>
      </c>
      <c r="K17" s="317">
        <v>18444.45</v>
      </c>
      <c r="L17" s="317">
        <v>7890.04</v>
      </c>
      <c r="M17" s="317">
        <v>8036.28</v>
      </c>
      <c r="N17" s="322">
        <f t="shared" si="0"/>
        <v>195132.62000000002</v>
      </c>
    </row>
    <row r="18" spans="1:14" ht="20.100000000000001" customHeight="1" x14ac:dyDescent="0.25">
      <c r="A18" s="115" t="s">
        <v>390</v>
      </c>
      <c r="B18" s="317">
        <v>10999.471000000001</v>
      </c>
      <c r="C18" s="317">
        <v>3025.8030000000003</v>
      </c>
      <c r="D18" s="317">
        <v>1511.55</v>
      </c>
      <c r="E18" s="317">
        <v>1114.5360000000001</v>
      </c>
      <c r="F18" s="317">
        <v>1777.0740000000001</v>
      </c>
      <c r="G18" s="317">
        <v>2362.8500000000004</v>
      </c>
      <c r="H18" s="317">
        <v>2863.5200000000004</v>
      </c>
      <c r="I18" s="317">
        <v>1909.1660000000002</v>
      </c>
      <c r="J18" s="317">
        <v>1171.723</v>
      </c>
      <c r="K18" s="317">
        <v>2370.761</v>
      </c>
      <c r="L18" s="317">
        <v>2423.2219999999998</v>
      </c>
      <c r="M18" s="317">
        <v>3769.0750000000003</v>
      </c>
      <c r="N18" s="322">
        <f t="shared" si="0"/>
        <v>35298.750999999997</v>
      </c>
    </row>
    <row r="19" spans="1:14" ht="20.100000000000001" customHeight="1" x14ac:dyDescent="0.25">
      <c r="A19" s="207" t="s">
        <v>15</v>
      </c>
      <c r="B19" s="321">
        <f>SUM(B5:B18)</f>
        <v>1550955.3439999996</v>
      </c>
      <c r="C19" s="321">
        <f t="shared" ref="C19:M19" si="1">SUM(C5:C18)</f>
        <v>1432219.9220000003</v>
      </c>
      <c r="D19" s="321">
        <f t="shared" si="1"/>
        <v>1568038.8429999996</v>
      </c>
      <c r="E19" s="321">
        <f t="shared" si="1"/>
        <v>1430414.0500000003</v>
      </c>
      <c r="F19" s="321">
        <f t="shared" si="1"/>
        <v>1477485.6920000003</v>
      </c>
      <c r="G19" s="321">
        <f t="shared" si="1"/>
        <v>1401970.8680000002</v>
      </c>
      <c r="H19" s="321">
        <f t="shared" si="1"/>
        <v>1451772.3520000004</v>
      </c>
      <c r="I19" s="321">
        <f t="shared" si="1"/>
        <v>1459446.0790000004</v>
      </c>
      <c r="J19" s="321">
        <f t="shared" si="1"/>
        <v>1403124.0960000008</v>
      </c>
      <c r="K19" s="321">
        <f t="shared" si="1"/>
        <v>1451106.9120000002</v>
      </c>
      <c r="L19" s="321">
        <f t="shared" si="1"/>
        <v>1462477.3839999994</v>
      </c>
      <c r="M19" s="321">
        <f t="shared" si="1"/>
        <v>1547173.7929999996</v>
      </c>
      <c r="N19" s="322">
        <f t="shared" si="0"/>
        <v>17636185.335000001</v>
      </c>
    </row>
    <row r="20" spans="1:14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8"/>
    </row>
    <row r="43" spans="2:14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L37"/>
  <sheetViews>
    <sheetView zoomScale="75" zoomScaleNormal="75" workbookViewId="0">
      <selection activeCell="C42" sqref="C42"/>
    </sheetView>
  </sheetViews>
  <sheetFormatPr baseColWidth="10" defaultColWidth="11.42578125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2" x14ac:dyDescent="0.25">
      <c r="A1" s="31" t="s">
        <v>498</v>
      </c>
      <c r="B1" s="12"/>
      <c r="C1" s="12"/>
      <c r="D1" s="12"/>
      <c r="E1" s="12"/>
      <c r="F1" s="12"/>
    </row>
    <row r="2" spans="1:12" x14ac:dyDescent="0.25">
      <c r="A2" s="12"/>
      <c r="B2" s="12"/>
      <c r="C2" s="12"/>
      <c r="D2" s="12"/>
      <c r="E2" s="12"/>
      <c r="F2" s="12"/>
    </row>
    <row r="3" spans="1:12" ht="15" customHeight="1" x14ac:dyDescent="0.25">
      <c r="A3" s="12" t="s">
        <v>318</v>
      </c>
      <c r="B3" s="12"/>
      <c r="C3" s="12"/>
      <c r="D3" s="12"/>
      <c r="E3" s="12"/>
      <c r="F3" s="12"/>
    </row>
    <row r="4" spans="1:12" ht="15" customHeight="1" x14ac:dyDescent="0.25">
      <c r="A4" s="12"/>
      <c r="B4" s="12"/>
      <c r="C4" s="12"/>
      <c r="D4" s="12"/>
      <c r="E4" s="12"/>
      <c r="F4" s="12"/>
    </row>
    <row r="5" spans="1:12" ht="15" customHeight="1" x14ac:dyDescent="0.25">
      <c r="A5" s="12"/>
      <c r="B5" s="12"/>
      <c r="C5" s="12"/>
      <c r="D5" s="12"/>
      <c r="E5" s="12"/>
      <c r="F5" s="12"/>
    </row>
    <row r="6" spans="1:12" ht="15" customHeight="1" x14ac:dyDescent="0.25">
      <c r="A6" s="208" t="s">
        <v>122</v>
      </c>
      <c r="B6" s="209" t="s">
        <v>1</v>
      </c>
      <c r="C6" s="208" t="s">
        <v>121</v>
      </c>
      <c r="D6" s="208" t="s">
        <v>16</v>
      </c>
      <c r="E6" s="208" t="s">
        <v>22</v>
      </c>
      <c r="F6" s="12"/>
    </row>
    <row r="7" spans="1:12" ht="15" customHeight="1" x14ac:dyDescent="0.25">
      <c r="A7" s="210"/>
      <c r="B7" s="211" t="s">
        <v>33</v>
      </c>
      <c r="C7" s="212" t="s">
        <v>34</v>
      </c>
      <c r="D7" s="212" t="s">
        <v>67</v>
      </c>
      <c r="E7" s="213"/>
      <c r="F7" s="12"/>
    </row>
    <row r="8" spans="1:12" ht="15" customHeight="1" x14ac:dyDescent="0.25">
      <c r="A8" s="107" t="s">
        <v>191</v>
      </c>
      <c r="B8" s="324">
        <f>+'36'!B17</f>
        <v>7970.5679999999993</v>
      </c>
      <c r="C8" s="324">
        <f>+'36'!C17</f>
        <v>11941.625</v>
      </c>
      <c r="D8" s="324">
        <f>+'36'!D17</f>
        <v>0</v>
      </c>
      <c r="E8" s="319">
        <f t="shared" ref="E8:E15" si="0">SUM(B8:D8)</f>
        <v>19912.192999999999</v>
      </c>
      <c r="F8" s="12"/>
      <c r="H8" s="27"/>
      <c r="I8" s="193"/>
      <c r="J8" s="27"/>
      <c r="K8" s="27"/>
      <c r="L8" s="27"/>
    </row>
    <row r="9" spans="1:12" ht="15" customHeight="1" x14ac:dyDescent="0.25">
      <c r="A9" s="107" t="s">
        <v>192</v>
      </c>
      <c r="B9" s="324">
        <f>+'36'!B34</f>
        <v>11054.875</v>
      </c>
      <c r="C9" s="324">
        <f>+'36'!C34</f>
        <v>6596.0660000000007</v>
      </c>
      <c r="D9" s="324">
        <f>+'36'!D34</f>
        <v>0</v>
      </c>
      <c r="E9" s="319">
        <f t="shared" si="0"/>
        <v>17650.940999999999</v>
      </c>
      <c r="F9" s="12"/>
      <c r="H9" s="27"/>
      <c r="I9" s="193"/>
      <c r="J9" s="27"/>
      <c r="K9" s="27"/>
      <c r="L9" s="27"/>
    </row>
    <row r="10" spans="1:12" ht="15" customHeight="1" x14ac:dyDescent="0.25">
      <c r="A10" s="107" t="s">
        <v>193</v>
      </c>
      <c r="B10" s="324">
        <f>+'37'!B17</f>
        <v>24864.268000000004</v>
      </c>
      <c r="C10" s="324">
        <f>+'37'!C17</f>
        <v>39533.336000000003</v>
      </c>
      <c r="D10" s="324">
        <f>+'37'!D17</f>
        <v>0</v>
      </c>
      <c r="E10" s="319">
        <f t="shared" si="0"/>
        <v>64397.604000000007</v>
      </c>
      <c r="F10" s="12"/>
      <c r="H10" s="27"/>
      <c r="I10" s="193"/>
      <c r="J10" s="27"/>
      <c r="K10" s="27"/>
      <c r="L10" s="27"/>
    </row>
    <row r="11" spans="1:12" ht="15" customHeight="1" x14ac:dyDescent="0.25">
      <c r="A11" s="107" t="s">
        <v>194</v>
      </c>
      <c r="B11" s="324">
        <f>+'37'!B34</f>
        <v>14133.823</v>
      </c>
      <c r="C11" s="324">
        <f>+'37'!C34</f>
        <v>6069.1720000000005</v>
      </c>
      <c r="D11" s="324">
        <f>+'37'!D34</f>
        <v>0</v>
      </c>
      <c r="E11" s="319">
        <f t="shared" si="0"/>
        <v>20202.995000000003</v>
      </c>
      <c r="F11" s="12"/>
      <c r="H11" s="27"/>
      <c r="I11" s="193"/>
      <c r="J11" s="27"/>
      <c r="K11" s="27"/>
      <c r="L11" s="27"/>
    </row>
    <row r="12" spans="1:12" ht="15" customHeight="1" x14ac:dyDescent="0.25">
      <c r="A12" s="107" t="s">
        <v>195</v>
      </c>
      <c r="B12" s="324">
        <f>+'38'!B17</f>
        <v>38168.786</v>
      </c>
      <c r="C12" s="324">
        <f>+'38'!C17</f>
        <v>17755.612000000001</v>
      </c>
      <c r="D12" s="324">
        <f>+'38'!D17</f>
        <v>0</v>
      </c>
      <c r="E12" s="319">
        <f t="shared" si="0"/>
        <v>55924.398000000001</v>
      </c>
      <c r="F12" s="12"/>
      <c r="H12" s="27"/>
      <c r="I12" s="193"/>
      <c r="J12" s="27"/>
      <c r="K12" s="27"/>
      <c r="L12" s="27"/>
    </row>
    <row r="13" spans="1:12" ht="15" customHeight="1" x14ac:dyDescent="0.25">
      <c r="A13" s="107" t="s">
        <v>196</v>
      </c>
      <c r="B13" s="324">
        <f>+'38'!B34</f>
        <v>104216.213</v>
      </c>
      <c r="C13" s="324">
        <f>+'38'!C34</f>
        <v>41834.136000000006</v>
      </c>
      <c r="D13" s="324">
        <f>+'38'!D34</f>
        <v>0</v>
      </c>
      <c r="E13" s="319">
        <f t="shared" si="0"/>
        <v>146050.34900000002</v>
      </c>
      <c r="F13" s="12"/>
      <c r="H13" s="27"/>
      <c r="I13" s="193"/>
      <c r="J13" s="27"/>
      <c r="K13" s="27"/>
      <c r="L13" s="27"/>
    </row>
    <row r="14" spans="1:12" ht="15" customHeight="1" x14ac:dyDescent="0.25">
      <c r="A14" s="107" t="s">
        <v>197</v>
      </c>
      <c r="B14" s="324">
        <f>+'39'!B17</f>
        <v>60745.683000000005</v>
      </c>
      <c r="C14" s="324">
        <f>+'39'!C17</f>
        <v>57989.952000000012</v>
      </c>
      <c r="D14" s="324">
        <f>+'39'!D17</f>
        <v>0</v>
      </c>
      <c r="E14" s="319">
        <f t="shared" si="0"/>
        <v>118735.63500000001</v>
      </c>
      <c r="F14" s="12"/>
      <c r="H14" s="27"/>
      <c r="I14" s="193"/>
      <c r="J14" s="27"/>
      <c r="K14" s="27"/>
      <c r="L14" s="27"/>
    </row>
    <row r="15" spans="1:12" s="163" customFormat="1" ht="15" customHeight="1" x14ac:dyDescent="0.25">
      <c r="A15" s="164" t="s">
        <v>198</v>
      </c>
      <c r="B15" s="324">
        <f>+'39'!B34</f>
        <v>62892.816999999988</v>
      </c>
      <c r="C15" s="324">
        <f>+'39'!C34</f>
        <v>55932.105000000003</v>
      </c>
      <c r="D15" s="324">
        <f>+'39'!D34</f>
        <v>0</v>
      </c>
      <c r="E15" s="319">
        <f t="shared" si="0"/>
        <v>118824.92199999999</v>
      </c>
      <c r="F15" s="162"/>
      <c r="H15" s="27"/>
      <c r="I15" s="193"/>
      <c r="J15" s="27"/>
      <c r="K15" s="27"/>
      <c r="L15" s="27"/>
    </row>
    <row r="16" spans="1:12" s="163" customFormat="1" ht="15" customHeight="1" x14ac:dyDescent="0.25">
      <c r="A16" s="164" t="s">
        <v>397</v>
      </c>
      <c r="B16" s="324">
        <f>'40'!B17</f>
        <v>25105.811000000005</v>
      </c>
      <c r="C16" s="324">
        <f>'40'!C17</f>
        <v>10502.523000000001</v>
      </c>
      <c r="D16" s="324">
        <f>'40'!D17</f>
        <v>0</v>
      </c>
      <c r="E16" s="319">
        <f t="shared" ref="E16:E23" si="1">SUM(B16:D16)</f>
        <v>35608.334000000003</v>
      </c>
      <c r="F16" s="162"/>
      <c r="H16" s="27"/>
      <c r="I16" s="193"/>
      <c r="J16" s="27"/>
      <c r="K16" s="27"/>
      <c r="L16" s="27"/>
    </row>
    <row r="17" spans="1:12" ht="15" customHeight="1" x14ac:dyDescent="0.25">
      <c r="A17" s="107" t="s">
        <v>199</v>
      </c>
      <c r="B17" s="324">
        <f>'40'!B34</f>
        <v>65361.059000000008</v>
      </c>
      <c r="C17" s="324">
        <f>'40'!C34</f>
        <v>64456.934000000008</v>
      </c>
      <c r="D17" s="324">
        <f>'40'!D34</f>
        <v>0</v>
      </c>
      <c r="E17" s="319">
        <f t="shared" si="1"/>
        <v>129817.99300000002</v>
      </c>
      <c r="F17" s="12"/>
      <c r="H17" s="27"/>
      <c r="I17" s="193"/>
      <c r="J17" s="27"/>
      <c r="K17" s="27"/>
      <c r="L17" s="27"/>
    </row>
    <row r="18" spans="1:12" ht="15" customHeight="1" x14ac:dyDescent="0.25">
      <c r="A18" s="107" t="s">
        <v>200</v>
      </c>
      <c r="B18" s="324">
        <f>'41'!B17</f>
        <v>43426.7</v>
      </c>
      <c r="C18" s="324">
        <f>'41'!C17</f>
        <v>23957.412000000004</v>
      </c>
      <c r="D18" s="324">
        <f>'41'!D17</f>
        <v>0</v>
      </c>
      <c r="E18" s="319">
        <f t="shared" si="1"/>
        <v>67384.111999999994</v>
      </c>
      <c r="F18" s="12"/>
      <c r="H18" s="27"/>
      <c r="I18" s="193"/>
      <c r="J18" s="27"/>
      <c r="K18" s="27"/>
      <c r="L18" s="27"/>
    </row>
    <row r="19" spans="1:12" ht="15" customHeight="1" x14ac:dyDescent="0.25">
      <c r="A19" s="107" t="s">
        <v>201</v>
      </c>
      <c r="B19" s="324">
        <f>'41'!B34</f>
        <v>17906.381000000001</v>
      </c>
      <c r="C19" s="324">
        <f>'41'!C34</f>
        <v>15782.890999999998</v>
      </c>
      <c r="D19" s="324">
        <f>'41'!D34</f>
        <v>0</v>
      </c>
      <c r="E19" s="319">
        <f t="shared" si="1"/>
        <v>33689.271999999997</v>
      </c>
      <c r="F19" s="12"/>
      <c r="H19" s="27"/>
      <c r="I19" s="193"/>
      <c r="J19" s="27"/>
      <c r="K19" s="27"/>
      <c r="L19" s="27"/>
    </row>
    <row r="20" spans="1:12" ht="15" customHeight="1" x14ac:dyDescent="0.25">
      <c r="A20" s="107" t="s">
        <v>202</v>
      </c>
      <c r="B20" s="324">
        <f>'42_1'!B17</f>
        <v>42866.934999999998</v>
      </c>
      <c r="C20" s="324">
        <f>'42_1'!C17</f>
        <v>48037.258000000002</v>
      </c>
      <c r="D20" s="324">
        <f>'42_1'!D17</f>
        <v>0</v>
      </c>
      <c r="E20" s="319">
        <f t="shared" si="1"/>
        <v>90904.192999999999</v>
      </c>
      <c r="F20" s="12"/>
      <c r="H20" s="27"/>
      <c r="I20" s="193"/>
      <c r="J20" s="27"/>
      <c r="K20" s="27"/>
      <c r="L20" s="27"/>
    </row>
    <row r="21" spans="1:12" ht="15" customHeight="1" x14ac:dyDescent="0.25">
      <c r="A21" s="107" t="s">
        <v>203</v>
      </c>
      <c r="B21" s="324">
        <f>'42_1'!B34</f>
        <v>7791.0350000000017</v>
      </c>
      <c r="C21" s="324">
        <f>'42_1'!C34</f>
        <v>7270.4170000000004</v>
      </c>
      <c r="D21" s="324">
        <f>'42_1'!D34</f>
        <v>0</v>
      </c>
      <c r="E21" s="319">
        <f t="shared" si="1"/>
        <v>15061.452000000001</v>
      </c>
      <c r="F21" s="12"/>
      <c r="H21" s="27"/>
      <c r="I21" s="193"/>
      <c r="J21" s="27"/>
      <c r="K21" s="27"/>
      <c r="L21" s="27"/>
    </row>
    <row r="22" spans="1:12" ht="15" customHeight="1" x14ac:dyDescent="0.25">
      <c r="A22" s="107" t="s">
        <v>204</v>
      </c>
      <c r="B22" s="324">
        <f>'42_2'!B17</f>
        <v>1318.67</v>
      </c>
      <c r="C22" s="324">
        <f>'42_2'!C17</f>
        <v>7580.7829999999994</v>
      </c>
      <c r="D22" s="324">
        <f>'42_2'!D17</f>
        <v>0</v>
      </c>
      <c r="E22" s="319">
        <f t="shared" si="1"/>
        <v>8899.4529999999995</v>
      </c>
      <c r="F22" s="12"/>
      <c r="H22" s="27"/>
      <c r="I22" s="193"/>
      <c r="J22" s="27"/>
      <c r="K22" s="27"/>
      <c r="L22" s="27"/>
    </row>
    <row r="23" spans="1:12" ht="15" customHeight="1" x14ac:dyDescent="0.25">
      <c r="A23" s="107" t="s">
        <v>35</v>
      </c>
      <c r="B23" s="324">
        <f>'42_2'!B34</f>
        <v>333090.79700000002</v>
      </c>
      <c r="C23" s="324">
        <f>'42_2'!C34</f>
        <v>139067.67000000001</v>
      </c>
      <c r="D23" s="324">
        <f>'42_2'!D34</f>
        <v>0</v>
      </c>
      <c r="E23" s="319">
        <f t="shared" si="1"/>
        <v>472158.46700000006</v>
      </c>
      <c r="F23" s="12"/>
      <c r="H23" s="27"/>
      <c r="I23" s="193"/>
      <c r="J23" s="27"/>
      <c r="K23" s="27"/>
      <c r="L23" s="27"/>
    </row>
    <row r="24" spans="1:12" ht="15" customHeight="1" x14ac:dyDescent="0.25">
      <c r="A24" s="214" t="s">
        <v>15</v>
      </c>
      <c r="B24" s="319">
        <f>SUM(B8:B23)</f>
        <v>860914.42100000009</v>
      </c>
      <c r="C24" s="319">
        <f>SUM(C8:C23)</f>
        <v>554307.89200000011</v>
      </c>
      <c r="D24" s="319">
        <f>SUM(D8:D23)</f>
        <v>0</v>
      </c>
      <c r="E24" s="319">
        <f>SUM(E8:E23)</f>
        <v>1415222.3130000001</v>
      </c>
      <c r="F24" s="12"/>
      <c r="G24" s="20"/>
      <c r="H24" s="20"/>
      <c r="I24" s="193"/>
      <c r="J24" s="27"/>
    </row>
    <row r="25" spans="1:12" ht="15" customHeight="1" x14ac:dyDescent="0.25">
      <c r="A25" s="12"/>
      <c r="B25" s="12"/>
      <c r="C25" s="12"/>
      <c r="D25" s="12"/>
      <c r="E25" s="12"/>
      <c r="F25" s="12"/>
    </row>
    <row r="26" spans="1:12" ht="15" customHeight="1" x14ac:dyDescent="0.25">
      <c r="A26" s="91" t="s">
        <v>17</v>
      </c>
      <c r="B26" s="12"/>
      <c r="C26" s="12"/>
      <c r="D26" s="12"/>
      <c r="E26" s="12"/>
      <c r="F26" s="12"/>
      <c r="G26" s="27"/>
    </row>
    <row r="27" spans="1:12" ht="15" customHeight="1" x14ac:dyDescent="0.25">
      <c r="A27" s="92" t="s">
        <v>20</v>
      </c>
      <c r="B27" s="12"/>
      <c r="C27" s="12"/>
      <c r="D27" s="12"/>
      <c r="E27" s="12"/>
      <c r="F27" s="12"/>
    </row>
    <row r="28" spans="1:12" ht="15" customHeight="1" x14ac:dyDescent="0.25">
      <c r="A28" s="92" t="s">
        <v>21</v>
      </c>
    </row>
    <row r="29" spans="1:12" ht="15" customHeight="1" x14ac:dyDescent="0.25">
      <c r="A29" s="92" t="s">
        <v>18</v>
      </c>
    </row>
    <row r="30" spans="1:12" ht="15" customHeight="1" x14ac:dyDescent="0.25">
      <c r="A30" s="75" t="s">
        <v>19</v>
      </c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8"/>
  <dimension ref="A1:R67"/>
  <sheetViews>
    <sheetView workbookViewId="0">
      <selection activeCell="C42" sqref="C42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598" t="s">
        <v>513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</row>
    <row r="2" spans="1:18" ht="15.75" x14ac:dyDescent="0.2">
      <c r="A2" s="599" t="s">
        <v>428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</row>
    <row r="4" spans="1:18" ht="15" x14ac:dyDescent="0.2">
      <c r="A4" s="515" t="s">
        <v>403</v>
      </c>
      <c r="B4" s="515" t="s">
        <v>404</v>
      </c>
    </row>
    <row r="5" spans="1:18" ht="15" x14ac:dyDescent="0.2">
      <c r="A5" s="438"/>
      <c r="B5" s="438"/>
      <c r="C5" s="516" t="s">
        <v>522</v>
      </c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</row>
    <row r="6" spans="1:18" ht="31.5" x14ac:dyDescent="0.2">
      <c r="A6" s="514" t="s">
        <v>405</v>
      </c>
      <c r="B6" s="514" t="s">
        <v>406</v>
      </c>
      <c r="C6" s="514" t="s">
        <v>445</v>
      </c>
      <c r="D6" s="514" t="s">
        <v>446</v>
      </c>
      <c r="E6" s="514" t="s">
        <v>447</v>
      </c>
      <c r="F6" s="514" t="s">
        <v>448</v>
      </c>
      <c r="G6" s="514" t="s">
        <v>449</v>
      </c>
      <c r="H6" s="514" t="s">
        <v>450</v>
      </c>
      <c r="I6" s="514" t="s">
        <v>451</v>
      </c>
      <c r="J6" s="514" t="s">
        <v>452</v>
      </c>
      <c r="K6" s="514" t="s">
        <v>453</v>
      </c>
      <c r="L6" s="514" t="s">
        <v>454</v>
      </c>
      <c r="M6" s="514" t="s">
        <v>455</v>
      </c>
      <c r="N6" s="514" t="s">
        <v>456</v>
      </c>
      <c r="O6" s="514" t="s">
        <v>429</v>
      </c>
      <c r="P6" s="514" t="s">
        <v>430</v>
      </c>
      <c r="Q6" s="514" t="s">
        <v>431</v>
      </c>
      <c r="R6" s="514" t="s">
        <v>432</v>
      </c>
    </row>
    <row r="7" spans="1:18" ht="15.75" x14ac:dyDescent="0.2">
      <c r="A7" s="438" t="s">
        <v>523</v>
      </c>
      <c r="B7" s="439" t="s">
        <v>28</v>
      </c>
      <c r="C7" s="440">
        <v>-4.0000000000000001E-3</v>
      </c>
      <c r="D7" s="440">
        <v>0</v>
      </c>
      <c r="E7" s="440">
        <v>823.69499999999937</v>
      </c>
      <c r="F7" s="440">
        <v>1.1550000000000002</v>
      </c>
      <c r="G7" s="440">
        <v>2941.8680000000008</v>
      </c>
      <c r="H7" s="440">
        <v>0.91800000000000004</v>
      </c>
      <c r="I7" s="440">
        <v>10634.855000000001</v>
      </c>
      <c r="J7" s="440">
        <v>6.2949999999999982</v>
      </c>
      <c r="K7" s="440">
        <v>4046.8550000000005</v>
      </c>
      <c r="L7" s="440">
        <v>6.1849999999999987</v>
      </c>
      <c r="M7" s="440">
        <v>1114.6999999999998</v>
      </c>
      <c r="N7" s="440">
        <v>1283.0430000000006</v>
      </c>
      <c r="O7" s="440">
        <v>6486.0049999999956</v>
      </c>
      <c r="P7" s="440">
        <v>19576.521999999994</v>
      </c>
      <c r="Q7" s="440">
        <v>7769.0480000000025</v>
      </c>
      <c r="R7" s="440">
        <v>27345.570000000032</v>
      </c>
    </row>
    <row r="8" spans="1:18" ht="15.75" x14ac:dyDescent="0.2">
      <c r="A8" s="438"/>
      <c r="B8" s="439" t="s">
        <v>30</v>
      </c>
      <c r="C8" s="440">
        <v>0</v>
      </c>
      <c r="D8" s="440">
        <v>0</v>
      </c>
      <c r="E8" s="440">
        <v>0</v>
      </c>
      <c r="F8" s="440">
        <v>0</v>
      </c>
      <c r="G8" s="440">
        <v>0</v>
      </c>
      <c r="H8" s="440">
        <v>0</v>
      </c>
      <c r="I8" s="440">
        <v>0</v>
      </c>
      <c r="J8" s="440">
        <v>0</v>
      </c>
      <c r="K8" s="440">
        <v>0</v>
      </c>
      <c r="L8" s="440">
        <v>0</v>
      </c>
      <c r="M8" s="440">
        <v>0</v>
      </c>
      <c r="N8" s="440">
        <v>0</v>
      </c>
      <c r="O8" s="440">
        <v>20343.097999999976</v>
      </c>
      <c r="P8" s="440">
        <v>0</v>
      </c>
      <c r="Q8" s="440">
        <v>20343.097999999976</v>
      </c>
      <c r="R8" s="440">
        <v>20343.097999999976</v>
      </c>
    </row>
    <row r="9" spans="1:18" ht="15.75" x14ac:dyDescent="0.2">
      <c r="A9" s="438"/>
      <c r="B9" s="439" t="s">
        <v>27</v>
      </c>
      <c r="C9" s="440">
        <v>0</v>
      </c>
      <c r="D9" s="440">
        <v>0</v>
      </c>
      <c r="E9" s="440">
        <v>1346.5119999999997</v>
      </c>
      <c r="F9" s="440">
        <v>5.2050000000000001</v>
      </c>
      <c r="G9" s="440">
        <v>4433.9060000000009</v>
      </c>
      <c r="H9" s="440">
        <v>9.1540000000000017</v>
      </c>
      <c r="I9" s="440">
        <v>24176.741000000005</v>
      </c>
      <c r="J9" s="440">
        <v>69.61200000000008</v>
      </c>
      <c r="K9" s="440">
        <v>5087.9829999999993</v>
      </c>
      <c r="L9" s="440">
        <v>35.954999999999998</v>
      </c>
      <c r="M9" s="440">
        <v>775.55099999999993</v>
      </c>
      <c r="N9" s="440">
        <v>0</v>
      </c>
      <c r="O9" s="440">
        <v>6788.7690000000048</v>
      </c>
      <c r="P9" s="440">
        <v>35940.618999999999</v>
      </c>
      <c r="Q9" s="440">
        <v>6788.7690000000048</v>
      </c>
      <c r="R9" s="440">
        <v>42729.388000000006</v>
      </c>
    </row>
    <row r="10" spans="1:18" ht="15.75" x14ac:dyDescent="0.2">
      <c r="A10" s="438"/>
      <c r="B10" s="439" t="s">
        <v>420</v>
      </c>
      <c r="C10" s="440">
        <v>0</v>
      </c>
      <c r="D10" s="440">
        <v>0</v>
      </c>
      <c r="E10" s="440">
        <v>7.55</v>
      </c>
      <c r="F10" s="440">
        <v>0</v>
      </c>
      <c r="G10" s="440">
        <v>44.9</v>
      </c>
      <c r="H10" s="440">
        <v>0</v>
      </c>
      <c r="I10" s="440">
        <v>281.42999999999995</v>
      </c>
      <c r="J10" s="440">
        <v>0.09</v>
      </c>
      <c r="K10" s="440">
        <v>192.60000000000002</v>
      </c>
      <c r="L10" s="440">
        <v>0</v>
      </c>
      <c r="M10" s="440">
        <v>1.07</v>
      </c>
      <c r="N10" s="440">
        <v>0</v>
      </c>
      <c r="O10" s="440">
        <v>473.64099999999985</v>
      </c>
      <c r="P10" s="440">
        <v>527.64</v>
      </c>
      <c r="Q10" s="440">
        <v>473.64099999999985</v>
      </c>
      <c r="R10" s="440">
        <v>1001.2809999999994</v>
      </c>
    </row>
    <row r="11" spans="1:18" ht="15.75" x14ac:dyDescent="0.2">
      <c r="A11" s="444" t="s">
        <v>524</v>
      </c>
      <c r="B11" s="444"/>
      <c r="C11" s="445">
        <v>-4.0000000000000001E-3</v>
      </c>
      <c r="D11" s="445">
        <v>0</v>
      </c>
      <c r="E11" s="445">
        <v>2177.7569999999992</v>
      </c>
      <c r="F11" s="445">
        <v>6.36</v>
      </c>
      <c r="G11" s="445">
        <v>7420.6740000000009</v>
      </c>
      <c r="H11" s="445">
        <v>10.072000000000001</v>
      </c>
      <c r="I11" s="445">
        <v>35093.026000000005</v>
      </c>
      <c r="J11" s="445">
        <v>75.997000000000085</v>
      </c>
      <c r="K11" s="445">
        <v>9327.4380000000001</v>
      </c>
      <c r="L11" s="445">
        <v>42.14</v>
      </c>
      <c r="M11" s="445">
        <v>1891.3209999999997</v>
      </c>
      <c r="N11" s="445">
        <v>1283.0430000000006</v>
      </c>
      <c r="O11" s="445">
        <v>34091.512999999984</v>
      </c>
      <c r="P11" s="445">
        <v>56044.780999999988</v>
      </c>
      <c r="Q11" s="445">
        <v>35374.55599999999</v>
      </c>
      <c r="R11" s="445">
        <v>91419.337000000014</v>
      </c>
    </row>
    <row r="12" spans="1:18" ht="15.75" x14ac:dyDescent="0.2">
      <c r="A12" s="438" t="s">
        <v>525</v>
      </c>
      <c r="B12" s="439" t="s">
        <v>28</v>
      </c>
      <c r="C12" s="440">
        <v>0</v>
      </c>
      <c r="D12" s="440">
        <v>0</v>
      </c>
      <c r="E12" s="440">
        <v>760.50499999999965</v>
      </c>
      <c r="F12" s="440">
        <v>1.4849999999999999</v>
      </c>
      <c r="G12" s="440">
        <v>2489.9989999999998</v>
      </c>
      <c r="H12" s="440">
        <v>1.2209999999999999</v>
      </c>
      <c r="I12" s="440">
        <v>9638.720000000003</v>
      </c>
      <c r="J12" s="440">
        <v>5.6399999999999988</v>
      </c>
      <c r="K12" s="440">
        <v>3786.9849999999992</v>
      </c>
      <c r="L12" s="440">
        <v>6.0749999999999993</v>
      </c>
      <c r="M12" s="440">
        <v>1100.1850000000006</v>
      </c>
      <c r="N12" s="440">
        <v>1168.4779999999996</v>
      </c>
      <c r="O12" s="440">
        <v>6029.6279999999979</v>
      </c>
      <c r="P12" s="440">
        <v>17790.814999999995</v>
      </c>
      <c r="Q12" s="440">
        <v>7198.1060000000016</v>
      </c>
      <c r="R12" s="440">
        <v>24988.920999999995</v>
      </c>
    </row>
    <row r="13" spans="1:18" ht="15.75" x14ac:dyDescent="0.2">
      <c r="A13" s="438"/>
      <c r="B13" s="439" t="s">
        <v>30</v>
      </c>
      <c r="C13" s="440">
        <v>0</v>
      </c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0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27036.017999999982</v>
      </c>
      <c r="P13" s="440">
        <v>0</v>
      </c>
      <c r="Q13" s="440">
        <v>27036.017999999982</v>
      </c>
      <c r="R13" s="440">
        <v>27036.017999999982</v>
      </c>
    </row>
    <row r="14" spans="1:18" ht="15.75" x14ac:dyDescent="0.2">
      <c r="A14" s="438"/>
      <c r="B14" s="439" t="s">
        <v>27</v>
      </c>
      <c r="C14" s="440">
        <v>0</v>
      </c>
      <c r="D14" s="440">
        <v>0</v>
      </c>
      <c r="E14" s="440">
        <v>1241.4170000000006</v>
      </c>
      <c r="F14" s="440">
        <v>5.56</v>
      </c>
      <c r="G14" s="440">
        <v>3791.2200000000007</v>
      </c>
      <c r="H14" s="440">
        <v>7.9970000000000017</v>
      </c>
      <c r="I14" s="440">
        <v>21784.565000000006</v>
      </c>
      <c r="J14" s="440">
        <v>55.457000000000029</v>
      </c>
      <c r="K14" s="440">
        <v>4358.456000000001</v>
      </c>
      <c r="L14" s="440">
        <v>28.169999999999995</v>
      </c>
      <c r="M14" s="440">
        <v>816.04299999999864</v>
      </c>
      <c r="N14" s="440">
        <v>0</v>
      </c>
      <c r="O14" s="440">
        <v>6265.5539999999983</v>
      </c>
      <c r="P14" s="440">
        <v>32088.885000000002</v>
      </c>
      <c r="Q14" s="440">
        <v>6265.5539999999983</v>
      </c>
      <c r="R14" s="440">
        <v>38354.43900000002</v>
      </c>
    </row>
    <row r="15" spans="1:18" ht="15.75" x14ac:dyDescent="0.2">
      <c r="A15" s="441"/>
      <c r="B15" s="439" t="s">
        <v>420</v>
      </c>
      <c r="C15" s="440">
        <v>0</v>
      </c>
      <c r="D15" s="440">
        <v>0</v>
      </c>
      <c r="E15" s="440">
        <v>6.8649999999999993</v>
      </c>
      <c r="F15" s="440">
        <v>0</v>
      </c>
      <c r="G15" s="440">
        <v>41.524000000000001</v>
      </c>
      <c r="H15" s="440">
        <v>0</v>
      </c>
      <c r="I15" s="440">
        <v>242.11999999999998</v>
      </c>
      <c r="J15" s="440">
        <v>0</v>
      </c>
      <c r="K15" s="440">
        <v>165.86999999999995</v>
      </c>
      <c r="L15" s="440">
        <v>0</v>
      </c>
      <c r="M15" s="440">
        <v>0.85499999999999998</v>
      </c>
      <c r="N15" s="440">
        <v>0</v>
      </c>
      <c r="O15" s="440">
        <v>467.70799999999991</v>
      </c>
      <c r="P15" s="440">
        <v>457.23399999999998</v>
      </c>
      <c r="Q15" s="440">
        <v>467.70799999999991</v>
      </c>
      <c r="R15" s="440">
        <v>924.94200000000001</v>
      </c>
    </row>
    <row r="16" spans="1:18" ht="15.75" x14ac:dyDescent="0.2">
      <c r="A16" s="444" t="s">
        <v>526</v>
      </c>
      <c r="B16" s="444"/>
      <c r="C16" s="445">
        <v>0</v>
      </c>
      <c r="D16" s="445">
        <v>0</v>
      </c>
      <c r="E16" s="445">
        <v>2008.7870000000003</v>
      </c>
      <c r="F16" s="445">
        <v>7.0449999999999999</v>
      </c>
      <c r="G16" s="445">
        <v>6322.7430000000013</v>
      </c>
      <c r="H16" s="445">
        <v>9.2180000000000017</v>
      </c>
      <c r="I16" s="445">
        <v>31665.40500000001</v>
      </c>
      <c r="J16" s="445">
        <v>61.09700000000003</v>
      </c>
      <c r="K16" s="445">
        <v>8311.3110000000015</v>
      </c>
      <c r="L16" s="445">
        <v>34.24499999999999</v>
      </c>
      <c r="M16" s="445">
        <v>1917.0829999999992</v>
      </c>
      <c r="N16" s="445">
        <v>1168.4779999999996</v>
      </c>
      <c r="O16" s="445">
        <v>39798.907999999974</v>
      </c>
      <c r="P16" s="445">
        <v>50336.933999999994</v>
      </c>
      <c r="Q16" s="445">
        <v>40967.385999999977</v>
      </c>
      <c r="R16" s="445">
        <v>91304.319999999992</v>
      </c>
    </row>
    <row r="17" spans="1:18" ht="15.75" x14ac:dyDescent="0.2">
      <c r="A17" s="438" t="s">
        <v>527</v>
      </c>
      <c r="B17" s="439" t="s">
        <v>28</v>
      </c>
      <c r="C17" s="440">
        <v>0</v>
      </c>
      <c r="D17" s="440">
        <v>0</v>
      </c>
      <c r="E17" s="440">
        <v>867.85499999999934</v>
      </c>
      <c r="F17" s="440">
        <v>2.2749999999999999</v>
      </c>
      <c r="G17" s="440">
        <v>3159.5909999999994</v>
      </c>
      <c r="H17" s="440">
        <v>4.3230000000000013</v>
      </c>
      <c r="I17" s="440">
        <v>11667.780000000004</v>
      </c>
      <c r="J17" s="440">
        <v>16.245000000000001</v>
      </c>
      <c r="K17" s="440">
        <v>4820.1850000000031</v>
      </c>
      <c r="L17" s="440">
        <v>14.714999999999996</v>
      </c>
      <c r="M17" s="440">
        <v>1292.8049999999989</v>
      </c>
      <c r="N17" s="440">
        <v>1377.1499999999994</v>
      </c>
      <c r="O17" s="440">
        <v>7867.9790000000057</v>
      </c>
      <c r="P17" s="440">
        <v>21845.773999999998</v>
      </c>
      <c r="Q17" s="440">
        <v>9245.1289999999881</v>
      </c>
      <c r="R17" s="440">
        <v>31090.90299999998</v>
      </c>
    </row>
    <row r="18" spans="1:18" ht="15.75" x14ac:dyDescent="0.2">
      <c r="A18" s="438"/>
      <c r="B18" s="439" t="s">
        <v>30</v>
      </c>
      <c r="C18" s="440">
        <v>0</v>
      </c>
      <c r="D18" s="440">
        <v>0</v>
      </c>
      <c r="E18" s="440">
        <v>0</v>
      </c>
      <c r="F18" s="440">
        <v>0</v>
      </c>
      <c r="G18" s="440">
        <v>0</v>
      </c>
      <c r="H18" s="440">
        <v>0</v>
      </c>
      <c r="I18" s="440">
        <v>0</v>
      </c>
      <c r="J18" s="440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38905.66800000002</v>
      </c>
      <c r="P18" s="440">
        <v>0</v>
      </c>
      <c r="Q18" s="440">
        <v>38905.66800000002</v>
      </c>
      <c r="R18" s="440">
        <v>38905.66800000002</v>
      </c>
    </row>
    <row r="19" spans="1:18" ht="15.75" x14ac:dyDescent="0.2">
      <c r="A19" s="438"/>
      <c r="B19" s="439" t="s">
        <v>27</v>
      </c>
      <c r="C19" s="440">
        <v>0</v>
      </c>
      <c r="D19" s="440">
        <v>0</v>
      </c>
      <c r="E19" s="440">
        <v>1352.9940000000011</v>
      </c>
      <c r="F19" s="440">
        <v>9.708000000000002</v>
      </c>
      <c r="G19" s="440">
        <v>4621.9800000000041</v>
      </c>
      <c r="H19" s="440">
        <v>19.271999999999995</v>
      </c>
      <c r="I19" s="440">
        <v>26036.468000000023</v>
      </c>
      <c r="J19" s="440">
        <v>96.324000000000069</v>
      </c>
      <c r="K19" s="440">
        <v>5354.2170000000051</v>
      </c>
      <c r="L19" s="440">
        <v>39.554999999999993</v>
      </c>
      <c r="M19" s="440">
        <v>934.07500000000005</v>
      </c>
      <c r="N19" s="440">
        <v>0</v>
      </c>
      <c r="O19" s="440">
        <v>6508.6230000000041</v>
      </c>
      <c r="P19" s="440">
        <v>38464.592999999972</v>
      </c>
      <c r="Q19" s="440">
        <v>6508.6230000000041</v>
      </c>
      <c r="R19" s="440">
        <v>44973.215999999986</v>
      </c>
    </row>
    <row r="20" spans="1:18" ht="15.75" x14ac:dyDescent="0.2">
      <c r="A20" s="441"/>
      <c r="B20" s="439" t="s">
        <v>420</v>
      </c>
      <c r="C20" s="440">
        <v>0</v>
      </c>
      <c r="D20" s="440">
        <v>0</v>
      </c>
      <c r="E20" s="440">
        <v>8.6399999999999988</v>
      </c>
      <c r="F20" s="440">
        <v>0</v>
      </c>
      <c r="G20" s="440">
        <v>56.514000000000003</v>
      </c>
      <c r="H20" s="440">
        <v>0</v>
      </c>
      <c r="I20" s="440">
        <v>296.23500000000007</v>
      </c>
      <c r="J20" s="440">
        <v>0</v>
      </c>
      <c r="K20" s="440">
        <v>211.59000000000003</v>
      </c>
      <c r="L20" s="440">
        <v>0</v>
      </c>
      <c r="M20" s="440">
        <v>1.41</v>
      </c>
      <c r="N20" s="440">
        <v>0</v>
      </c>
      <c r="O20" s="440">
        <v>755.96899999999948</v>
      </c>
      <c r="P20" s="440">
        <v>574.38899999999978</v>
      </c>
      <c r="Q20" s="440">
        <v>755.96899999999948</v>
      </c>
      <c r="R20" s="440">
        <v>1330.3580000000013</v>
      </c>
    </row>
    <row r="21" spans="1:18" ht="15.75" x14ac:dyDescent="0.2">
      <c r="A21" s="444" t="s">
        <v>528</v>
      </c>
      <c r="B21" s="444"/>
      <c r="C21" s="445">
        <v>0</v>
      </c>
      <c r="D21" s="445">
        <v>0</v>
      </c>
      <c r="E21" s="445">
        <v>2229.489</v>
      </c>
      <c r="F21" s="445">
        <v>11.983000000000002</v>
      </c>
      <c r="G21" s="445">
        <v>7838.0850000000037</v>
      </c>
      <c r="H21" s="445">
        <v>23.594999999999995</v>
      </c>
      <c r="I21" s="445">
        <v>38000.483000000029</v>
      </c>
      <c r="J21" s="445">
        <v>112.56900000000007</v>
      </c>
      <c r="K21" s="445">
        <v>10385.992000000009</v>
      </c>
      <c r="L21" s="445">
        <v>54.269999999999989</v>
      </c>
      <c r="M21" s="445">
        <v>2228.2899999999991</v>
      </c>
      <c r="N21" s="445">
        <v>1377.1499999999994</v>
      </c>
      <c r="O21" s="445">
        <v>54038.239000000031</v>
      </c>
      <c r="P21" s="445">
        <v>60884.755999999972</v>
      </c>
      <c r="Q21" s="445">
        <v>55415.38900000001</v>
      </c>
      <c r="R21" s="445">
        <v>116300.14499999999</v>
      </c>
    </row>
    <row r="22" spans="1:18" ht="15.75" x14ac:dyDescent="0.2">
      <c r="A22" s="438" t="s">
        <v>529</v>
      </c>
      <c r="B22" s="439" t="s">
        <v>28</v>
      </c>
      <c r="C22" s="440">
        <v>0</v>
      </c>
      <c r="D22" s="440">
        <v>0</v>
      </c>
      <c r="E22" s="440">
        <v>1010.8150000000001</v>
      </c>
      <c r="F22" s="440">
        <v>9.1149999999999984</v>
      </c>
      <c r="G22" s="440">
        <v>3714.2369999999978</v>
      </c>
      <c r="H22" s="440">
        <v>18.391999999999996</v>
      </c>
      <c r="I22" s="440">
        <v>12771.184999999992</v>
      </c>
      <c r="J22" s="440">
        <v>37.215000000000011</v>
      </c>
      <c r="K22" s="440">
        <v>4859.4100000000062</v>
      </c>
      <c r="L22" s="440">
        <v>18.18</v>
      </c>
      <c r="M22" s="440">
        <v>1111.1399999999994</v>
      </c>
      <c r="N22" s="440">
        <v>1231.6370000000002</v>
      </c>
      <c r="O22" s="440">
        <v>7650.0099999999966</v>
      </c>
      <c r="P22" s="440">
        <v>23549.688999999991</v>
      </c>
      <c r="Q22" s="440">
        <v>8881.646999999999</v>
      </c>
      <c r="R22" s="440">
        <v>32431.336000000025</v>
      </c>
    </row>
    <row r="23" spans="1:18" ht="15.75" x14ac:dyDescent="0.2">
      <c r="A23" s="438"/>
      <c r="B23" s="439" t="s">
        <v>30</v>
      </c>
      <c r="C23" s="440">
        <v>0</v>
      </c>
      <c r="D23" s="440">
        <v>0</v>
      </c>
      <c r="E23" s="440">
        <v>0</v>
      </c>
      <c r="F23" s="440">
        <v>0</v>
      </c>
      <c r="G23" s="440">
        <v>0</v>
      </c>
      <c r="H23" s="440">
        <v>0</v>
      </c>
      <c r="I23" s="440">
        <v>0</v>
      </c>
      <c r="J23" s="440">
        <v>0</v>
      </c>
      <c r="K23" s="440">
        <v>0</v>
      </c>
      <c r="L23" s="440">
        <v>0</v>
      </c>
      <c r="M23" s="440">
        <v>0</v>
      </c>
      <c r="N23" s="440">
        <v>0</v>
      </c>
      <c r="O23" s="440">
        <v>37547.174999999981</v>
      </c>
      <c r="P23" s="440">
        <v>0</v>
      </c>
      <c r="Q23" s="440">
        <v>37547.174999999981</v>
      </c>
      <c r="R23" s="440">
        <v>37547.174999999981</v>
      </c>
    </row>
    <row r="24" spans="1:18" ht="15.75" x14ac:dyDescent="0.2">
      <c r="A24" s="438"/>
      <c r="B24" s="439" t="s">
        <v>27</v>
      </c>
      <c r="C24" s="440">
        <v>0</v>
      </c>
      <c r="D24" s="440">
        <v>0</v>
      </c>
      <c r="E24" s="440">
        <v>1597.5570000000016</v>
      </c>
      <c r="F24" s="440">
        <v>22.417999999999999</v>
      </c>
      <c r="G24" s="440">
        <v>5582.1789999999992</v>
      </c>
      <c r="H24" s="440">
        <v>37.149999999999984</v>
      </c>
      <c r="I24" s="440">
        <v>27811.908999999981</v>
      </c>
      <c r="J24" s="440">
        <v>142.57800000000006</v>
      </c>
      <c r="K24" s="440">
        <v>5376.2090000000062</v>
      </c>
      <c r="L24" s="440">
        <v>45.515000000000065</v>
      </c>
      <c r="M24" s="440">
        <v>839.73199999999986</v>
      </c>
      <c r="N24" s="440">
        <v>0</v>
      </c>
      <c r="O24" s="440">
        <v>7440.7269999999926</v>
      </c>
      <c r="P24" s="440">
        <v>41455.24700000001</v>
      </c>
      <c r="Q24" s="440">
        <v>7440.7269999999926</v>
      </c>
      <c r="R24" s="440">
        <v>48895.974000000024</v>
      </c>
    </row>
    <row r="25" spans="1:18" ht="15.75" x14ac:dyDescent="0.2">
      <c r="A25" s="441"/>
      <c r="B25" s="439" t="s">
        <v>420</v>
      </c>
      <c r="C25" s="440">
        <v>0</v>
      </c>
      <c r="D25" s="440">
        <v>0</v>
      </c>
      <c r="E25" s="440">
        <v>11.334999999999999</v>
      </c>
      <c r="F25" s="440">
        <v>0</v>
      </c>
      <c r="G25" s="440">
        <v>62.140000000000008</v>
      </c>
      <c r="H25" s="440">
        <v>0</v>
      </c>
      <c r="I25" s="440">
        <v>323.30999999999995</v>
      </c>
      <c r="J25" s="440">
        <v>1.4999999999999999E-2</v>
      </c>
      <c r="K25" s="440">
        <v>224.55499999999998</v>
      </c>
      <c r="L25" s="440">
        <v>0</v>
      </c>
      <c r="M25" s="440">
        <v>1.5299999999999998</v>
      </c>
      <c r="N25" s="440">
        <v>0</v>
      </c>
      <c r="O25" s="440">
        <v>894.61099999999965</v>
      </c>
      <c r="P25" s="440">
        <v>622.88499999999965</v>
      </c>
      <c r="Q25" s="440">
        <v>894.61099999999965</v>
      </c>
      <c r="R25" s="440">
        <v>1517.495999999999</v>
      </c>
    </row>
    <row r="26" spans="1:18" ht="15.75" x14ac:dyDescent="0.2">
      <c r="A26" s="444" t="s">
        <v>530</v>
      </c>
      <c r="B26" s="444"/>
      <c r="C26" s="445">
        <v>0</v>
      </c>
      <c r="D26" s="445">
        <v>0</v>
      </c>
      <c r="E26" s="445">
        <v>2619.7070000000017</v>
      </c>
      <c r="F26" s="445">
        <v>31.532999999999998</v>
      </c>
      <c r="G26" s="445">
        <v>9358.5559999999969</v>
      </c>
      <c r="H26" s="445">
        <v>55.54199999999998</v>
      </c>
      <c r="I26" s="445">
        <v>40906.403999999973</v>
      </c>
      <c r="J26" s="445">
        <v>179.80800000000005</v>
      </c>
      <c r="K26" s="445">
        <v>10460.174000000014</v>
      </c>
      <c r="L26" s="445">
        <v>63.695000000000064</v>
      </c>
      <c r="M26" s="445">
        <v>1952.4019999999994</v>
      </c>
      <c r="N26" s="445">
        <v>1231.6370000000002</v>
      </c>
      <c r="O26" s="445">
        <v>53532.522999999965</v>
      </c>
      <c r="P26" s="445">
        <v>65627.820999999996</v>
      </c>
      <c r="Q26" s="445">
        <v>54764.159999999967</v>
      </c>
      <c r="R26" s="445">
        <v>120391.98100000001</v>
      </c>
    </row>
    <row r="27" spans="1:18" ht="15.75" x14ac:dyDescent="0.2">
      <c r="A27" s="438" t="s">
        <v>531</v>
      </c>
      <c r="B27" s="439" t="s">
        <v>28</v>
      </c>
      <c r="C27" s="440">
        <v>0</v>
      </c>
      <c r="D27" s="440">
        <v>0</v>
      </c>
      <c r="E27" s="440">
        <v>1478.2499999999998</v>
      </c>
      <c r="F27" s="440">
        <v>17.010000000000002</v>
      </c>
      <c r="G27" s="440">
        <v>5220.8669999999947</v>
      </c>
      <c r="H27" s="440">
        <v>30.547000000000001</v>
      </c>
      <c r="I27" s="440">
        <v>16193.635</v>
      </c>
      <c r="J27" s="440">
        <v>58.335000000000036</v>
      </c>
      <c r="K27" s="440">
        <v>5696.3149999999987</v>
      </c>
      <c r="L27" s="440">
        <v>16.695000000000004</v>
      </c>
      <c r="M27" s="440">
        <v>1174.79</v>
      </c>
      <c r="N27" s="440">
        <v>1307.1040000000007</v>
      </c>
      <c r="O27" s="440">
        <v>9176.1359999999986</v>
      </c>
      <c r="P27" s="440">
        <v>29886.443999999985</v>
      </c>
      <c r="Q27" s="440">
        <v>10483.239999999993</v>
      </c>
      <c r="R27" s="440">
        <v>40369.683999999979</v>
      </c>
    </row>
    <row r="28" spans="1:18" ht="15.75" x14ac:dyDescent="0.2">
      <c r="A28" s="438"/>
      <c r="B28" s="439" t="s">
        <v>30</v>
      </c>
      <c r="C28" s="440">
        <v>0</v>
      </c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</v>
      </c>
      <c r="N28" s="440">
        <v>0</v>
      </c>
      <c r="O28" s="440">
        <v>30785.06600000001</v>
      </c>
      <c r="P28" s="440">
        <v>0</v>
      </c>
      <c r="Q28" s="440">
        <v>30785.06600000001</v>
      </c>
      <c r="R28" s="440">
        <v>30785.06600000001</v>
      </c>
    </row>
    <row r="29" spans="1:18" ht="15.75" x14ac:dyDescent="0.2">
      <c r="A29" s="438"/>
      <c r="B29" s="439" t="s">
        <v>27</v>
      </c>
      <c r="C29" s="440">
        <v>0</v>
      </c>
      <c r="D29" s="440">
        <v>0</v>
      </c>
      <c r="E29" s="440">
        <v>2275.985000000001</v>
      </c>
      <c r="F29" s="440">
        <v>42.559999999999995</v>
      </c>
      <c r="G29" s="440">
        <v>7379.9980000000005</v>
      </c>
      <c r="H29" s="440">
        <v>68.937000000000012</v>
      </c>
      <c r="I29" s="440">
        <v>34372.26100000002</v>
      </c>
      <c r="J29" s="440">
        <v>217.60799999999995</v>
      </c>
      <c r="K29" s="440">
        <v>6362.033000000004</v>
      </c>
      <c r="L29" s="440">
        <v>61.785000000000011</v>
      </c>
      <c r="M29" s="440">
        <v>849.40900000000011</v>
      </c>
      <c r="N29" s="440">
        <v>0</v>
      </c>
      <c r="O29" s="440">
        <v>8714.6360000000077</v>
      </c>
      <c r="P29" s="440">
        <v>51630.576000000001</v>
      </c>
      <c r="Q29" s="440">
        <v>8714.6360000000077</v>
      </c>
      <c r="R29" s="440">
        <v>60345.211999999985</v>
      </c>
    </row>
    <row r="30" spans="1:18" ht="15.75" x14ac:dyDescent="0.2">
      <c r="A30" s="441"/>
      <c r="B30" s="439" t="s">
        <v>420</v>
      </c>
      <c r="C30" s="440">
        <v>0</v>
      </c>
      <c r="D30" s="440">
        <v>0</v>
      </c>
      <c r="E30" s="440">
        <v>20.775000000000006</v>
      </c>
      <c r="F30" s="440">
        <v>0</v>
      </c>
      <c r="G30" s="440">
        <v>86.149000000000001</v>
      </c>
      <c r="H30" s="440">
        <v>0</v>
      </c>
      <c r="I30" s="440">
        <v>405.76499999999993</v>
      </c>
      <c r="J30" s="440">
        <v>0.09</v>
      </c>
      <c r="K30" s="440">
        <v>258.60999999999996</v>
      </c>
      <c r="L30" s="440">
        <v>0</v>
      </c>
      <c r="M30" s="440">
        <v>1.425</v>
      </c>
      <c r="N30" s="440">
        <v>0</v>
      </c>
      <c r="O30" s="440">
        <v>1361.2800000000007</v>
      </c>
      <c r="P30" s="440">
        <v>772.81399999999985</v>
      </c>
      <c r="Q30" s="440">
        <v>1361.2800000000007</v>
      </c>
      <c r="R30" s="440">
        <v>2134.094000000001</v>
      </c>
    </row>
    <row r="31" spans="1:18" ht="15.75" x14ac:dyDescent="0.2">
      <c r="A31" s="444" t="s">
        <v>532</v>
      </c>
      <c r="B31" s="444"/>
      <c r="C31" s="445">
        <v>0</v>
      </c>
      <c r="D31" s="445">
        <v>0</v>
      </c>
      <c r="E31" s="445">
        <v>3775.0100000000007</v>
      </c>
      <c r="F31" s="445">
        <v>59.569999999999993</v>
      </c>
      <c r="G31" s="445">
        <v>12687.013999999994</v>
      </c>
      <c r="H31" s="445">
        <v>99.484000000000009</v>
      </c>
      <c r="I31" s="445">
        <v>50971.661000000022</v>
      </c>
      <c r="J31" s="445">
        <v>276.03299999999996</v>
      </c>
      <c r="K31" s="445">
        <v>12316.958000000002</v>
      </c>
      <c r="L31" s="445">
        <v>78.480000000000018</v>
      </c>
      <c r="M31" s="445">
        <v>2025.624</v>
      </c>
      <c r="N31" s="445">
        <v>1307.1040000000007</v>
      </c>
      <c r="O31" s="445">
        <v>50037.118000000009</v>
      </c>
      <c r="P31" s="445">
        <v>82289.833999999988</v>
      </c>
      <c r="Q31" s="445">
        <v>51344.222000000009</v>
      </c>
      <c r="R31" s="445">
        <v>133634.05599999998</v>
      </c>
    </row>
    <row r="32" spans="1:18" ht="15.75" x14ac:dyDescent="0.2">
      <c r="A32" s="438" t="s">
        <v>533</v>
      </c>
      <c r="B32" s="439" t="s">
        <v>28</v>
      </c>
      <c r="C32" s="440">
        <v>0</v>
      </c>
      <c r="D32" s="440">
        <v>0</v>
      </c>
      <c r="E32" s="440">
        <v>1717.4699999999998</v>
      </c>
      <c r="F32" s="440">
        <v>20.970000000000006</v>
      </c>
      <c r="G32" s="440">
        <v>5872.9280000000026</v>
      </c>
      <c r="H32" s="440">
        <v>42.459999999999994</v>
      </c>
      <c r="I32" s="440">
        <v>17382.230000000007</v>
      </c>
      <c r="J32" s="440">
        <v>77.370000000000019</v>
      </c>
      <c r="K32" s="440">
        <v>5635.4000000000015</v>
      </c>
      <c r="L32" s="440">
        <v>20.475000000000001</v>
      </c>
      <c r="M32" s="440">
        <v>1049.7649999999994</v>
      </c>
      <c r="N32" s="440">
        <v>1210.057</v>
      </c>
      <c r="O32" s="440">
        <v>9874.5049999999974</v>
      </c>
      <c r="P32" s="440">
        <v>31819.068000000003</v>
      </c>
      <c r="Q32" s="440">
        <v>11084.562000000009</v>
      </c>
      <c r="R32" s="440">
        <v>42903.62999999999</v>
      </c>
    </row>
    <row r="33" spans="1:18" ht="15.75" x14ac:dyDescent="0.2">
      <c r="A33" s="438"/>
      <c r="B33" s="439" t="s">
        <v>30</v>
      </c>
      <c r="C33" s="440">
        <v>0</v>
      </c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0</v>
      </c>
      <c r="N33" s="440">
        <v>0</v>
      </c>
      <c r="O33" s="440">
        <v>28177.830000000005</v>
      </c>
      <c r="P33" s="440">
        <v>0</v>
      </c>
      <c r="Q33" s="440">
        <v>28177.830000000005</v>
      </c>
      <c r="R33" s="440">
        <v>28177.830000000005</v>
      </c>
    </row>
    <row r="34" spans="1:18" ht="15.75" x14ac:dyDescent="0.2">
      <c r="A34" s="438"/>
      <c r="B34" s="439" t="s">
        <v>27</v>
      </c>
      <c r="C34" s="440">
        <v>0</v>
      </c>
      <c r="D34" s="440">
        <v>0</v>
      </c>
      <c r="E34" s="440">
        <v>2610.893</v>
      </c>
      <c r="F34" s="440">
        <v>47.572000000000031</v>
      </c>
      <c r="G34" s="440">
        <v>8554.3130000000001</v>
      </c>
      <c r="H34" s="440">
        <v>76.807999999999993</v>
      </c>
      <c r="I34" s="440">
        <v>36906.46100000001</v>
      </c>
      <c r="J34" s="440">
        <v>235.62000000000009</v>
      </c>
      <c r="K34" s="440">
        <v>6499.1209999999946</v>
      </c>
      <c r="L34" s="440">
        <v>60.344000000000008</v>
      </c>
      <c r="M34" s="440">
        <v>728.02699999999948</v>
      </c>
      <c r="N34" s="440">
        <v>0</v>
      </c>
      <c r="O34" s="440">
        <v>10478.489999999993</v>
      </c>
      <c r="P34" s="440">
        <v>55719.158999999992</v>
      </c>
      <c r="Q34" s="440">
        <v>10478.489999999993</v>
      </c>
      <c r="R34" s="440">
        <v>66197.649000000063</v>
      </c>
    </row>
    <row r="35" spans="1:18" ht="15.75" x14ac:dyDescent="0.2">
      <c r="A35" s="441"/>
      <c r="B35" s="439" t="s">
        <v>420</v>
      </c>
      <c r="C35" s="440">
        <v>0</v>
      </c>
      <c r="D35" s="440">
        <v>0</v>
      </c>
      <c r="E35" s="440">
        <v>26.720000000000002</v>
      </c>
      <c r="F35" s="440">
        <v>0.1</v>
      </c>
      <c r="G35" s="440">
        <v>126.75699999999999</v>
      </c>
      <c r="H35" s="440">
        <v>0</v>
      </c>
      <c r="I35" s="440">
        <v>442.7999999999999</v>
      </c>
      <c r="J35" s="440">
        <v>0.38999999999999996</v>
      </c>
      <c r="K35" s="440">
        <v>264.19499999999999</v>
      </c>
      <c r="L35" s="440">
        <v>0</v>
      </c>
      <c r="M35" s="440">
        <v>1.635</v>
      </c>
      <c r="N35" s="440">
        <v>0</v>
      </c>
      <c r="O35" s="440">
        <v>1076.9130000000007</v>
      </c>
      <c r="P35" s="440">
        <v>862.59699999999998</v>
      </c>
      <c r="Q35" s="440">
        <v>1076.9130000000007</v>
      </c>
      <c r="R35" s="440">
        <v>1939.5099999999995</v>
      </c>
    </row>
    <row r="36" spans="1:18" ht="15.75" x14ac:dyDescent="0.2">
      <c r="A36" s="444" t="s">
        <v>534</v>
      </c>
      <c r="B36" s="444"/>
      <c r="C36" s="445">
        <v>0</v>
      </c>
      <c r="D36" s="445">
        <v>0</v>
      </c>
      <c r="E36" s="445">
        <v>4355.0829999999996</v>
      </c>
      <c r="F36" s="445">
        <v>68.642000000000024</v>
      </c>
      <c r="G36" s="445">
        <v>14553.998000000001</v>
      </c>
      <c r="H36" s="445">
        <v>119.26799999999999</v>
      </c>
      <c r="I36" s="445">
        <v>54731.491000000024</v>
      </c>
      <c r="J36" s="445">
        <v>313.38000000000011</v>
      </c>
      <c r="K36" s="445">
        <v>12398.715999999997</v>
      </c>
      <c r="L36" s="445">
        <v>80.819000000000017</v>
      </c>
      <c r="M36" s="445">
        <v>1779.426999999999</v>
      </c>
      <c r="N36" s="445">
        <v>1210.057</v>
      </c>
      <c r="O36" s="445">
        <v>49607.737999999998</v>
      </c>
      <c r="P36" s="445">
        <v>88400.823999999993</v>
      </c>
      <c r="Q36" s="445">
        <v>50817.795000000006</v>
      </c>
      <c r="R36" s="445">
        <v>139218.61900000006</v>
      </c>
    </row>
    <row r="37" spans="1:18" ht="15.75" x14ac:dyDescent="0.2">
      <c r="A37" s="438" t="s">
        <v>535</v>
      </c>
      <c r="B37" s="439" t="s">
        <v>28</v>
      </c>
      <c r="C37" s="440">
        <v>0</v>
      </c>
      <c r="D37" s="440">
        <v>0</v>
      </c>
      <c r="E37" s="440">
        <v>1804.4499999999991</v>
      </c>
      <c r="F37" s="440">
        <v>20.760000000000005</v>
      </c>
      <c r="G37" s="440">
        <v>6371.0449999999946</v>
      </c>
      <c r="H37" s="440">
        <v>42.261999999999993</v>
      </c>
      <c r="I37" s="440">
        <v>18280.989999999983</v>
      </c>
      <c r="J37" s="440">
        <v>74.34</v>
      </c>
      <c r="K37" s="440">
        <v>6128.1100000000006</v>
      </c>
      <c r="L37" s="440">
        <v>19.665000000000003</v>
      </c>
      <c r="M37" s="440">
        <v>1078.8499999999997</v>
      </c>
      <c r="N37" s="440">
        <v>1254.5119999999999</v>
      </c>
      <c r="O37" s="440">
        <v>10167.672000000006</v>
      </c>
      <c r="P37" s="440">
        <v>33820.472000000009</v>
      </c>
      <c r="Q37" s="440">
        <v>11422.184000000003</v>
      </c>
      <c r="R37" s="440">
        <v>45242.655999999981</v>
      </c>
    </row>
    <row r="38" spans="1:18" ht="15.75" x14ac:dyDescent="0.2">
      <c r="A38" s="438"/>
      <c r="B38" s="439" t="s">
        <v>30</v>
      </c>
      <c r="C38" s="440">
        <v>0</v>
      </c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0</v>
      </c>
      <c r="N38" s="440">
        <v>0</v>
      </c>
      <c r="O38" s="440">
        <v>25959.001000000026</v>
      </c>
      <c r="P38" s="440">
        <v>0</v>
      </c>
      <c r="Q38" s="440">
        <v>25959.001000000026</v>
      </c>
      <c r="R38" s="440">
        <v>25959.001000000026</v>
      </c>
    </row>
    <row r="39" spans="1:18" ht="15.75" x14ac:dyDescent="0.2">
      <c r="A39" s="438"/>
      <c r="B39" s="439" t="s">
        <v>27</v>
      </c>
      <c r="C39" s="440">
        <v>0</v>
      </c>
      <c r="D39" s="440">
        <v>0</v>
      </c>
      <c r="E39" s="440">
        <v>2770.0710000000036</v>
      </c>
      <c r="F39" s="440">
        <v>48.159999999999989</v>
      </c>
      <c r="G39" s="440">
        <v>9066.9869999999992</v>
      </c>
      <c r="H39" s="440">
        <v>78.529000000000039</v>
      </c>
      <c r="I39" s="440">
        <v>38798.99000000002</v>
      </c>
      <c r="J39" s="440">
        <v>228.51900000000003</v>
      </c>
      <c r="K39" s="440">
        <v>6692.4190000000071</v>
      </c>
      <c r="L39" s="440">
        <v>66.060000000000031</v>
      </c>
      <c r="M39" s="440">
        <v>763.62499999999977</v>
      </c>
      <c r="N39" s="440">
        <v>0</v>
      </c>
      <c r="O39" s="440">
        <v>12057.237999999998</v>
      </c>
      <c r="P39" s="440">
        <v>58513.36</v>
      </c>
      <c r="Q39" s="440">
        <v>12057.237999999998</v>
      </c>
      <c r="R39" s="440">
        <v>70570.597999999984</v>
      </c>
    </row>
    <row r="40" spans="1:18" ht="15.75" x14ac:dyDescent="0.2">
      <c r="A40" s="441"/>
      <c r="B40" s="439" t="s">
        <v>420</v>
      </c>
      <c r="C40" s="440">
        <v>0</v>
      </c>
      <c r="D40" s="440">
        <v>0</v>
      </c>
      <c r="E40" s="440">
        <v>29.535</v>
      </c>
      <c r="F40" s="440">
        <v>0.01</v>
      </c>
      <c r="G40" s="440">
        <v>137.721</v>
      </c>
      <c r="H40" s="440">
        <v>0</v>
      </c>
      <c r="I40" s="440">
        <v>487.245</v>
      </c>
      <c r="J40" s="440">
        <v>0.19500000000000001</v>
      </c>
      <c r="K40" s="440">
        <v>283.05500000000006</v>
      </c>
      <c r="L40" s="440">
        <v>0</v>
      </c>
      <c r="M40" s="440">
        <v>1.5</v>
      </c>
      <c r="N40" s="440">
        <v>0</v>
      </c>
      <c r="O40" s="440">
        <v>1114.8709999999994</v>
      </c>
      <c r="P40" s="440">
        <v>939.26099999999997</v>
      </c>
      <c r="Q40" s="440">
        <v>1114.8709999999994</v>
      </c>
      <c r="R40" s="440">
        <v>2054.1320000000001</v>
      </c>
    </row>
    <row r="41" spans="1:18" ht="15.75" x14ac:dyDescent="0.2">
      <c r="A41" s="444" t="s">
        <v>536</v>
      </c>
      <c r="B41" s="444"/>
      <c r="C41" s="445">
        <v>0</v>
      </c>
      <c r="D41" s="445">
        <v>0</v>
      </c>
      <c r="E41" s="445">
        <v>4604.0560000000023</v>
      </c>
      <c r="F41" s="445">
        <v>68.929999999999993</v>
      </c>
      <c r="G41" s="445">
        <v>15575.752999999993</v>
      </c>
      <c r="H41" s="445">
        <v>120.79100000000003</v>
      </c>
      <c r="I41" s="445">
        <v>57567.225000000006</v>
      </c>
      <c r="J41" s="445">
        <v>303.05400000000003</v>
      </c>
      <c r="K41" s="445">
        <v>13103.584000000008</v>
      </c>
      <c r="L41" s="445">
        <v>85.725000000000037</v>
      </c>
      <c r="M41" s="445">
        <v>1843.9749999999995</v>
      </c>
      <c r="N41" s="445">
        <v>1254.5119999999999</v>
      </c>
      <c r="O41" s="445">
        <v>49298.782000000028</v>
      </c>
      <c r="P41" s="445">
        <v>93273.093000000008</v>
      </c>
      <c r="Q41" s="445">
        <v>50553.294000000024</v>
      </c>
      <c r="R41" s="445">
        <v>143826.38700000002</v>
      </c>
    </row>
    <row r="42" spans="1:18" ht="15.75" x14ac:dyDescent="0.2">
      <c r="A42" s="438" t="s">
        <v>537</v>
      </c>
      <c r="B42" s="439" t="s">
        <v>28</v>
      </c>
      <c r="C42" s="440">
        <v>0</v>
      </c>
      <c r="D42" s="440">
        <v>0</v>
      </c>
      <c r="E42" s="440">
        <v>1417.4650000000013</v>
      </c>
      <c r="F42" s="440">
        <v>10.62</v>
      </c>
      <c r="G42" s="440">
        <v>5205.1340000000046</v>
      </c>
      <c r="H42" s="440">
        <v>24.199999999999996</v>
      </c>
      <c r="I42" s="440">
        <v>16936.385000000006</v>
      </c>
      <c r="J42" s="440">
        <v>47.054999999999993</v>
      </c>
      <c r="K42" s="440">
        <v>6009.6250000000064</v>
      </c>
      <c r="L42" s="440">
        <v>19.575000000000003</v>
      </c>
      <c r="M42" s="440">
        <v>1076.5550000000001</v>
      </c>
      <c r="N42" s="440">
        <v>1269.694</v>
      </c>
      <c r="O42" s="440">
        <v>10233.891000000016</v>
      </c>
      <c r="P42" s="440">
        <v>30746.613999999965</v>
      </c>
      <c r="Q42" s="440">
        <v>11503.585000000012</v>
      </c>
      <c r="R42" s="440">
        <v>42250.198999999986</v>
      </c>
    </row>
    <row r="43" spans="1:18" ht="15.75" x14ac:dyDescent="0.2">
      <c r="A43" s="438"/>
      <c r="B43" s="439" t="s">
        <v>30</v>
      </c>
      <c r="C43" s="440">
        <v>0</v>
      </c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24102.263999999999</v>
      </c>
      <c r="P43" s="440">
        <v>0</v>
      </c>
      <c r="Q43" s="440">
        <v>24102.263999999999</v>
      </c>
      <c r="R43" s="440">
        <v>24102.263999999999</v>
      </c>
    </row>
    <row r="44" spans="1:18" ht="15.75" x14ac:dyDescent="0.2">
      <c r="A44" s="438"/>
      <c r="B44" s="439" t="s">
        <v>27</v>
      </c>
      <c r="C44" s="440">
        <v>0</v>
      </c>
      <c r="D44" s="440">
        <v>0</v>
      </c>
      <c r="E44" s="440">
        <v>2235.2340000000008</v>
      </c>
      <c r="F44" s="440">
        <v>29.326999999999995</v>
      </c>
      <c r="G44" s="440">
        <v>7800.0180000000018</v>
      </c>
      <c r="H44" s="440">
        <v>47.640999999999991</v>
      </c>
      <c r="I44" s="440">
        <v>35885.050999999978</v>
      </c>
      <c r="J44" s="440">
        <v>173.96999999999997</v>
      </c>
      <c r="K44" s="440">
        <v>6434.4079999999994</v>
      </c>
      <c r="L44" s="440">
        <v>63.180000000000042</v>
      </c>
      <c r="M44" s="440">
        <v>763.82499999999993</v>
      </c>
      <c r="N44" s="440">
        <v>0</v>
      </c>
      <c r="O44" s="440">
        <v>12170.062000000009</v>
      </c>
      <c r="P44" s="440">
        <v>53432.65399999998</v>
      </c>
      <c r="Q44" s="440">
        <v>12170.062000000009</v>
      </c>
      <c r="R44" s="440">
        <v>65602.715999999971</v>
      </c>
    </row>
    <row r="45" spans="1:18" ht="15.75" x14ac:dyDescent="0.2">
      <c r="A45" s="441"/>
      <c r="B45" s="439" t="s">
        <v>420</v>
      </c>
      <c r="C45" s="440">
        <v>0</v>
      </c>
      <c r="D45" s="440">
        <v>0</v>
      </c>
      <c r="E45" s="440">
        <v>25.905000000000001</v>
      </c>
      <c r="F45" s="440">
        <v>0</v>
      </c>
      <c r="G45" s="440">
        <v>130.125</v>
      </c>
      <c r="H45" s="440">
        <v>0</v>
      </c>
      <c r="I45" s="440">
        <v>504.23499999999996</v>
      </c>
      <c r="J45" s="440">
        <v>0.22500000000000001</v>
      </c>
      <c r="K45" s="440">
        <v>286.64999999999998</v>
      </c>
      <c r="L45" s="440">
        <v>0</v>
      </c>
      <c r="M45" s="440">
        <v>0.99</v>
      </c>
      <c r="N45" s="440">
        <v>0</v>
      </c>
      <c r="O45" s="440">
        <v>1640.4830000000011</v>
      </c>
      <c r="P45" s="440">
        <v>948.13</v>
      </c>
      <c r="Q45" s="440">
        <v>1640.4830000000011</v>
      </c>
      <c r="R45" s="440">
        <v>2588.6130000000012</v>
      </c>
    </row>
    <row r="46" spans="1:18" ht="15.75" x14ac:dyDescent="0.2">
      <c r="A46" s="444" t="s">
        <v>538</v>
      </c>
      <c r="B46" s="444"/>
      <c r="C46" s="445">
        <v>0</v>
      </c>
      <c r="D46" s="445">
        <v>0</v>
      </c>
      <c r="E46" s="445">
        <v>3678.6040000000025</v>
      </c>
      <c r="F46" s="445">
        <v>39.946999999999996</v>
      </c>
      <c r="G46" s="445">
        <v>13135.277000000006</v>
      </c>
      <c r="H46" s="445">
        <v>71.84099999999998</v>
      </c>
      <c r="I46" s="445">
        <v>53325.670999999988</v>
      </c>
      <c r="J46" s="445">
        <v>221.24999999999997</v>
      </c>
      <c r="K46" s="445">
        <v>12730.683000000006</v>
      </c>
      <c r="L46" s="445">
        <v>82.755000000000052</v>
      </c>
      <c r="M46" s="445">
        <v>1841.3700000000001</v>
      </c>
      <c r="N46" s="445">
        <v>1269.694</v>
      </c>
      <c r="O46" s="445">
        <v>48146.700000000019</v>
      </c>
      <c r="P46" s="445">
        <v>85127.397999999957</v>
      </c>
      <c r="Q46" s="445">
        <v>49416.394000000022</v>
      </c>
      <c r="R46" s="445">
        <v>134543.79199999996</v>
      </c>
    </row>
    <row r="47" spans="1:18" ht="15.75" x14ac:dyDescent="0.2">
      <c r="A47" s="438" t="s">
        <v>539</v>
      </c>
      <c r="B47" s="439" t="s">
        <v>28</v>
      </c>
      <c r="C47" s="440">
        <v>0.01</v>
      </c>
      <c r="D47" s="440">
        <v>0</v>
      </c>
      <c r="E47" s="440">
        <v>1343.6149999999996</v>
      </c>
      <c r="F47" s="440">
        <v>7.7149999999999999</v>
      </c>
      <c r="G47" s="440">
        <v>5073.6639999999979</v>
      </c>
      <c r="H47" s="440">
        <v>18.116999999999987</v>
      </c>
      <c r="I47" s="440">
        <v>16175.390000000003</v>
      </c>
      <c r="J47" s="440">
        <v>31.514999999999997</v>
      </c>
      <c r="K47" s="440">
        <v>5647.8600000000006</v>
      </c>
      <c r="L47" s="440">
        <v>13.229999999999999</v>
      </c>
      <c r="M47" s="440">
        <v>956.09499999999991</v>
      </c>
      <c r="N47" s="440">
        <v>1225.24</v>
      </c>
      <c r="O47" s="440">
        <v>9401.1699999999837</v>
      </c>
      <c r="P47" s="440">
        <v>29267.211000000003</v>
      </c>
      <c r="Q47" s="440">
        <v>10626.409999999987</v>
      </c>
      <c r="R47" s="440">
        <v>39893.620999999992</v>
      </c>
    </row>
    <row r="48" spans="1:18" ht="15.75" x14ac:dyDescent="0.2">
      <c r="A48" s="438"/>
      <c r="B48" s="439" t="s">
        <v>30</v>
      </c>
      <c r="C48" s="440">
        <v>0</v>
      </c>
      <c r="D48" s="440">
        <v>0</v>
      </c>
      <c r="E48" s="440">
        <v>0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20544.140999999985</v>
      </c>
      <c r="P48" s="440">
        <v>0</v>
      </c>
      <c r="Q48" s="440">
        <v>20544.140999999985</v>
      </c>
      <c r="R48" s="440">
        <v>20544.140999999985</v>
      </c>
    </row>
    <row r="49" spans="1:18" ht="15.75" x14ac:dyDescent="0.2">
      <c r="A49" s="438"/>
      <c r="B49" s="439" t="s">
        <v>27</v>
      </c>
      <c r="C49" s="440">
        <v>0</v>
      </c>
      <c r="D49" s="440">
        <v>0</v>
      </c>
      <c r="E49" s="440">
        <v>2058.217000000001</v>
      </c>
      <c r="F49" s="440">
        <v>24.060000000000002</v>
      </c>
      <c r="G49" s="440">
        <v>7187.5959999999977</v>
      </c>
      <c r="H49" s="440">
        <v>36.014000000000003</v>
      </c>
      <c r="I49" s="440">
        <v>33900.582999999977</v>
      </c>
      <c r="J49" s="440">
        <v>138.10500000000008</v>
      </c>
      <c r="K49" s="440">
        <v>6236.1880000000001</v>
      </c>
      <c r="L49" s="440">
        <v>56.610000000000007</v>
      </c>
      <c r="M49" s="440">
        <v>680.28999999999962</v>
      </c>
      <c r="N49" s="440">
        <v>0</v>
      </c>
      <c r="O49" s="440">
        <v>11721.398000000005</v>
      </c>
      <c r="P49" s="440">
        <v>50317.663000000008</v>
      </c>
      <c r="Q49" s="440">
        <v>11721.398000000005</v>
      </c>
      <c r="R49" s="440">
        <v>62039.061000000016</v>
      </c>
    </row>
    <row r="50" spans="1:18" ht="15.75" x14ac:dyDescent="0.2">
      <c r="A50" s="441"/>
      <c r="B50" s="439" t="s">
        <v>420</v>
      </c>
      <c r="C50" s="440">
        <v>0</v>
      </c>
      <c r="D50" s="440">
        <v>0</v>
      </c>
      <c r="E50" s="440">
        <v>22.304999999999996</v>
      </c>
      <c r="F50" s="440">
        <v>0</v>
      </c>
      <c r="G50" s="440">
        <v>94.325999999999993</v>
      </c>
      <c r="H50" s="440">
        <v>0</v>
      </c>
      <c r="I50" s="440">
        <v>522.48500000000001</v>
      </c>
      <c r="J50" s="440">
        <v>0.12</v>
      </c>
      <c r="K50" s="440">
        <v>271.70999999999992</v>
      </c>
      <c r="L50" s="440">
        <v>0</v>
      </c>
      <c r="M50" s="440">
        <v>1.2149999999999999</v>
      </c>
      <c r="N50" s="440">
        <v>0</v>
      </c>
      <c r="O50" s="440">
        <v>1334.8590000000008</v>
      </c>
      <c r="P50" s="440">
        <v>912.16099999999972</v>
      </c>
      <c r="Q50" s="440">
        <v>1334.8590000000008</v>
      </c>
      <c r="R50" s="440">
        <v>2247.0199999999986</v>
      </c>
    </row>
    <row r="51" spans="1:18" ht="15.75" x14ac:dyDescent="0.2">
      <c r="A51" s="444" t="s">
        <v>540</v>
      </c>
      <c r="B51" s="444"/>
      <c r="C51" s="445">
        <v>0.01</v>
      </c>
      <c r="D51" s="445">
        <v>0</v>
      </c>
      <c r="E51" s="445">
        <v>3424.1370000000002</v>
      </c>
      <c r="F51" s="445">
        <v>31.775000000000002</v>
      </c>
      <c r="G51" s="445">
        <v>12355.585999999994</v>
      </c>
      <c r="H51" s="445">
        <v>54.130999999999986</v>
      </c>
      <c r="I51" s="445">
        <v>50598.457999999984</v>
      </c>
      <c r="J51" s="445">
        <v>169.74000000000007</v>
      </c>
      <c r="K51" s="445">
        <v>12155.758</v>
      </c>
      <c r="L51" s="445">
        <v>69.84</v>
      </c>
      <c r="M51" s="445">
        <v>1637.5999999999995</v>
      </c>
      <c r="N51" s="445">
        <v>1225.24</v>
      </c>
      <c r="O51" s="445">
        <v>43001.567999999977</v>
      </c>
      <c r="P51" s="445">
        <v>80497.035000000003</v>
      </c>
      <c r="Q51" s="445">
        <v>44226.807999999983</v>
      </c>
      <c r="R51" s="445">
        <v>124723.84299999999</v>
      </c>
    </row>
    <row r="52" spans="1:18" ht="15.75" x14ac:dyDescent="0.2">
      <c r="A52" s="438" t="s">
        <v>541</v>
      </c>
      <c r="B52" s="439" t="s">
        <v>28</v>
      </c>
      <c r="C52" s="440">
        <v>0</v>
      </c>
      <c r="D52" s="440">
        <v>0</v>
      </c>
      <c r="E52" s="440">
        <v>984.73499999999945</v>
      </c>
      <c r="F52" s="440">
        <v>3.1849999999999996</v>
      </c>
      <c r="G52" s="440">
        <v>3842.1130000000003</v>
      </c>
      <c r="H52" s="440">
        <v>6.1600000000000019</v>
      </c>
      <c r="I52" s="440">
        <v>14284.730000000005</v>
      </c>
      <c r="J52" s="440">
        <v>14.609999999999998</v>
      </c>
      <c r="K52" s="440">
        <v>5687.3250000000035</v>
      </c>
      <c r="L52" s="440">
        <v>9.4499999999999975</v>
      </c>
      <c r="M52" s="440">
        <v>1050.845</v>
      </c>
      <c r="N52" s="440">
        <v>1268.1500000000001</v>
      </c>
      <c r="O52" s="440">
        <v>8501.1910000000007</v>
      </c>
      <c r="P52" s="440">
        <v>25883.153000000013</v>
      </c>
      <c r="Q52" s="440">
        <v>9769.3409999999967</v>
      </c>
      <c r="R52" s="440">
        <v>35652.493999999977</v>
      </c>
    </row>
    <row r="53" spans="1:18" ht="15.75" x14ac:dyDescent="0.2">
      <c r="A53" s="438"/>
      <c r="B53" s="439" t="s">
        <v>30</v>
      </c>
      <c r="C53" s="440">
        <v>0</v>
      </c>
      <c r="D53" s="440">
        <v>0</v>
      </c>
      <c r="E53" s="440">
        <v>0</v>
      </c>
      <c r="F53" s="440">
        <v>0</v>
      </c>
      <c r="G53" s="440">
        <v>0</v>
      </c>
      <c r="H53" s="440">
        <v>0</v>
      </c>
      <c r="I53" s="440">
        <v>0</v>
      </c>
      <c r="J53" s="440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20322.662000000011</v>
      </c>
      <c r="P53" s="440">
        <v>0</v>
      </c>
      <c r="Q53" s="440">
        <v>20322.662000000011</v>
      </c>
      <c r="R53" s="440">
        <v>20322.662000000011</v>
      </c>
    </row>
    <row r="54" spans="1:18" ht="15.75" x14ac:dyDescent="0.2">
      <c r="A54" s="438"/>
      <c r="B54" s="439" t="s">
        <v>27</v>
      </c>
      <c r="C54" s="440">
        <v>0</v>
      </c>
      <c r="D54" s="440">
        <v>0</v>
      </c>
      <c r="E54" s="440">
        <v>1496.2759999999996</v>
      </c>
      <c r="F54" s="440">
        <v>8.125</v>
      </c>
      <c r="G54" s="440">
        <v>5596.7379999999966</v>
      </c>
      <c r="H54" s="440">
        <v>17.661000000000005</v>
      </c>
      <c r="I54" s="440">
        <v>29776.880000000026</v>
      </c>
      <c r="J54" s="440">
        <v>91.488000000000056</v>
      </c>
      <c r="K54" s="440">
        <v>5894.4079999999994</v>
      </c>
      <c r="L54" s="440">
        <v>52.271000000000008</v>
      </c>
      <c r="M54" s="440">
        <v>780.25500000000034</v>
      </c>
      <c r="N54" s="440">
        <v>0</v>
      </c>
      <c r="O54" s="440">
        <v>10142.557000000008</v>
      </c>
      <c r="P54" s="440">
        <v>43714.102000000043</v>
      </c>
      <c r="Q54" s="440">
        <v>10142.557000000008</v>
      </c>
      <c r="R54" s="440">
        <v>53856.659000000021</v>
      </c>
    </row>
    <row r="55" spans="1:18" ht="15.75" x14ac:dyDescent="0.2">
      <c r="A55" s="441"/>
      <c r="B55" s="439" t="s">
        <v>420</v>
      </c>
      <c r="C55" s="440">
        <v>0</v>
      </c>
      <c r="D55" s="440">
        <v>0</v>
      </c>
      <c r="E55" s="440">
        <v>14.925000000000001</v>
      </c>
      <c r="F55" s="440">
        <v>0</v>
      </c>
      <c r="G55" s="440">
        <v>69.831000000000003</v>
      </c>
      <c r="H55" s="440">
        <v>0</v>
      </c>
      <c r="I55" s="440">
        <v>479.30999999999989</v>
      </c>
      <c r="J55" s="440">
        <v>0.22500000000000003</v>
      </c>
      <c r="K55" s="440">
        <v>266.36500000000001</v>
      </c>
      <c r="L55" s="440">
        <v>0</v>
      </c>
      <c r="M55" s="440">
        <v>1.335</v>
      </c>
      <c r="N55" s="440">
        <v>0</v>
      </c>
      <c r="O55" s="440">
        <v>1180.9660000000006</v>
      </c>
      <c r="P55" s="440">
        <v>831.99099999999999</v>
      </c>
      <c r="Q55" s="440">
        <v>1180.9660000000006</v>
      </c>
      <c r="R55" s="440">
        <v>2012.9570000000006</v>
      </c>
    </row>
    <row r="56" spans="1:18" ht="15.75" x14ac:dyDescent="0.2">
      <c r="A56" s="444" t="s">
        <v>542</v>
      </c>
      <c r="B56" s="444"/>
      <c r="C56" s="445">
        <v>0</v>
      </c>
      <c r="D56" s="445">
        <v>0</v>
      </c>
      <c r="E56" s="445">
        <v>2495.9359999999992</v>
      </c>
      <c r="F56" s="445">
        <v>11.309999999999999</v>
      </c>
      <c r="G56" s="445">
        <v>9508.6819999999971</v>
      </c>
      <c r="H56" s="445">
        <v>23.821000000000005</v>
      </c>
      <c r="I56" s="445">
        <v>44540.920000000027</v>
      </c>
      <c r="J56" s="445">
        <v>106.32300000000005</v>
      </c>
      <c r="K56" s="445">
        <v>11848.098000000004</v>
      </c>
      <c r="L56" s="445">
        <v>61.721000000000004</v>
      </c>
      <c r="M56" s="445">
        <v>1832.4350000000004</v>
      </c>
      <c r="N56" s="445">
        <v>1268.1500000000001</v>
      </c>
      <c r="O56" s="445">
        <v>40147.376000000018</v>
      </c>
      <c r="P56" s="445">
        <v>70429.246000000057</v>
      </c>
      <c r="Q56" s="445">
        <v>41415.526000000013</v>
      </c>
      <c r="R56" s="445">
        <v>111844.772</v>
      </c>
    </row>
    <row r="57" spans="1:18" ht="15.75" x14ac:dyDescent="0.2">
      <c r="A57" s="438" t="s">
        <v>543</v>
      </c>
      <c r="B57" s="439" t="s">
        <v>28</v>
      </c>
      <c r="C57" s="440">
        <v>0</v>
      </c>
      <c r="D57" s="440">
        <v>0</v>
      </c>
      <c r="E57" s="440">
        <v>944.7399999999999</v>
      </c>
      <c r="F57" s="440">
        <v>3.0299999999999994</v>
      </c>
      <c r="G57" s="440">
        <v>3694.8830000000016</v>
      </c>
      <c r="H57" s="440">
        <v>4.8950000000000005</v>
      </c>
      <c r="I57" s="440">
        <v>13458.940000000006</v>
      </c>
      <c r="J57" s="440">
        <v>14.325000000000001</v>
      </c>
      <c r="K57" s="440">
        <v>5449.050000000002</v>
      </c>
      <c r="L57" s="440">
        <v>5.4899999999999993</v>
      </c>
      <c r="M57" s="440">
        <v>1100.5749999999982</v>
      </c>
      <c r="N57" s="440">
        <v>1247.5729999999999</v>
      </c>
      <c r="O57" s="440">
        <v>8589.3379999999925</v>
      </c>
      <c r="P57" s="440">
        <v>24675.928000000004</v>
      </c>
      <c r="Q57" s="440">
        <v>9836.9109999999964</v>
      </c>
      <c r="R57" s="440">
        <v>34512.839000000022</v>
      </c>
    </row>
    <row r="58" spans="1:18" ht="15.75" x14ac:dyDescent="0.2">
      <c r="A58" s="438"/>
      <c r="B58" s="439" t="s">
        <v>30</v>
      </c>
      <c r="C58" s="440">
        <v>0</v>
      </c>
      <c r="D58" s="440">
        <v>0</v>
      </c>
      <c r="E58" s="440">
        <v>0</v>
      </c>
      <c r="F58" s="440">
        <v>0</v>
      </c>
      <c r="G58" s="440">
        <v>0</v>
      </c>
      <c r="H58" s="440">
        <v>0</v>
      </c>
      <c r="I58" s="440">
        <v>0</v>
      </c>
      <c r="J58" s="440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21233.308000000015</v>
      </c>
      <c r="P58" s="440">
        <v>0</v>
      </c>
      <c r="Q58" s="440">
        <v>21233.308000000015</v>
      </c>
      <c r="R58" s="440">
        <v>21233.308000000015</v>
      </c>
    </row>
    <row r="59" spans="1:18" ht="15.75" x14ac:dyDescent="0.2">
      <c r="A59" s="438"/>
      <c r="B59" s="439" t="s">
        <v>27</v>
      </c>
      <c r="C59" s="440">
        <v>0</v>
      </c>
      <c r="D59" s="440">
        <v>0</v>
      </c>
      <c r="E59" s="440">
        <v>1382.9669999999999</v>
      </c>
      <c r="F59" s="440">
        <v>7.9549999999999956</v>
      </c>
      <c r="G59" s="440">
        <v>5150.1499999999987</v>
      </c>
      <c r="H59" s="440">
        <v>13.618</v>
      </c>
      <c r="I59" s="440">
        <v>27831.663</v>
      </c>
      <c r="J59" s="440">
        <v>86.415000000000063</v>
      </c>
      <c r="K59" s="440">
        <v>5520.335</v>
      </c>
      <c r="L59" s="440">
        <v>60.125</v>
      </c>
      <c r="M59" s="440">
        <v>775.0699999999996</v>
      </c>
      <c r="N59" s="440">
        <v>0</v>
      </c>
      <c r="O59" s="440">
        <v>9054.5249999999924</v>
      </c>
      <c r="P59" s="440">
        <v>40828.297999999995</v>
      </c>
      <c r="Q59" s="440">
        <v>9054.5249999999924</v>
      </c>
      <c r="R59" s="440">
        <v>49882.822999999989</v>
      </c>
    </row>
    <row r="60" spans="1:18" ht="15.75" x14ac:dyDescent="0.2">
      <c r="A60" s="441"/>
      <c r="B60" s="439" t="s">
        <v>420</v>
      </c>
      <c r="C60" s="440">
        <v>0</v>
      </c>
      <c r="D60" s="440">
        <v>0</v>
      </c>
      <c r="E60" s="440">
        <v>12.455</v>
      </c>
      <c r="F60" s="440">
        <v>0</v>
      </c>
      <c r="G60" s="440">
        <v>63.480999999999995</v>
      </c>
      <c r="H60" s="440">
        <v>0</v>
      </c>
      <c r="I60" s="440">
        <v>420.06499999999994</v>
      </c>
      <c r="J60" s="440">
        <v>4.4999999999999998E-2</v>
      </c>
      <c r="K60" s="440">
        <v>260.82499999999999</v>
      </c>
      <c r="L60" s="440">
        <v>0</v>
      </c>
      <c r="M60" s="440">
        <v>1.41</v>
      </c>
      <c r="N60" s="440">
        <v>0</v>
      </c>
      <c r="O60" s="440">
        <v>1078.4389999999999</v>
      </c>
      <c r="P60" s="440">
        <v>758.28099999999995</v>
      </c>
      <c r="Q60" s="440">
        <v>1078.4389999999999</v>
      </c>
      <c r="R60" s="440">
        <v>1836.7200000000007</v>
      </c>
    </row>
    <row r="61" spans="1:18" ht="15.75" x14ac:dyDescent="0.2">
      <c r="A61" s="444" t="s">
        <v>544</v>
      </c>
      <c r="B61" s="444"/>
      <c r="C61" s="445">
        <v>0</v>
      </c>
      <c r="D61" s="445">
        <v>0</v>
      </c>
      <c r="E61" s="445">
        <v>2340.1619999999998</v>
      </c>
      <c r="F61" s="445">
        <v>10.984999999999996</v>
      </c>
      <c r="G61" s="445">
        <v>8908.5139999999992</v>
      </c>
      <c r="H61" s="445">
        <v>18.513000000000002</v>
      </c>
      <c r="I61" s="445">
        <v>41710.668000000005</v>
      </c>
      <c r="J61" s="445">
        <v>100.78500000000007</v>
      </c>
      <c r="K61" s="445">
        <v>11230.210000000003</v>
      </c>
      <c r="L61" s="445">
        <v>65.614999999999995</v>
      </c>
      <c r="M61" s="445">
        <v>1877.0549999999978</v>
      </c>
      <c r="N61" s="445">
        <v>1247.5729999999999</v>
      </c>
      <c r="O61" s="445">
        <v>39955.61</v>
      </c>
      <c r="P61" s="445">
        <v>66262.506999999998</v>
      </c>
      <c r="Q61" s="445">
        <v>41203.183000000005</v>
      </c>
      <c r="R61" s="445">
        <v>107465.69000000003</v>
      </c>
    </row>
    <row r="62" spans="1:18" ht="15.75" x14ac:dyDescent="0.2">
      <c r="A62" s="438" t="s">
        <v>545</v>
      </c>
      <c r="B62" s="439" t="s">
        <v>28</v>
      </c>
      <c r="C62" s="440">
        <v>0</v>
      </c>
      <c r="D62" s="440">
        <v>0</v>
      </c>
      <c r="E62" s="440">
        <v>852.85999999999956</v>
      </c>
      <c r="F62" s="440">
        <v>1.1700000000000002</v>
      </c>
      <c r="G62" s="440">
        <v>3152.9190000000003</v>
      </c>
      <c r="H62" s="440">
        <v>1.6280000000000001</v>
      </c>
      <c r="I62" s="440">
        <v>13033.52</v>
      </c>
      <c r="J62" s="440">
        <v>8.4750000000000014</v>
      </c>
      <c r="K62" s="440">
        <v>5012.2500000000064</v>
      </c>
      <c r="L62" s="440">
        <v>3.5549999999999997</v>
      </c>
      <c r="M62" s="440">
        <v>1053.2399999999998</v>
      </c>
      <c r="N62" s="440">
        <v>1295.3800000000001</v>
      </c>
      <c r="O62" s="440">
        <v>7330.3450000000021</v>
      </c>
      <c r="P62" s="440">
        <v>23119.617000000006</v>
      </c>
      <c r="Q62" s="440">
        <v>8625.7249999999894</v>
      </c>
      <c r="R62" s="440">
        <v>31745.34199999995</v>
      </c>
    </row>
    <row r="63" spans="1:18" ht="15.75" x14ac:dyDescent="0.2">
      <c r="A63" s="438"/>
      <c r="B63" s="439" t="s">
        <v>30</v>
      </c>
      <c r="C63" s="440">
        <v>0</v>
      </c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21431.028000000064</v>
      </c>
      <c r="P63" s="440">
        <v>0</v>
      </c>
      <c r="Q63" s="440">
        <v>21431.028000000064</v>
      </c>
      <c r="R63" s="440">
        <v>21431.028000000064</v>
      </c>
    </row>
    <row r="64" spans="1:18" ht="15.75" x14ac:dyDescent="0.2">
      <c r="A64" s="438"/>
      <c r="B64" s="439" t="s">
        <v>27</v>
      </c>
      <c r="C64" s="440">
        <v>0</v>
      </c>
      <c r="D64" s="440">
        <v>0</v>
      </c>
      <c r="E64" s="440">
        <v>1238.0560000000009</v>
      </c>
      <c r="F64" s="440">
        <v>4.9450000000000003</v>
      </c>
      <c r="G64" s="440">
        <v>4518.9430000000002</v>
      </c>
      <c r="H64" s="440">
        <v>8.9760000000000009</v>
      </c>
      <c r="I64" s="440">
        <v>26052.194000000003</v>
      </c>
      <c r="J64" s="440">
        <v>69.765000000000015</v>
      </c>
      <c r="K64" s="440">
        <v>5206.9670000000033</v>
      </c>
      <c r="L64" s="440">
        <v>52.02</v>
      </c>
      <c r="M64" s="440">
        <v>770.43199999999945</v>
      </c>
      <c r="N64" s="440">
        <v>0</v>
      </c>
      <c r="O64" s="440">
        <v>8066.6860000000024</v>
      </c>
      <c r="P64" s="440">
        <v>37922.298000000032</v>
      </c>
      <c r="Q64" s="440">
        <v>8066.6860000000024</v>
      </c>
      <c r="R64" s="440">
        <v>45988.984000000026</v>
      </c>
    </row>
    <row r="65" spans="1:18" ht="15.75" x14ac:dyDescent="0.2">
      <c r="A65" s="441"/>
      <c r="B65" s="439" t="s">
        <v>420</v>
      </c>
      <c r="C65" s="440">
        <v>0</v>
      </c>
      <c r="D65" s="440">
        <v>0</v>
      </c>
      <c r="E65" s="440">
        <v>9.4249999999999989</v>
      </c>
      <c r="F65" s="440">
        <v>0</v>
      </c>
      <c r="G65" s="440">
        <v>52.436999999999998</v>
      </c>
      <c r="H65" s="440">
        <v>0</v>
      </c>
      <c r="I65" s="440">
        <v>380.70999999999992</v>
      </c>
      <c r="J65" s="440">
        <v>0.09</v>
      </c>
      <c r="K65" s="440">
        <v>254.655</v>
      </c>
      <c r="L65" s="440">
        <v>0</v>
      </c>
      <c r="M65" s="440">
        <v>0.96</v>
      </c>
      <c r="N65" s="440">
        <v>0</v>
      </c>
      <c r="O65" s="440">
        <v>685.74000000000012</v>
      </c>
      <c r="P65" s="440">
        <v>698.27699999999982</v>
      </c>
      <c r="Q65" s="440">
        <v>685.74000000000012</v>
      </c>
      <c r="R65" s="440">
        <v>1384.0169999999998</v>
      </c>
    </row>
    <row r="66" spans="1:18" ht="15.75" x14ac:dyDescent="0.2">
      <c r="A66" s="444" t="s">
        <v>546</v>
      </c>
      <c r="B66" s="444"/>
      <c r="C66" s="445">
        <v>0</v>
      </c>
      <c r="D66" s="445">
        <v>0</v>
      </c>
      <c r="E66" s="445">
        <v>2100.3410000000008</v>
      </c>
      <c r="F66" s="445">
        <v>6.1150000000000002</v>
      </c>
      <c r="G66" s="445">
        <v>7724.2990000000009</v>
      </c>
      <c r="H66" s="445">
        <v>10.604000000000001</v>
      </c>
      <c r="I66" s="445">
        <v>39466.424000000006</v>
      </c>
      <c r="J66" s="445">
        <v>78.330000000000013</v>
      </c>
      <c r="K66" s="445">
        <v>10473.87200000001</v>
      </c>
      <c r="L66" s="445">
        <v>55.575000000000003</v>
      </c>
      <c r="M66" s="445">
        <v>1824.6319999999992</v>
      </c>
      <c r="N66" s="445">
        <v>1295.3800000000001</v>
      </c>
      <c r="O66" s="445">
        <v>37513.799000000065</v>
      </c>
      <c r="P66" s="445">
        <v>61740.192000000039</v>
      </c>
      <c r="Q66" s="445">
        <v>38809.179000000055</v>
      </c>
      <c r="R66" s="445">
        <v>100549.37100000004</v>
      </c>
    </row>
    <row r="67" spans="1:18" ht="15.75" x14ac:dyDescent="0.2">
      <c r="A67" s="442" t="s">
        <v>334</v>
      </c>
      <c r="B67" s="442"/>
      <c r="C67" s="443">
        <v>6.0000000000000001E-3</v>
      </c>
      <c r="D67" s="443">
        <v>0</v>
      </c>
      <c r="E67" s="443">
        <v>35809.06900000001</v>
      </c>
      <c r="F67" s="443">
        <v>354.19499999999994</v>
      </c>
      <c r="G67" s="443">
        <v>125389.18099999998</v>
      </c>
      <c r="H67" s="443">
        <v>616.88000000000011</v>
      </c>
      <c r="I67" s="443">
        <v>538577.83600000001</v>
      </c>
      <c r="J67" s="443">
        <v>1998.3660000000002</v>
      </c>
      <c r="K67" s="443">
        <v>134742.79399999999</v>
      </c>
      <c r="L67" s="443">
        <v>774.88000000000011</v>
      </c>
      <c r="M67" s="443">
        <v>22651.213999999993</v>
      </c>
      <c r="N67" s="443">
        <v>15138.018</v>
      </c>
      <c r="O67" s="443">
        <v>539169.87400000019</v>
      </c>
      <c r="P67" s="443">
        <v>860914.42099999997</v>
      </c>
      <c r="Q67" s="443">
        <v>554307.89200000023</v>
      </c>
      <c r="R67" s="443">
        <v>1415222.3130000001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6"/>
  <sheetViews>
    <sheetView zoomScale="79" zoomScaleNormal="79" workbookViewId="0">
      <selection activeCell="C42" sqref="C42"/>
    </sheetView>
  </sheetViews>
  <sheetFormatPr baseColWidth="10" defaultColWidth="11.42578125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9" x14ac:dyDescent="0.25">
      <c r="A1" s="43" t="s">
        <v>53</v>
      </c>
      <c r="B1" s="2"/>
      <c r="C1" s="2"/>
      <c r="D1" s="2"/>
      <c r="E1" s="2"/>
    </row>
    <row r="2" spans="1:19" x14ac:dyDescent="0.25">
      <c r="A2" s="43" t="s">
        <v>502</v>
      </c>
      <c r="B2" s="2"/>
      <c r="C2" s="2"/>
      <c r="D2" s="2"/>
      <c r="E2" s="2"/>
    </row>
    <row r="3" spans="1:19" x14ac:dyDescent="0.25">
      <c r="A3" s="4"/>
      <c r="B3" s="4"/>
      <c r="C3" s="4"/>
      <c r="D3" s="4"/>
    </row>
    <row r="4" spans="1:19" x14ac:dyDescent="0.25">
      <c r="A4" s="1" t="s">
        <v>54</v>
      </c>
      <c r="B4" s="2"/>
      <c r="C4" s="2"/>
      <c r="D4" s="2"/>
      <c r="I4" s="392"/>
    </row>
    <row r="5" spans="1:19" x14ac:dyDescent="0.25">
      <c r="A5" s="1" t="s">
        <v>55</v>
      </c>
      <c r="B5" s="2"/>
      <c r="C5" s="2"/>
      <c r="D5" s="2"/>
      <c r="I5" s="392"/>
    </row>
    <row r="6" spans="1:19" ht="14.25" thickBot="1" x14ac:dyDescent="0.3">
      <c r="A6" s="1"/>
      <c r="B6" s="2"/>
      <c r="C6" s="2"/>
      <c r="D6" s="2"/>
      <c r="I6" s="392"/>
    </row>
    <row r="7" spans="1:19" ht="21" customHeight="1" thickBot="1" x14ac:dyDescent="0.3">
      <c r="A7" s="1"/>
      <c r="B7" s="592" t="s">
        <v>305</v>
      </c>
      <c r="C7" s="593"/>
      <c r="D7" s="234" t="s">
        <v>94</v>
      </c>
      <c r="I7" s="392"/>
    </row>
    <row r="8" spans="1:19" ht="16.5" customHeight="1" x14ac:dyDescent="0.25">
      <c r="A8" s="351" t="s">
        <v>503</v>
      </c>
      <c r="B8" s="422" t="s">
        <v>56</v>
      </c>
      <c r="C8" s="424" t="s">
        <v>57</v>
      </c>
      <c r="D8" s="426" t="s">
        <v>156</v>
      </c>
      <c r="I8" s="392"/>
    </row>
    <row r="9" spans="1:19" ht="16.5" customHeight="1" x14ac:dyDescent="0.25">
      <c r="A9" s="352"/>
      <c r="B9" s="423" t="s">
        <v>156</v>
      </c>
      <c r="C9" s="425" t="s">
        <v>58</v>
      </c>
      <c r="D9" s="427" t="s">
        <v>59</v>
      </c>
      <c r="I9" s="392"/>
    </row>
    <row r="10" spans="1:19" ht="17.25" customHeight="1" thickBot="1" x14ac:dyDescent="0.3">
      <c r="A10" s="353" t="s">
        <v>60</v>
      </c>
      <c r="B10" s="430" t="s">
        <v>61</v>
      </c>
      <c r="C10" s="431" t="s">
        <v>62</v>
      </c>
      <c r="D10" s="428" t="s">
        <v>61</v>
      </c>
      <c r="I10" s="392"/>
    </row>
    <row r="11" spans="1:19" x14ac:dyDescent="0.25">
      <c r="A11" s="429" t="s">
        <v>2</v>
      </c>
      <c r="B11" s="559">
        <v>7711.4777397091475</v>
      </c>
      <c r="C11" s="560">
        <v>95707.326340646003</v>
      </c>
      <c r="D11" s="561">
        <v>853204.90100000007</v>
      </c>
      <c r="E11" s="170"/>
      <c r="F11" s="170"/>
      <c r="G11" s="493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3"/>
      <c r="S11" s="494"/>
    </row>
    <row r="12" spans="1:19" x14ac:dyDescent="0.25">
      <c r="A12" s="404" t="s">
        <v>3</v>
      </c>
      <c r="B12" s="562">
        <v>8475.5465249347744</v>
      </c>
      <c r="C12" s="563">
        <v>88258.067590213657</v>
      </c>
      <c r="D12" s="564">
        <v>685506.76600000006</v>
      </c>
      <c r="E12" s="170"/>
      <c r="F12" s="170"/>
      <c r="G12" s="493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3"/>
      <c r="S12" s="494"/>
    </row>
    <row r="13" spans="1:19" x14ac:dyDescent="0.25">
      <c r="A13" s="404" t="s">
        <v>4</v>
      </c>
      <c r="B13" s="562">
        <v>9498.264898939713</v>
      </c>
      <c r="C13" s="563">
        <v>98834.896808509657</v>
      </c>
      <c r="D13" s="564">
        <v>885416.68200000003</v>
      </c>
      <c r="E13" s="170"/>
      <c r="F13" s="170"/>
      <c r="G13" s="493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3"/>
      <c r="S13" s="494"/>
    </row>
    <row r="14" spans="1:19" x14ac:dyDescent="0.25">
      <c r="A14" s="404" t="s">
        <v>5</v>
      </c>
      <c r="B14" s="562">
        <v>10034.714046052264</v>
      </c>
      <c r="C14" s="563">
        <v>103819.00942620399</v>
      </c>
      <c r="D14" s="564">
        <v>868296.83700000006</v>
      </c>
      <c r="E14" s="170"/>
      <c r="F14" s="170"/>
      <c r="G14" s="493"/>
      <c r="I14" s="494"/>
      <c r="K14" s="170"/>
      <c r="L14" s="170"/>
      <c r="M14" s="170"/>
      <c r="N14" s="170"/>
      <c r="O14" s="170"/>
      <c r="P14" s="170"/>
      <c r="Q14" s="170"/>
    </row>
    <row r="15" spans="1:19" x14ac:dyDescent="0.25">
      <c r="A15" s="404" t="s">
        <v>6</v>
      </c>
      <c r="B15" s="562">
        <v>10797.752832915461</v>
      </c>
      <c r="C15" s="563">
        <v>110952.17610802448</v>
      </c>
      <c r="D15" s="564">
        <v>704971.7790000001</v>
      </c>
      <c r="E15" s="170"/>
      <c r="F15" s="170"/>
      <c r="G15" s="493"/>
      <c r="H15" s="492"/>
      <c r="I15" s="494"/>
      <c r="J15" s="492"/>
      <c r="K15" s="492"/>
      <c r="L15" s="492"/>
      <c r="M15" s="492"/>
      <c r="N15" s="492"/>
      <c r="O15" s="492"/>
      <c r="P15" s="492"/>
      <c r="Q15" s="492"/>
      <c r="R15" s="492"/>
      <c r="S15" s="170"/>
    </row>
    <row r="16" spans="1:19" ht="14.25" customHeight="1" x14ac:dyDescent="0.25">
      <c r="A16" s="404" t="s">
        <v>7</v>
      </c>
      <c r="B16" s="562">
        <v>11338.89197257151</v>
      </c>
      <c r="C16" s="563">
        <v>113227.97100158488</v>
      </c>
      <c r="D16" s="564">
        <v>871992.91500000004</v>
      </c>
      <c r="E16" s="170"/>
      <c r="F16" s="170"/>
      <c r="G16" s="493"/>
      <c r="I16" s="494"/>
    </row>
    <row r="17" spans="1:9" x14ac:dyDescent="0.25">
      <c r="A17" s="404" t="s">
        <v>8</v>
      </c>
      <c r="B17" s="562">
        <v>11485.641739257622</v>
      </c>
      <c r="C17" s="563">
        <v>118755.41717503511</v>
      </c>
      <c r="D17" s="564">
        <v>887708.82299999997</v>
      </c>
      <c r="E17" s="170"/>
      <c r="F17" s="170"/>
      <c r="G17" s="493"/>
      <c r="I17" s="494"/>
    </row>
    <row r="18" spans="1:9" x14ac:dyDescent="0.25">
      <c r="A18" s="404" t="s">
        <v>9</v>
      </c>
      <c r="B18" s="562">
        <v>11848</v>
      </c>
      <c r="C18" s="563">
        <v>122443.141</v>
      </c>
      <c r="D18" s="564">
        <v>818029</v>
      </c>
      <c r="E18" s="170"/>
      <c r="F18" s="170"/>
      <c r="G18" s="493"/>
      <c r="I18" s="494"/>
    </row>
    <row r="19" spans="1:9" x14ac:dyDescent="0.25">
      <c r="A19" s="404" t="s">
        <v>10</v>
      </c>
      <c r="B19" s="562">
        <v>11480.971746682331</v>
      </c>
      <c r="C19" s="563">
        <v>120420.26807037432</v>
      </c>
      <c r="D19" s="564">
        <v>913413.54700000002</v>
      </c>
      <c r="E19" s="170"/>
      <c r="F19" s="170"/>
      <c r="G19" s="493"/>
      <c r="I19" s="494"/>
    </row>
    <row r="20" spans="1:9" x14ac:dyDescent="0.25">
      <c r="A20" s="404" t="s">
        <v>11</v>
      </c>
      <c r="B20" s="562">
        <v>9436.3649973528609</v>
      </c>
      <c r="C20" s="563">
        <v>111959.95270325047</v>
      </c>
      <c r="D20" s="564">
        <v>892189.46399999992</v>
      </c>
      <c r="E20" s="170"/>
      <c r="F20" s="170"/>
      <c r="G20" s="493"/>
      <c r="I20" s="494"/>
    </row>
    <row r="21" spans="1:9" x14ac:dyDescent="0.25">
      <c r="A21" s="404" t="s">
        <v>12</v>
      </c>
      <c r="B21" s="562">
        <v>9538.2648353447876</v>
      </c>
      <c r="C21" s="565">
        <v>103223.07552621394</v>
      </c>
      <c r="D21" s="564">
        <v>964117.3</v>
      </c>
      <c r="E21" s="170"/>
      <c r="F21" s="170"/>
      <c r="G21" s="493"/>
      <c r="I21" s="494"/>
    </row>
    <row r="22" spans="1:9" ht="14.25" thickBot="1" x14ac:dyDescent="0.3">
      <c r="A22" s="405" t="s">
        <v>13</v>
      </c>
      <c r="B22" s="566">
        <v>10006</v>
      </c>
      <c r="C22" s="567">
        <v>99228.459000000003</v>
      </c>
      <c r="D22" s="568">
        <v>700796</v>
      </c>
      <c r="E22" s="170"/>
      <c r="F22" s="170"/>
      <c r="G22" s="493"/>
      <c r="I22" s="494"/>
    </row>
    <row r="23" spans="1:9" ht="14.25" thickBot="1" x14ac:dyDescent="0.3">
      <c r="A23" s="350" t="s">
        <v>15</v>
      </c>
      <c r="B23" s="524">
        <f>+SUM(B11:B22)</f>
        <v>121651.89133376048</v>
      </c>
      <c r="C23" s="524">
        <f>+SUM(C11:C22)</f>
        <v>1286829.7607500567</v>
      </c>
      <c r="D23" s="524">
        <f>+SUM(D11:D22)</f>
        <v>10045644.014</v>
      </c>
      <c r="E23" s="170"/>
      <c r="F23" s="2"/>
    </row>
    <row r="24" spans="1:9" x14ac:dyDescent="0.25">
      <c r="A24" s="2"/>
      <c r="B24" s="2"/>
      <c r="C24" s="2"/>
      <c r="D24" s="2"/>
      <c r="E24" s="2"/>
    </row>
    <row r="25" spans="1:9" ht="14.25" thickBot="1" x14ac:dyDescent="0.3">
      <c r="A25" s="1" t="s">
        <v>63</v>
      </c>
      <c r="B25" s="2"/>
      <c r="C25" s="2"/>
      <c r="D25" s="2"/>
      <c r="E25" s="2"/>
    </row>
    <row r="26" spans="1:9" ht="14.25" thickBot="1" x14ac:dyDescent="0.3">
      <c r="A26" s="446" t="s">
        <v>64</v>
      </c>
      <c r="B26" s="354"/>
      <c r="C26" s="355" t="s">
        <v>65</v>
      </c>
      <c r="D26" s="454"/>
      <c r="E26" s="234" t="s">
        <v>66</v>
      </c>
    </row>
    <row r="27" spans="1:9" ht="14.25" thickBot="1" x14ac:dyDescent="0.3">
      <c r="A27" s="453"/>
      <c r="B27" s="348" t="s">
        <v>68</v>
      </c>
      <c r="C27" s="235" t="s">
        <v>69</v>
      </c>
      <c r="D27" s="349" t="s">
        <v>22</v>
      </c>
      <c r="E27" s="356" t="s">
        <v>62</v>
      </c>
    </row>
    <row r="28" spans="1:9" x14ac:dyDescent="0.25">
      <c r="A28" s="403" t="s">
        <v>188</v>
      </c>
      <c r="B28" s="569">
        <v>152</v>
      </c>
      <c r="C28" s="570">
        <v>4310646.2200000007</v>
      </c>
      <c r="D28" s="571">
        <f>C28+B28</f>
        <v>4310798.2200000007</v>
      </c>
      <c r="E28" s="572"/>
      <c r="G28" s="170"/>
    </row>
    <row r="29" spans="1:9" x14ac:dyDescent="0.25">
      <c r="A29" s="404" t="s">
        <v>187</v>
      </c>
      <c r="B29" s="573"/>
      <c r="C29" s="574">
        <v>5335334.0410000002</v>
      </c>
      <c r="D29" s="575">
        <f>C29+B29</f>
        <v>5335334.0410000002</v>
      </c>
      <c r="E29" s="572"/>
      <c r="H29" s="248"/>
    </row>
    <row r="30" spans="1:9" ht="14.25" thickBot="1" x14ac:dyDescent="0.3">
      <c r="A30" s="405" t="s">
        <v>189</v>
      </c>
      <c r="B30" s="569">
        <v>94247.371000000014</v>
      </c>
      <c r="C30" s="576">
        <v>107732.93800000001</v>
      </c>
      <c r="D30" s="577">
        <f>C30+B30</f>
        <v>201980.30900000001</v>
      </c>
      <c r="E30" s="572">
        <v>1625094</v>
      </c>
    </row>
    <row r="31" spans="1:9" ht="14.25" thickBot="1" x14ac:dyDescent="0.3">
      <c r="A31" s="350" t="s">
        <v>15</v>
      </c>
      <c r="B31" s="524">
        <f>SUM(B28:B30)</f>
        <v>94399.371000000014</v>
      </c>
      <c r="C31" s="524">
        <f>SUM(C28:C30)</f>
        <v>9753713.1989999991</v>
      </c>
      <c r="D31" s="525">
        <f>SUM(D28:D30)</f>
        <v>9848112.5700000003</v>
      </c>
      <c r="E31" s="524">
        <f>SUM(E28:E30)</f>
        <v>1625094</v>
      </c>
    </row>
    <row r="32" spans="1:9" x14ac:dyDescent="0.25">
      <c r="A32" s="1" t="s">
        <v>322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54"/>
  <dimension ref="A1:R12"/>
  <sheetViews>
    <sheetView workbookViewId="0">
      <selection activeCell="C42" sqref="C42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433" t="s">
        <v>498</v>
      </c>
    </row>
    <row r="2" spans="1:18" ht="13.5" x14ac:dyDescent="0.25">
      <c r="A2" s="432"/>
    </row>
    <row r="3" spans="1:18" ht="13.5" x14ac:dyDescent="0.25">
      <c r="A3" s="432" t="s">
        <v>421</v>
      </c>
    </row>
    <row r="6" spans="1:18" x14ac:dyDescent="0.2">
      <c r="A6" s="601"/>
      <c r="B6" s="600" t="s">
        <v>406</v>
      </c>
      <c r="C6" s="600" t="s">
        <v>407</v>
      </c>
      <c r="D6" s="600" t="s">
        <v>408</v>
      </c>
      <c r="E6" s="600" t="s">
        <v>409</v>
      </c>
      <c r="F6" s="600" t="s">
        <v>410</v>
      </c>
      <c r="G6" s="600" t="s">
        <v>411</v>
      </c>
      <c r="H6" s="600" t="s">
        <v>412</v>
      </c>
      <c r="I6" s="600" t="s">
        <v>413</v>
      </c>
      <c r="J6" s="600" t="s">
        <v>414</v>
      </c>
      <c r="K6" s="600" t="s">
        <v>415</v>
      </c>
      <c r="L6" s="600" t="s">
        <v>416</v>
      </c>
      <c r="M6" s="600" t="s">
        <v>422</v>
      </c>
      <c r="N6" s="600" t="s">
        <v>417</v>
      </c>
      <c r="O6" s="600" t="s">
        <v>423</v>
      </c>
      <c r="P6" s="600" t="s">
        <v>418</v>
      </c>
      <c r="Q6" s="600" t="s">
        <v>419</v>
      </c>
      <c r="R6" s="600" t="s">
        <v>333</v>
      </c>
    </row>
    <row r="7" spans="1:18" x14ac:dyDescent="0.2">
      <c r="A7" s="601"/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</row>
    <row r="8" spans="1:18" ht="15" x14ac:dyDescent="0.25">
      <c r="A8" s="434"/>
      <c r="B8" s="447" t="s">
        <v>28</v>
      </c>
      <c r="C8" s="435">
        <v>6.0000000000000001E-3</v>
      </c>
      <c r="D8" s="435">
        <v>0</v>
      </c>
      <c r="E8" s="435">
        <v>14006.454999999971</v>
      </c>
      <c r="F8" s="435">
        <v>98.489999999999966</v>
      </c>
      <c r="G8" s="435">
        <v>50739.247999999949</v>
      </c>
      <c r="H8" s="435">
        <v>195.12299999999971</v>
      </c>
      <c r="I8" s="435">
        <v>170458.36</v>
      </c>
      <c r="J8" s="435">
        <v>391.41999999999769</v>
      </c>
      <c r="K8" s="435">
        <v>62779.369999999675</v>
      </c>
      <c r="L8" s="435">
        <v>153.28999999999996</v>
      </c>
      <c r="M8" s="435">
        <v>13159.545000000022</v>
      </c>
      <c r="N8" s="435">
        <v>15138.017999999993</v>
      </c>
      <c r="O8" s="435">
        <v>101307.8700000001</v>
      </c>
      <c r="P8" s="435">
        <v>311981.3069999998</v>
      </c>
      <c r="Q8" s="435">
        <v>116445.88800000012</v>
      </c>
      <c r="R8" s="435">
        <v>428427.19500000158</v>
      </c>
    </row>
    <row r="9" spans="1:18" ht="15" x14ac:dyDescent="0.25">
      <c r="A9" s="434"/>
      <c r="B9" s="447" t="s">
        <v>30</v>
      </c>
      <c r="C9" s="435">
        <v>0</v>
      </c>
      <c r="D9" s="435">
        <v>0</v>
      </c>
      <c r="E9" s="435">
        <v>0</v>
      </c>
      <c r="F9" s="435">
        <v>0</v>
      </c>
      <c r="G9" s="435">
        <v>0</v>
      </c>
      <c r="H9" s="435">
        <v>0</v>
      </c>
      <c r="I9" s="435">
        <v>0</v>
      </c>
      <c r="J9" s="435">
        <v>0</v>
      </c>
      <c r="K9" s="435">
        <v>0</v>
      </c>
      <c r="L9" s="435">
        <v>0</v>
      </c>
      <c r="M9" s="435">
        <v>0</v>
      </c>
      <c r="N9" s="435">
        <v>0</v>
      </c>
      <c r="O9" s="435">
        <v>316387.25900000002</v>
      </c>
      <c r="P9" s="435">
        <v>0</v>
      </c>
      <c r="Q9" s="435">
        <v>316387.25900000002</v>
      </c>
      <c r="R9" s="435">
        <v>316387.25900000002</v>
      </c>
    </row>
    <row r="10" spans="1:18" ht="15" x14ac:dyDescent="0.25">
      <c r="A10" s="434"/>
      <c r="B10" s="447" t="s">
        <v>27</v>
      </c>
      <c r="C10" s="435">
        <v>0</v>
      </c>
      <c r="D10" s="435">
        <v>0</v>
      </c>
      <c r="E10" s="435">
        <v>21606.178999999938</v>
      </c>
      <c r="F10" s="435">
        <v>255.5949999999996</v>
      </c>
      <c r="G10" s="435">
        <v>73684.028000000049</v>
      </c>
      <c r="H10" s="435">
        <v>421.75700000000023</v>
      </c>
      <c r="I10" s="435">
        <v>363333.76600000053</v>
      </c>
      <c r="J10" s="435">
        <v>1605.4610000000032</v>
      </c>
      <c r="K10" s="435">
        <v>69022.74399999989</v>
      </c>
      <c r="L10" s="435">
        <v>621.58999999999878</v>
      </c>
      <c r="M10" s="435">
        <v>9476.3339999999916</v>
      </c>
      <c r="N10" s="435">
        <v>0</v>
      </c>
      <c r="O10" s="435">
        <v>109409.26500000038</v>
      </c>
      <c r="P10" s="435">
        <v>540027.45400000049</v>
      </c>
      <c r="Q10" s="435">
        <v>109409.26500000038</v>
      </c>
      <c r="R10" s="435">
        <v>649436.71899999946</v>
      </c>
    </row>
    <row r="11" spans="1:18" ht="15" x14ac:dyDescent="0.25">
      <c r="A11" s="434"/>
      <c r="B11" s="447" t="s">
        <v>420</v>
      </c>
      <c r="C11" s="435">
        <v>0</v>
      </c>
      <c r="D11" s="435">
        <v>0</v>
      </c>
      <c r="E11" s="435">
        <v>196.43499999999977</v>
      </c>
      <c r="F11" s="435">
        <v>0.11</v>
      </c>
      <c r="G11" s="435">
        <v>965.90499999999906</v>
      </c>
      <c r="H11" s="435">
        <v>0</v>
      </c>
      <c r="I11" s="435">
        <v>4785.71</v>
      </c>
      <c r="J11" s="435">
        <v>1.4850000000000001</v>
      </c>
      <c r="K11" s="435">
        <v>2940.680000000003</v>
      </c>
      <c r="L11" s="435">
        <v>0</v>
      </c>
      <c r="M11" s="435">
        <v>15.335000000000003</v>
      </c>
      <c r="N11" s="435">
        <v>0</v>
      </c>
      <c r="O11" s="435">
        <v>12065.479999999992</v>
      </c>
      <c r="P11" s="435">
        <v>8905.66</v>
      </c>
      <c r="Q11" s="435">
        <v>12065.479999999992</v>
      </c>
      <c r="R11" s="435">
        <v>20971.14</v>
      </c>
    </row>
    <row r="12" spans="1:18" ht="15" x14ac:dyDescent="0.25">
      <c r="A12" s="434"/>
      <c r="B12" s="448" t="s">
        <v>15</v>
      </c>
      <c r="C12" s="449">
        <v>6.0000000000000001E-3</v>
      </c>
      <c r="D12" s="449">
        <v>0</v>
      </c>
      <c r="E12" s="449">
        <v>35809.068999999909</v>
      </c>
      <c r="F12" s="449">
        <v>354.1949999999996</v>
      </c>
      <c r="G12" s="449">
        <v>125389.181</v>
      </c>
      <c r="H12" s="449">
        <v>616.87999999999988</v>
      </c>
      <c r="I12" s="449">
        <v>538577.83600000048</v>
      </c>
      <c r="J12" s="449">
        <v>1998.3660000000007</v>
      </c>
      <c r="K12" s="449">
        <v>134742.79399999956</v>
      </c>
      <c r="L12" s="449">
        <v>774.87999999999874</v>
      </c>
      <c r="M12" s="449">
        <v>22651.214000000014</v>
      </c>
      <c r="N12" s="449">
        <v>15138.017999999993</v>
      </c>
      <c r="O12" s="449">
        <v>539169.87400000053</v>
      </c>
      <c r="P12" s="449">
        <v>860914.42100000032</v>
      </c>
      <c r="Q12" s="449">
        <v>554307.89200000046</v>
      </c>
      <c r="R12" s="449">
        <v>1415222.3130000008</v>
      </c>
    </row>
  </sheetData>
  <mergeCells count="18">
    <mergeCell ref="F6:F7"/>
    <mergeCell ref="A6:A7"/>
    <mergeCell ref="B6:B7"/>
    <mergeCell ref="C6:C7"/>
    <mergeCell ref="D6:D7"/>
    <mergeCell ref="E6:E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F47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6" ht="13.5" customHeight="1" x14ac:dyDescent="0.25">
      <c r="A1" s="65" t="s">
        <v>514</v>
      </c>
      <c r="B1" s="20"/>
      <c r="C1" s="20"/>
      <c r="D1" s="20"/>
      <c r="E1" s="20"/>
      <c r="F1" s="20"/>
    </row>
    <row r="2" spans="1:6" ht="13.5" customHeight="1" x14ac:dyDescent="0.25">
      <c r="A2" s="20"/>
      <c r="B2" s="20"/>
      <c r="C2" s="20"/>
      <c r="D2" s="20"/>
      <c r="E2" s="20"/>
      <c r="F2" s="20"/>
    </row>
    <row r="3" spans="1:6" ht="13.5" customHeight="1" x14ac:dyDescent="0.25">
      <c r="A3" s="450"/>
      <c r="B3" s="450"/>
      <c r="C3" s="451" t="s">
        <v>324</v>
      </c>
      <c r="D3" s="450"/>
      <c r="E3" s="450"/>
      <c r="F3" s="20"/>
    </row>
    <row r="4" spans="1:6" ht="13.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  <c r="F4" s="20"/>
    </row>
    <row r="5" spans="1:6" ht="13.5" customHeight="1" x14ac:dyDescent="0.25">
      <c r="A5" s="51" t="s">
        <v>2</v>
      </c>
      <c r="B5" s="326">
        <v>574.476</v>
      </c>
      <c r="C5" s="326">
        <v>927.899</v>
      </c>
      <c r="D5" s="46">
        <v>0</v>
      </c>
      <c r="E5" s="181">
        <f>SUM(B5:D5)</f>
        <v>1502.375</v>
      </c>
      <c r="F5" s="20"/>
    </row>
    <row r="6" spans="1:6" ht="13.5" customHeight="1" x14ac:dyDescent="0.25">
      <c r="A6" s="51" t="s">
        <v>3</v>
      </c>
      <c r="B6" s="326">
        <v>535.41600000000005</v>
      </c>
      <c r="C6" s="326">
        <v>851.75700000000006</v>
      </c>
      <c r="D6" s="46">
        <v>0</v>
      </c>
      <c r="E6" s="181">
        <f>SUM(B6:D6)</f>
        <v>1387.1730000000002</v>
      </c>
      <c r="F6" s="20"/>
    </row>
    <row r="7" spans="1:6" ht="13.5" customHeight="1" x14ac:dyDescent="0.25">
      <c r="A7" s="51" t="s">
        <v>4</v>
      </c>
      <c r="B7" s="326">
        <v>593.63800000000003</v>
      </c>
      <c r="C7" s="326">
        <v>948.91899999999998</v>
      </c>
      <c r="D7" s="46">
        <v>0</v>
      </c>
      <c r="E7" s="181">
        <f>SUM(B7:D7)</f>
        <v>1542.557</v>
      </c>
      <c r="F7" s="20"/>
    </row>
    <row r="8" spans="1:6" ht="13.5" customHeight="1" x14ac:dyDescent="0.25">
      <c r="A8" s="51" t="s">
        <v>5</v>
      </c>
      <c r="B8" s="326">
        <v>628.50599999999997</v>
      </c>
      <c r="C8" s="326">
        <v>908.8069999999999</v>
      </c>
      <c r="D8" s="46">
        <v>0</v>
      </c>
      <c r="E8" s="181">
        <f>SUM(B8:D8)</f>
        <v>1537.3129999999999</v>
      </c>
      <c r="F8" s="20"/>
    </row>
    <row r="9" spans="1:6" ht="13.5" customHeight="1" x14ac:dyDescent="0.25">
      <c r="A9" s="51" t="s">
        <v>6</v>
      </c>
      <c r="B9" s="326">
        <v>712.22299999999996</v>
      </c>
      <c r="C9" s="326">
        <v>1051.0339999999999</v>
      </c>
      <c r="D9" s="46">
        <v>0</v>
      </c>
      <c r="E9" s="181">
        <f>SUM(B9:D9)</f>
        <v>1763.2569999999998</v>
      </c>
      <c r="F9" s="20"/>
    </row>
    <row r="10" spans="1:6" ht="13.5" customHeight="1" x14ac:dyDescent="0.25">
      <c r="A10" s="51" t="s">
        <v>7</v>
      </c>
      <c r="B10" s="326">
        <v>721.73399999999992</v>
      </c>
      <c r="C10" s="326">
        <v>1066.308</v>
      </c>
      <c r="D10" s="46">
        <v>0</v>
      </c>
      <c r="E10" s="181">
        <f t="shared" ref="E10:E16" si="0">SUM(B10:D10)</f>
        <v>1788.0419999999999</v>
      </c>
      <c r="F10" s="20"/>
    </row>
    <row r="11" spans="1:6" ht="13.5" customHeight="1" x14ac:dyDescent="0.25">
      <c r="A11" s="51" t="s">
        <v>8</v>
      </c>
      <c r="B11" s="326">
        <v>743.74699999999996</v>
      </c>
      <c r="C11" s="326">
        <v>1171.9690000000001</v>
      </c>
      <c r="D11" s="46">
        <v>0</v>
      </c>
      <c r="E11" s="181">
        <f t="shared" si="0"/>
        <v>1915.7159999999999</v>
      </c>
      <c r="F11" s="20"/>
    </row>
    <row r="12" spans="1:6" ht="13.5" customHeight="1" x14ac:dyDescent="0.25">
      <c r="A12" s="51" t="s">
        <v>9</v>
      </c>
      <c r="B12" s="326">
        <v>760.60099999999989</v>
      </c>
      <c r="C12" s="326">
        <v>1062.422</v>
      </c>
      <c r="D12" s="46">
        <v>0</v>
      </c>
      <c r="E12" s="181">
        <f t="shared" si="0"/>
        <v>1823.0229999999999</v>
      </c>
      <c r="F12" s="20"/>
    </row>
    <row r="13" spans="1:6" ht="13.5" customHeight="1" x14ac:dyDescent="0.25">
      <c r="A13" s="51" t="s">
        <v>10</v>
      </c>
      <c r="B13" s="326">
        <v>680.91300000000001</v>
      </c>
      <c r="C13" s="326">
        <v>1048.691</v>
      </c>
      <c r="D13" s="46">
        <v>0</v>
      </c>
      <c r="E13" s="181">
        <f t="shared" si="0"/>
        <v>1729.604</v>
      </c>
      <c r="F13" s="20"/>
    </row>
    <row r="14" spans="1:6" ht="13.5" customHeight="1" x14ac:dyDescent="0.25">
      <c r="A14" s="51" t="s">
        <v>11</v>
      </c>
      <c r="B14" s="326">
        <v>702.76</v>
      </c>
      <c r="C14" s="326">
        <v>1012.018</v>
      </c>
      <c r="D14" s="46">
        <v>0</v>
      </c>
      <c r="E14" s="181">
        <f t="shared" si="0"/>
        <v>1714.778</v>
      </c>
      <c r="F14" s="20"/>
    </row>
    <row r="15" spans="1:6" ht="13.5" customHeight="1" x14ac:dyDescent="0.25">
      <c r="A15" s="51" t="s">
        <v>12</v>
      </c>
      <c r="B15" s="326">
        <v>654.65099999999995</v>
      </c>
      <c r="C15" s="326">
        <v>1015.607</v>
      </c>
      <c r="D15" s="46">
        <v>0</v>
      </c>
      <c r="E15" s="181">
        <f t="shared" si="0"/>
        <v>1670.2579999999998</v>
      </c>
      <c r="F15" s="20"/>
    </row>
    <row r="16" spans="1:6" ht="13.5" customHeight="1" x14ac:dyDescent="0.25">
      <c r="A16" s="51" t="s">
        <v>13</v>
      </c>
      <c r="B16" s="326">
        <v>661.90300000000002</v>
      </c>
      <c r="C16" s="326">
        <v>876.19400000000007</v>
      </c>
      <c r="D16" s="46">
        <v>0</v>
      </c>
      <c r="E16" s="181">
        <f t="shared" si="0"/>
        <v>1538.0970000000002</v>
      </c>
      <c r="F16" s="20"/>
    </row>
    <row r="17" spans="1:6" ht="13.5" customHeight="1" x14ac:dyDescent="0.25">
      <c r="A17" s="206" t="s">
        <v>15</v>
      </c>
      <c r="B17" s="180">
        <f>+SUM(B5:B16)</f>
        <v>7970.5679999999993</v>
      </c>
      <c r="C17" s="180">
        <f>+SUM(C5:C16)</f>
        <v>11941.625</v>
      </c>
      <c r="D17" s="180">
        <f>+SUM(D5:D16)</f>
        <v>0</v>
      </c>
      <c r="E17" s="181">
        <f>SUM(E5:E16)</f>
        <v>19912.192999999999</v>
      </c>
      <c r="F17" s="20"/>
    </row>
    <row r="18" spans="1:6" ht="13.5" customHeight="1" x14ac:dyDescent="0.25">
      <c r="A18" s="20"/>
      <c r="B18" s="20"/>
      <c r="C18" s="20"/>
      <c r="D18" s="20"/>
      <c r="E18" s="73"/>
      <c r="F18" s="20"/>
    </row>
    <row r="19" spans="1:6" ht="13.5" customHeight="1" x14ac:dyDescent="0.25">
      <c r="A19" s="20"/>
      <c r="B19" s="20"/>
      <c r="C19" s="20"/>
      <c r="D19" s="20"/>
      <c r="E19" s="20"/>
      <c r="F19" s="20"/>
    </row>
    <row r="20" spans="1:6" ht="13.5" customHeight="1" x14ac:dyDescent="0.25">
      <c r="A20" s="450"/>
      <c r="B20" s="450"/>
      <c r="C20" s="451" t="s">
        <v>433</v>
      </c>
      <c r="D20" s="450"/>
      <c r="E20" s="450"/>
      <c r="F20" s="20"/>
    </row>
    <row r="21" spans="1:6" ht="13.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  <c r="F21" s="20"/>
    </row>
    <row r="22" spans="1:6" ht="13.5" customHeight="1" x14ac:dyDescent="0.25">
      <c r="A22" s="54" t="s">
        <v>2</v>
      </c>
      <c r="B22" s="326">
        <v>833.35399999999981</v>
      </c>
      <c r="C22" s="326">
        <v>604.125</v>
      </c>
      <c r="D22" s="46">
        <v>0</v>
      </c>
      <c r="E22" s="181">
        <f>SUM(B22:D22)</f>
        <v>1437.4789999999998</v>
      </c>
    </row>
    <row r="23" spans="1:6" ht="13.5" customHeight="1" x14ac:dyDescent="0.25">
      <c r="A23" s="54" t="s">
        <v>3</v>
      </c>
      <c r="B23" s="326">
        <v>701.56</v>
      </c>
      <c r="C23" s="326">
        <v>495.85599999999999</v>
      </c>
      <c r="D23" s="46">
        <v>0</v>
      </c>
      <c r="E23" s="181">
        <f>SUM(B23:D23)</f>
        <v>1197.4159999999999</v>
      </c>
      <c r="F23" s="20"/>
    </row>
    <row r="24" spans="1:6" ht="13.5" customHeight="1" x14ac:dyDescent="0.25">
      <c r="A24" s="54" t="s">
        <v>4</v>
      </c>
      <c r="B24" s="326">
        <v>836.37499999999989</v>
      </c>
      <c r="C24" s="326">
        <v>545.577</v>
      </c>
      <c r="D24" s="46">
        <v>0</v>
      </c>
      <c r="E24" s="181">
        <f>SUM(B24:D24)</f>
        <v>1381.9519999999998</v>
      </c>
      <c r="F24" s="20"/>
    </row>
    <row r="25" spans="1:6" ht="13.5" customHeight="1" x14ac:dyDescent="0.25">
      <c r="A25" s="54" t="s">
        <v>5</v>
      </c>
      <c r="B25" s="326">
        <v>845.30599999999993</v>
      </c>
      <c r="C25" s="326">
        <v>528.66700000000003</v>
      </c>
      <c r="D25" s="46">
        <v>0</v>
      </c>
      <c r="E25" s="181">
        <f>SUM(B25:D25)</f>
        <v>1373.973</v>
      </c>
      <c r="F25" s="20"/>
    </row>
    <row r="26" spans="1:6" ht="13.5" customHeight="1" x14ac:dyDescent="0.25">
      <c r="A26" s="54" t="s">
        <v>6</v>
      </c>
      <c r="B26" s="326">
        <v>965.01700000000005</v>
      </c>
      <c r="C26" s="326">
        <v>574.04000000000008</v>
      </c>
      <c r="D26" s="46">
        <v>0</v>
      </c>
      <c r="E26" s="181">
        <f t="shared" ref="E26:E33" si="1">SUM(B26:D26)</f>
        <v>1539.0570000000002</v>
      </c>
      <c r="F26" s="20"/>
    </row>
    <row r="27" spans="1:6" ht="13.5" customHeight="1" x14ac:dyDescent="0.25">
      <c r="A27" s="54" t="s">
        <v>7</v>
      </c>
      <c r="B27" s="326">
        <v>995.077</v>
      </c>
      <c r="C27" s="326">
        <v>574.7940000000001</v>
      </c>
      <c r="D27" s="46">
        <v>0</v>
      </c>
      <c r="E27" s="181">
        <f t="shared" si="1"/>
        <v>1569.8710000000001</v>
      </c>
      <c r="F27" s="20"/>
    </row>
    <row r="28" spans="1:6" ht="13.5" customHeight="1" x14ac:dyDescent="0.25">
      <c r="A28" s="54" t="s">
        <v>8</v>
      </c>
      <c r="B28" s="326">
        <v>1073.604</v>
      </c>
      <c r="C28" s="326">
        <v>602.16200000000003</v>
      </c>
      <c r="D28" s="46">
        <v>0</v>
      </c>
      <c r="E28" s="181">
        <f t="shared" si="1"/>
        <v>1675.7660000000001</v>
      </c>
      <c r="F28" s="20"/>
    </row>
    <row r="29" spans="1:6" ht="13.5" customHeight="1" x14ac:dyDescent="0.25">
      <c r="A29" s="54" t="s">
        <v>9</v>
      </c>
      <c r="B29" s="326">
        <v>1011.592</v>
      </c>
      <c r="C29" s="326">
        <v>580.53200000000004</v>
      </c>
      <c r="D29" s="46">
        <v>0</v>
      </c>
      <c r="E29" s="181">
        <f t="shared" si="1"/>
        <v>1592.124</v>
      </c>
      <c r="F29" s="20"/>
    </row>
    <row r="30" spans="1:6" ht="13.5" customHeight="1" x14ac:dyDescent="0.25">
      <c r="A30" s="54" t="s">
        <v>10</v>
      </c>
      <c r="B30" s="326">
        <v>969.22199999999998</v>
      </c>
      <c r="C30" s="326">
        <v>521.26699999999994</v>
      </c>
      <c r="D30" s="46">
        <v>0</v>
      </c>
      <c r="E30" s="181">
        <f t="shared" si="1"/>
        <v>1490.489</v>
      </c>
      <c r="F30" s="20"/>
    </row>
    <row r="31" spans="1:6" ht="13.5" customHeight="1" x14ac:dyDescent="0.25">
      <c r="A31" s="54" t="s">
        <v>11</v>
      </c>
      <c r="B31" s="326">
        <v>972.20500000000004</v>
      </c>
      <c r="C31" s="326">
        <v>529.25799999999992</v>
      </c>
      <c r="D31" s="46">
        <v>0</v>
      </c>
      <c r="E31" s="181">
        <f t="shared" si="1"/>
        <v>1501.463</v>
      </c>
      <c r="F31" s="20"/>
    </row>
    <row r="32" spans="1:6" ht="13.5" customHeight="1" x14ac:dyDescent="0.25">
      <c r="A32" s="51" t="s">
        <v>12</v>
      </c>
      <c r="B32" s="326">
        <v>932.399</v>
      </c>
      <c r="C32" s="326">
        <v>538.18399999999997</v>
      </c>
      <c r="D32" s="46">
        <v>0</v>
      </c>
      <c r="E32" s="181">
        <f t="shared" si="1"/>
        <v>1470.5830000000001</v>
      </c>
      <c r="F32" s="20"/>
    </row>
    <row r="33" spans="1:6" ht="13.5" customHeight="1" x14ac:dyDescent="0.25">
      <c r="A33" s="54" t="s">
        <v>13</v>
      </c>
      <c r="B33" s="326">
        <v>919.16399999999999</v>
      </c>
      <c r="C33" s="326">
        <v>501.60399999999993</v>
      </c>
      <c r="D33" s="46">
        <v>0</v>
      </c>
      <c r="E33" s="181">
        <f t="shared" si="1"/>
        <v>1420.768</v>
      </c>
      <c r="F33" s="20"/>
    </row>
    <row r="34" spans="1:6" ht="13.5" customHeight="1" x14ac:dyDescent="0.25">
      <c r="A34" s="207" t="s">
        <v>15</v>
      </c>
      <c r="B34" s="215">
        <f>SUM(B22:B33)</f>
        <v>11054.875</v>
      </c>
      <c r="C34" s="215">
        <f>SUM(C22:C33)</f>
        <v>6596.0660000000007</v>
      </c>
      <c r="D34" s="215">
        <f>SUM(D22:D33)</f>
        <v>0</v>
      </c>
      <c r="E34" s="215">
        <f>SUM(E22:E33)</f>
        <v>17650.940999999999</v>
      </c>
      <c r="F34" s="20"/>
    </row>
    <row r="35" spans="1:6" ht="13.5" customHeight="1" x14ac:dyDescent="0.25">
      <c r="A35" s="102"/>
      <c r="B35" s="89"/>
      <c r="C35" s="73"/>
      <c r="D35" s="103"/>
      <c r="E35" s="73"/>
      <c r="F35" s="20"/>
    </row>
    <row r="36" spans="1:6" ht="13.5" customHeight="1" x14ac:dyDescent="0.25">
      <c r="A36" s="104" t="s">
        <v>17</v>
      </c>
      <c r="B36" s="73"/>
      <c r="C36" s="73"/>
      <c r="D36" s="73"/>
      <c r="E36" s="73"/>
      <c r="F36" s="73"/>
    </row>
    <row r="37" spans="1:6" ht="13.5" customHeight="1" x14ac:dyDescent="0.25">
      <c r="A37" s="105" t="s">
        <v>20</v>
      </c>
      <c r="B37" s="73"/>
      <c r="C37" s="73"/>
      <c r="D37" s="73"/>
      <c r="E37" s="73"/>
      <c r="F37" s="73"/>
    </row>
    <row r="38" spans="1:6" ht="13.5" customHeight="1" x14ac:dyDescent="0.25">
      <c r="A38" s="105" t="s">
        <v>21</v>
      </c>
      <c r="B38" s="73"/>
      <c r="C38" s="73"/>
      <c r="D38" s="73"/>
      <c r="E38" s="73"/>
      <c r="F38" s="73"/>
    </row>
    <row r="39" spans="1:6" ht="13.5" customHeight="1" x14ac:dyDescent="0.25">
      <c r="A39" s="92"/>
    </row>
    <row r="40" spans="1:6" ht="13.5" customHeight="1" x14ac:dyDescent="0.25">
      <c r="A40" s="75"/>
    </row>
    <row r="41" spans="1:6" ht="20.45" customHeight="1" x14ac:dyDescent="0.25"/>
    <row r="42" spans="1:6" ht="20.45" customHeight="1" x14ac:dyDescent="0.25"/>
    <row r="43" spans="1:6" ht="20.45" customHeight="1" x14ac:dyDescent="0.25"/>
    <row r="44" spans="1:6" ht="20.45" customHeight="1" x14ac:dyDescent="0.25"/>
    <row r="45" spans="1:6" ht="20.45" customHeight="1" x14ac:dyDescent="0.25"/>
    <row r="46" spans="1:6" ht="20.45" customHeight="1" x14ac:dyDescent="0.25"/>
    <row r="47" spans="1:6" ht="20.45" customHeight="1" x14ac:dyDescent="0.25"/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F40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50"/>
      <c r="B3" s="450"/>
      <c r="C3" s="451" t="s">
        <v>193</v>
      </c>
      <c r="D3" s="450"/>
      <c r="E3" s="450"/>
    </row>
    <row r="4" spans="1:6" ht="28.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</row>
    <row r="5" spans="1:6" ht="13.5" customHeight="1" x14ac:dyDescent="0.25">
      <c r="A5" s="54" t="s">
        <v>2</v>
      </c>
      <c r="B5" s="326">
        <v>1736.5999999999997</v>
      </c>
      <c r="C5" s="326">
        <v>2793.529</v>
      </c>
      <c r="D5" s="46">
        <v>0</v>
      </c>
      <c r="E5" s="181">
        <f>SUM(B5:D5)</f>
        <v>4530.1289999999999</v>
      </c>
    </row>
    <row r="6" spans="1:6" ht="13.5" customHeight="1" x14ac:dyDescent="0.25">
      <c r="A6" s="54" t="s">
        <v>3</v>
      </c>
      <c r="B6" s="326">
        <v>1562.2849999999999</v>
      </c>
      <c r="C6" s="326">
        <v>2302.4270000000006</v>
      </c>
      <c r="D6" s="46">
        <v>0</v>
      </c>
      <c r="E6" s="181">
        <f>SUM(B6:D6)</f>
        <v>3864.7120000000004</v>
      </c>
    </row>
    <row r="7" spans="1:6" ht="13.5" customHeight="1" x14ac:dyDescent="0.25">
      <c r="A7" s="54" t="s">
        <v>4</v>
      </c>
      <c r="B7" s="326">
        <v>1919.0509999999999</v>
      </c>
      <c r="C7" s="326">
        <v>2957.0640000000003</v>
      </c>
      <c r="D7" s="46">
        <v>0</v>
      </c>
      <c r="E7" s="181">
        <f>SUM(B7:D7)</f>
        <v>4876.1149999999998</v>
      </c>
    </row>
    <row r="8" spans="1:6" ht="13.5" customHeight="1" x14ac:dyDescent="0.25">
      <c r="A8" s="54" t="s">
        <v>5</v>
      </c>
      <c r="B8" s="326">
        <v>1988.6569999999999</v>
      </c>
      <c r="C8" s="326">
        <v>3118.8620000000005</v>
      </c>
      <c r="D8" s="46">
        <v>0</v>
      </c>
      <c r="E8" s="181">
        <f>SUM(B8:D8)</f>
        <v>5107.5190000000002</v>
      </c>
    </row>
    <row r="9" spans="1:6" ht="13.5" customHeight="1" x14ac:dyDescent="0.25">
      <c r="A9" s="54" t="s">
        <v>6</v>
      </c>
      <c r="B9" s="326">
        <v>2249.7240000000002</v>
      </c>
      <c r="C9" s="326">
        <v>3866.79</v>
      </c>
      <c r="D9" s="46">
        <v>0</v>
      </c>
      <c r="E9" s="181">
        <f t="shared" ref="E9:E16" si="0">SUM(B9:D9)</f>
        <v>6116.5140000000001</v>
      </c>
    </row>
    <row r="10" spans="1:6" ht="13.5" customHeight="1" x14ac:dyDescent="0.25">
      <c r="A10" s="54" t="s">
        <v>7</v>
      </c>
      <c r="B10" s="326">
        <v>2330.6819999999998</v>
      </c>
      <c r="C10" s="326">
        <v>3617.0130000000004</v>
      </c>
      <c r="D10" s="46">
        <v>0</v>
      </c>
      <c r="E10" s="181">
        <f t="shared" si="0"/>
        <v>5947.6949999999997</v>
      </c>
    </row>
    <row r="11" spans="1:6" ht="13.5" customHeight="1" x14ac:dyDescent="0.25">
      <c r="A11" s="54" t="s">
        <v>8</v>
      </c>
      <c r="B11" s="326">
        <v>2362.3040000000001</v>
      </c>
      <c r="C11" s="326">
        <v>3994.7690000000002</v>
      </c>
      <c r="D11" s="46">
        <v>0</v>
      </c>
      <c r="E11" s="181">
        <f t="shared" si="0"/>
        <v>6357.0730000000003</v>
      </c>
    </row>
    <row r="12" spans="1:6" ht="13.5" customHeight="1" x14ac:dyDescent="0.25">
      <c r="A12" s="54" t="s">
        <v>9</v>
      </c>
      <c r="B12" s="326">
        <v>2311.7350000000001</v>
      </c>
      <c r="C12" s="326">
        <v>3947.6320000000001</v>
      </c>
      <c r="D12" s="46">
        <v>0</v>
      </c>
      <c r="E12" s="181">
        <f t="shared" si="0"/>
        <v>6259.3670000000002</v>
      </c>
    </row>
    <row r="13" spans="1:6" ht="13.5" customHeight="1" x14ac:dyDescent="0.25">
      <c r="A13" s="54" t="s">
        <v>10</v>
      </c>
      <c r="B13" s="326">
        <v>2179.2900000000004</v>
      </c>
      <c r="C13" s="326">
        <v>3336.8910000000001</v>
      </c>
      <c r="D13" s="46">
        <v>0</v>
      </c>
      <c r="E13" s="181">
        <f t="shared" si="0"/>
        <v>5516.1810000000005</v>
      </c>
    </row>
    <row r="14" spans="1:6" ht="13.5" customHeight="1" x14ac:dyDescent="0.25">
      <c r="A14" s="54" t="s">
        <v>11</v>
      </c>
      <c r="B14" s="326">
        <v>2152.471</v>
      </c>
      <c r="C14" s="326">
        <v>2806.2809999999999</v>
      </c>
      <c r="D14" s="46">
        <v>0</v>
      </c>
      <c r="E14" s="181">
        <f t="shared" si="0"/>
        <v>4958.7520000000004</v>
      </c>
    </row>
    <row r="15" spans="1:6" ht="13.5" customHeight="1" x14ac:dyDescent="0.25">
      <c r="A15" s="51" t="s">
        <v>12</v>
      </c>
      <c r="B15" s="326">
        <v>2022.8670000000002</v>
      </c>
      <c r="C15" s="326">
        <v>3486.6200000000003</v>
      </c>
      <c r="D15" s="46">
        <v>0</v>
      </c>
      <c r="E15" s="181">
        <f t="shared" si="0"/>
        <v>5509.487000000001</v>
      </c>
    </row>
    <row r="16" spans="1:6" ht="13.5" customHeight="1" x14ac:dyDescent="0.25">
      <c r="A16" s="54" t="s">
        <v>13</v>
      </c>
      <c r="B16" s="326">
        <v>2048.6019999999999</v>
      </c>
      <c r="C16" s="326">
        <v>3305.4579999999996</v>
      </c>
      <c r="D16" s="46">
        <v>0</v>
      </c>
      <c r="E16" s="181">
        <f t="shared" si="0"/>
        <v>5354.0599999999995</v>
      </c>
      <c r="F16" s="29"/>
    </row>
    <row r="17" spans="1:6" ht="13.5" customHeight="1" x14ac:dyDescent="0.25">
      <c r="A17" s="207" t="s">
        <v>15</v>
      </c>
      <c r="B17" s="181">
        <f>+SUM(B5:B16)</f>
        <v>24864.268000000004</v>
      </c>
      <c r="C17" s="181">
        <f>+SUM(C5:C16)</f>
        <v>39533.336000000003</v>
      </c>
      <c r="D17" s="181">
        <f>+SUM(D5:D16)</f>
        <v>0</v>
      </c>
      <c r="E17" s="325">
        <f>SUM(E5:E16)</f>
        <v>64397.603999999992</v>
      </c>
      <c r="F17" s="29"/>
    </row>
    <row r="18" spans="1:6" ht="13.5" customHeight="1" x14ac:dyDescent="0.25">
      <c r="A18" s="20"/>
      <c r="B18" s="20"/>
      <c r="C18" s="20"/>
      <c r="D18" s="20"/>
      <c r="E18" s="123"/>
      <c r="F18" s="29"/>
    </row>
    <row r="19" spans="1:6" ht="13.5" customHeight="1" x14ac:dyDescent="0.25">
      <c r="A19" s="20"/>
      <c r="B19" s="20"/>
      <c r="C19" s="20"/>
      <c r="D19" s="20"/>
      <c r="E19" s="20"/>
    </row>
    <row r="20" spans="1:6" ht="13.5" customHeight="1" x14ac:dyDescent="0.25">
      <c r="A20" s="450"/>
      <c r="B20" s="450"/>
      <c r="C20" s="451" t="s">
        <v>194</v>
      </c>
      <c r="D20" s="450"/>
      <c r="E20" s="450"/>
    </row>
    <row r="21" spans="1:6" ht="27.7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</row>
    <row r="22" spans="1:6" ht="13.5" customHeight="1" x14ac:dyDescent="0.25">
      <c r="A22" s="51" t="s">
        <v>2</v>
      </c>
      <c r="B22" s="326">
        <v>1057.7100000000003</v>
      </c>
      <c r="C22" s="326">
        <v>518.17199999999991</v>
      </c>
      <c r="D22" s="46">
        <v>0</v>
      </c>
      <c r="E22" s="180">
        <f>SUM(B22:D22)</f>
        <v>1575.8820000000001</v>
      </c>
    </row>
    <row r="23" spans="1:6" ht="13.5" customHeight="1" x14ac:dyDescent="0.25">
      <c r="A23" s="51" t="s">
        <v>3</v>
      </c>
      <c r="B23" s="326">
        <v>929.68000000000006</v>
      </c>
      <c r="C23" s="326">
        <v>441.34700000000004</v>
      </c>
      <c r="D23" s="46">
        <v>0</v>
      </c>
      <c r="E23" s="180">
        <f>SUM(B23:D23)</f>
        <v>1371.027</v>
      </c>
    </row>
    <row r="24" spans="1:6" ht="13.5" customHeight="1" x14ac:dyDescent="0.25">
      <c r="A24" s="51" t="s">
        <v>4</v>
      </c>
      <c r="B24" s="326">
        <v>1095.502</v>
      </c>
      <c r="C24" s="326">
        <v>488.04499999999996</v>
      </c>
      <c r="D24" s="46">
        <v>0</v>
      </c>
      <c r="E24" s="180">
        <f>SUM(B24:D24)</f>
        <v>1583.547</v>
      </c>
    </row>
    <row r="25" spans="1:6" ht="13.5" customHeight="1" x14ac:dyDescent="0.25">
      <c r="A25" s="51" t="s">
        <v>5</v>
      </c>
      <c r="B25" s="326">
        <v>1119.384</v>
      </c>
      <c r="C25" s="326">
        <v>519.03600000000029</v>
      </c>
      <c r="D25" s="46">
        <v>0</v>
      </c>
      <c r="E25" s="180">
        <f>SUM(B25:D25)</f>
        <v>1638.4200000000003</v>
      </c>
    </row>
    <row r="26" spans="1:6" ht="13.5" customHeight="1" x14ac:dyDescent="0.25">
      <c r="A26" s="51" t="s">
        <v>6</v>
      </c>
      <c r="B26" s="326">
        <v>1301.1759999999997</v>
      </c>
      <c r="C26" s="326">
        <v>505.54799999999994</v>
      </c>
      <c r="D26" s="46">
        <v>0</v>
      </c>
      <c r="E26" s="180">
        <f>SUM(B26:D26)</f>
        <v>1806.7239999999997</v>
      </c>
    </row>
    <row r="27" spans="1:6" ht="13.5" customHeight="1" x14ac:dyDescent="0.25">
      <c r="A27" s="51" t="s">
        <v>7</v>
      </c>
      <c r="B27" s="326">
        <v>1300.4659999999999</v>
      </c>
      <c r="C27" s="326">
        <v>488.76400000000001</v>
      </c>
      <c r="D27" s="46">
        <v>0</v>
      </c>
      <c r="E27" s="180">
        <f t="shared" ref="E27:E33" si="1">SUM(B27:D27)</f>
        <v>1789.23</v>
      </c>
    </row>
    <row r="28" spans="1:6" ht="13.5" customHeight="1" x14ac:dyDescent="0.25">
      <c r="A28" s="51" t="s">
        <v>8</v>
      </c>
      <c r="B28" s="326">
        <v>1409.8649999999998</v>
      </c>
      <c r="C28" s="326">
        <v>570.84799999999984</v>
      </c>
      <c r="D28" s="46">
        <v>0</v>
      </c>
      <c r="E28" s="180">
        <f t="shared" si="1"/>
        <v>1980.7129999999997</v>
      </c>
    </row>
    <row r="29" spans="1:6" ht="13.5" customHeight="1" x14ac:dyDescent="0.25">
      <c r="A29" s="51" t="s">
        <v>9</v>
      </c>
      <c r="B29" s="326">
        <v>1223.6580000000001</v>
      </c>
      <c r="C29" s="326">
        <v>537.6239999999998</v>
      </c>
      <c r="D29" s="46">
        <v>0</v>
      </c>
      <c r="E29" s="180">
        <f t="shared" si="1"/>
        <v>1761.2819999999999</v>
      </c>
    </row>
    <row r="30" spans="1:6" ht="13.5" customHeight="1" x14ac:dyDescent="0.25">
      <c r="A30" s="51" t="s">
        <v>10</v>
      </c>
      <c r="B30" s="326">
        <v>1215.29</v>
      </c>
      <c r="C30" s="326">
        <v>530.43299999999999</v>
      </c>
      <c r="D30" s="46">
        <v>0</v>
      </c>
      <c r="E30" s="180">
        <f t="shared" si="1"/>
        <v>1745.723</v>
      </c>
    </row>
    <row r="31" spans="1:6" ht="13.5" customHeight="1" x14ac:dyDescent="0.25">
      <c r="A31" s="51" t="s">
        <v>11</v>
      </c>
      <c r="B31" s="326">
        <v>1211.8489999999999</v>
      </c>
      <c r="C31" s="326">
        <v>558.12</v>
      </c>
      <c r="D31" s="46">
        <v>0</v>
      </c>
      <c r="E31" s="180">
        <f t="shared" si="1"/>
        <v>1769.9690000000001</v>
      </c>
    </row>
    <row r="32" spans="1:6" ht="13.5" customHeight="1" x14ac:dyDescent="0.25">
      <c r="A32" s="51" t="s">
        <v>12</v>
      </c>
      <c r="B32" s="326">
        <v>1117.2409999999998</v>
      </c>
      <c r="C32" s="326">
        <v>438.66199999999998</v>
      </c>
      <c r="D32" s="46">
        <v>0</v>
      </c>
      <c r="E32" s="180">
        <f t="shared" si="1"/>
        <v>1555.9029999999998</v>
      </c>
    </row>
    <row r="33" spans="1:6" ht="13.5" customHeight="1" x14ac:dyDescent="0.25">
      <c r="A33" s="51" t="s">
        <v>13</v>
      </c>
      <c r="B33" s="326">
        <v>1152.0020000000002</v>
      </c>
      <c r="C33" s="326">
        <v>472.57299999999992</v>
      </c>
      <c r="D33" s="46">
        <v>0</v>
      </c>
      <c r="E33" s="180">
        <f t="shared" si="1"/>
        <v>1624.575</v>
      </c>
    </row>
    <row r="34" spans="1:6" ht="13.5" customHeight="1" x14ac:dyDescent="0.25">
      <c r="A34" s="207" t="s">
        <v>15</v>
      </c>
      <c r="B34" s="180">
        <f>SUM(B22:B33)</f>
        <v>14133.823</v>
      </c>
      <c r="C34" s="180">
        <f>SUM(C22:C33)</f>
        <v>6069.1720000000005</v>
      </c>
      <c r="D34" s="180">
        <f>SUM(D22:D33)</f>
        <v>0</v>
      </c>
      <c r="E34" s="215">
        <f>SUM(E22:E33)</f>
        <v>20202.994999999999</v>
      </c>
      <c r="F34" s="29"/>
    </row>
    <row r="35" spans="1:6" ht="13.5" customHeight="1" x14ac:dyDescent="0.25">
      <c r="A35" s="88"/>
      <c r="B35" s="89"/>
      <c r="C35" s="73"/>
      <c r="D35" s="95"/>
      <c r="E35" s="73"/>
      <c r="F35" s="29"/>
    </row>
    <row r="36" spans="1:6" ht="13.5" customHeight="1" x14ac:dyDescent="0.25">
      <c r="A36" s="91" t="s">
        <v>17</v>
      </c>
    </row>
    <row r="37" spans="1:6" ht="13.5" customHeight="1" x14ac:dyDescent="0.25">
      <c r="A37" s="92" t="s">
        <v>20</v>
      </c>
    </row>
    <row r="38" spans="1:6" ht="13.5" customHeight="1" x14ac:dyDescent="0.25">
      <c r="A38" s="92" t="s">
        <v>21</v>
      </c>
    </row>
    <row r="39" spans="1:6" ht="13.5" customHeight="1" x14ac:dyDescent="0.25">
      <c r="A39" s="92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65" t="s">
        <v>515</v>
      </c>
      <c r="B1" s="20"/>
      <c r="C1" s="20"/>
      <c r="D1" s="20"/>
      <c r="E1" s="20"/>
      <c r="F1" s="12"/>
    </row>
    <row r="2" spans="1:14" ht="13.5" customHeight="1" x14ac:dyDescent="0.25">
      <c r="A2" s="20"/>
      <c r="B2" s="20"/>
      <c r="C2" s="20"/>
      <c r="D2" s="20"/>
      <c r="E2" s="20"/>
      <c r="F2" s="12"/>
    </row>
    <row r="3" spans="1:14" ht="13.5" customHeight="1" x14ac:dyDescent="0.25">
      <c r="A3" s="450"/>
      <c r="B3" s="450"/>
      <c r="C3" s="451" t="s">
        <v>195</v>
      </c>
      <c r="D3" s="450"/>
      <c r="E3" s="450"/>
      <c r="F3" s="12"/>
      <c r="H3" s="85"/>
      <c r="I3" s="86"/>
      <c r="J3" s="86"/>
      <c r="K3" s="85"/>
      <c r="L3" s="85"/>
      <c r="M3" s="85"/>
      <c r="N3" s="85"/>
    </row>
    <row r="4" spans="1:14" ht="29.2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  <c r="F4" s="12"/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26">
        <v>2835.2930000000001</v>
      </c>
      <c r="C5" s="326">
        <v>1013.5740000000001</v>
      </c>
      <c r="D5" s="46">
        <v>0</v>
      </c>
      <c r="E5" s="180">
        <f t="shared" ref="E5:E10" si="0">SUM(B5:D5)</f>
        <v>3848.8670000000002</v>
      </c>
      <c r="F5" s="12"/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26">
        <v>2709.748</v>
      </c>
      <c r="C6" s="326">
        <v>1029.0740000000001</v>
      </c>
      <c r="D6" s="46">
        <v>0</v>
      </c>
      <c r="E6" s="180">
        <f t="shared" si="0"/>
        <v>3738.8220000000001</v>
      </c>
      <c r="F6" s="12"/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26">
        <v>2890.6110000000003</v>
      </c>
      <c r="C7" s="326">
        <v>1375.1490000000001</v>
      </c>
      <c r="D7" s="46">
        <v>0</v>
      </c>
      <c r="E7" s="180">
        <f t="shared" si="0"/>
        <v>4265.76</v>
      </c>
      <c r="F7" s="12"/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26">
        <v>3084.1100000000006</v>
      </c>
      <c r="C8" s="326">
        <v>1443.5020000000002</v>
      </c>
      <c r="D8" s="46">
        <v>0</v>
      </c>
      <c r="E8" s="180">
        <f t="shared" si="0"/>
        <v>4527.612000000001</v>
      </c>
      <c r="F8" s="12"/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26">
        <v>3472.8819999999996</v>
      </c>
      <c r="C9" s="326">
        <v>1689.271</v>
      </c>
      <c r="D9" s="46">
        <v>0</v>
      </c>
      <c r="E9" s="180">
        <f t="shared" si="0"/>
        <v>5162.1529999999993</v>
      </c>
      <c r="F9" s="12"/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26">
        <v>3562.9589999999994</v>
      </c>
      <c r="C10" s="326">
        <v>1567.1160000000002</v>
      </c>
      <c r="D10" s="46">
        <v>0</v>
      </c>
      <c r="E10" s="180">
        <f t="shared" si="0"/>
        <v>5130.0749999999998</v>
      </c>
      <c r="F10" s="12"/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26">
        <v>3720.0280000000002</v>
      </c>
      <c r="C11" s="326">
        <v>1694.3040000000001</v>
      </c>
      <c r="D11" s="46">
        <v>0</v>
      </c>
      <c r="E11" s="180">
        <f t="shared" ref="E11:E16" si="1">SUM(B11:D11)</f>
        <v>5414.3320000000003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26">
        <v>3462.4000000000005</v>
      </c>
      <c r="C12" s="326">
        <v>1829.7799999999997</v>
      </c>
      <c r="D12" s="46">
        <v>0</v>
      </c>
      <c r="E12" s="180">
        <f t="shared" si="1"/>
        <v>5292.18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26">
        <v>3305.2219999999993</v>
      </c>
      <c r="C13" s="326">
        <v>1615.72</v>
      </c>
      <c r="D13" s="46">
        <v>0</v>
      </c>
      <c r="E13" s="180">
        <f t="shared" si="1"/>
        <v>4920.9419999999991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26">
        <v>3190.1180000000004</v>
      </c>
      <c r="C14" s="326">
        <v>1641.5550000000001</v>
      </c>
      <c r="D14" s="46">
        <v>0</v>
      </c>
      <c r="E14" s="180">
        <f t="shared" si="1"/>
        <v>4831.6730000000007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26">
        <v>2943.3689999999997</v>
      </c>
      <c r="C15" s="326">
        <v>1576.348</v>
      </c>
      <c r="D15" s="46">
        <v>0</v>
      </c>
      <c r="E15" s="180">
        <f t="shared" si="1"/>
        <v>4519.7169999999996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26">
        <v>2992.0460000000003</v>
      </c>
      <c r="C16" s="326">
        <v>1280.2190000000001</v>
      </c>
      <c r="D16" s="46">
        <v>0</v>
      </c>
      <c r="E16" s="180">
        <f t="shared" si="1"/>
        <v>4272.2650000000003</v>
      </c>
      <c r="F16" s="12"/>
      <c r="H16" s="85"/>
      <c r="I16" s="86"/>
      <c r="J16" s="86"/>
      <c r="K16" s="85"/>
      <c r="L16" s="85"/>
      <c r="M16" s="85"/>
      <c r="N16" s="85"/>
    </row>
    <row r="17" spans="1:14" ht="13.5" customHeight="1" x14ac:dyDescent="0.25">
      <c r="A17" s="207" t="s">
        <v>15</v>
      </c>
      <c r="B17" s="180">
        <f>SUM(B5:B16)</f>
        <v>38168.786</v>
      </c>
      <c r="C17" s="180">
        <f>SUM(C5:C16)</f>
        <v>17755.612000000001</v>
      </c>
      <c r="D17" s="180">
        <f>SUM(D5:D16)</f>
        <v>0</v>
      </c>
      <c r="E17" s="215">
        <f>SUM(E5:E16)</f>
        <v>55924.398000000001</v>
      </c>
      <c r="F17" s="12"/>
      <c r="H17" s="85"/>
      <c r="I17" s="86"/>
      <c r="J17" s="86"/>
      <c r="K17" s="85"/>
      <c r="L17" s="85"/>
      <c r="M17" s="85"/>
      <c r="N17" s="85"/>
    </row>
    <row r="18" spans="1:14" ht="13.5" customHeight="1" x14ac:dyDescent="0.25">
      <c r="A18" s="20"/>
      <c r="B18" s="20"/>
      <c r="C18" s="20"/>
      <c r="D18" s="20"/>
      <c r="E18" s="73"/>
      <c r="F18" s="12"/>
      <c r="H18" s="85"/>
      <c r="I18" s="86"/>
      <c r="J18" s="86"/>
      <c r="K18" s="85"/>
      <c r="L18" s="85"/>
      <c r="M18" s="85"/>
      <c r="N18" s="85"/>
    </row>
    <row r="19" spans="1:14" ht="13.5" customHeight="1" x14ac:dyDescent="0.25">
      <c r="A19" s="20"/>
      <c r="B19" s="20"/>
      <c r="C19" s="20"/>
      <c r="D19" s="20"/>
      <c r="E19" s="20"/>
      <c r="F19" s="12"/>
      <c r="H19" s="85"/>
      <c r="I19" s="86"/>
      <c r="J19" s="86"/>
      <c r="K19" s="85"/>
      <c r="L19" s="85"/>
      <c r="M19" s="85"/>
      <c r="N19" s="85"/>
    </row>
    <row r="20" spans="1:14" ht="13.5" customHeight="1" x14ac:dyDescent="0.25">
      <c r="A20" s="450"/>
      <c r="B20" s="450"/>
      <c r="C20" s="451" t="s">
        <v>196</v>
      </c>
      <c r="D20" s="450"/>
      <c r="E20" s="450"/>
      <c r="F20" s="12"/>
      <c r="H20" s="85"/>
      <c r="I20" s="86"/>
      <c r="J20" s="86"/>
      <c r="K20" s="85"/>
      <c r="L20" s="85"/>
      <c r="M20" s="85"/>
      <c r="N20" s="85"/>
    </row>
    <row r="21" spans="1:14" ht="29.2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  <c r="F21" s="12"/>
      <c r="H21" s="85"/>
      <c r="I21" s="86"/>
      <c r="J21" s="86"/>
      <c r="K21" s="85"/>
      <c r="L21" s="85"/>
      <c r="M21" s="85"/>
      <c r="N21" s="85"/>
    </row>
    <row r="22" spans="1:14" ht="13.5" customHeight="1" x14ac:dyDescent="0.25">
      <c r="A22" s="51" t="s">
        <v>2</v>
      </c>
      <c r="B22" s="326">
        <v>7389.8780000000015</v>
      </c>
      <c r="C22" s="326">
        <v>2711.1420000000021</v>
      </c>
      <c r="D22" s="46">
        <v>0</v>
      </c>
      <c r="E22" s="180">
        <f>SUM(B22:D22)</f>
        <v>10101.020000000004</v>
      </c>
      <c r="F22" s="12"/>
      <c r="H22" s="85"/>
      <c r="I22" s="86"/>
      <c r="J22" s="86"/>
      <c r="K22" s="85"/>
      <c r="L22" s="85"/>
      <c r="M22" s="85"/>
      <c r="N22" s="85"/>
    </row>
    <row r="23" spans="1:14" ht="13.5" customHeight="1" x14ac:dyDescent="0.25">
      <c r="A23" s="51" t="s">
        <v>3</v>
      </c>
      <c r="B23" s="326">
        <v>6860.7940000000017</v>
      </c>
      <c r="C23" s="326">
        <v>2715.58</v>
      </c>
      <c r="D23" s="46">
        <v>0</v>
      </c>
      <c r="E23" s="180">
        <f>SUM(B23:D23)</f>
        <v>9576.3740000000016</v>
      </c>
      <c r="F23" s="12"/>
      <c r="H23" s="85"/>
      <c r="I23" s="86"/>
      <c r="J23" s="86"/>
      <c r="K23" s="85"/>
      <c r="L23" s="85"/>
      <c r="M23" s="85"/>
      <c r="N23" s="85"/>
    </row>
    <row r="24" spans="1:14" ht="13.5" customHeight="1" x14ac:dyDescent="0.25">
      <c r="A24" s="51" t="s">
        <v>4</v>
      </c>
      <c r="B24" s="326">
        <v>7726.0969999999998</v>
      </c>
      <c r="C24" s="326">
        <v>3294.3590000000004</v>
      </c>
      <c r="D24" s="46">
        <v>0</v>
      </c>
      <c r="E24" s="180">
        <f>SUM(B24:D24)</f>
        <v>11020.456</v>
      </c>
      <c r="F24" s="12"/>
      <c r="H24" s="85"/>
      <c r="I24" s="86"/>
      <c r="J24" s="86"/>
      <c r="K24" s="85"/>
      <c r="L24" s="85"/>
      <c r="M24" s="85"/>
      <c r="N24" s="85"/>
    </row>
    <row r="25" spans="1:14" ht="13.5" customHeight="1" x14ac:dyDescent="0.25">
      <c r="A25" s="51" t="s">
        <v>5</v>
      </c>
      <c r="B25" s="326">
        <v>7935.9030000000039</v>
      </c>
      <c r="C25" s="326">
        <v>3281.136</v>
      </c>
      <c r="D25" s="46">
        <v>0</v>
      </c>
      <c r="E25" s="180">
        <f>SUM(B25:D25)</f>
        <v>11217.039000000004</v>
      </c>
      <c r="F25" s="12"/>
      <c r="H25" s="85"/>
      <c r="I25" s="86"/>
      <c r="J25" s="86"/>
      <c r="K25" s="85"/>
      <c r="L25" s="85"/>
      <c r="M25" s="85"/>
      <c r="N25" s="85"/>
    </row>
    <row r="26" spans="1:14" ht="13.5" customHeight="1" x14ac:dyDescent="0.25">
      <c r="A26" s="51" t="s">
        <v>6</v>
      </c>
      <c r="B26" s="326">
        <v>9553.2639999999992</v>
      </c>
      <c r="C26" s="326">
        <v>3717.3719999999989</v>
      </c>
      <c r="D26" s="46">
        <v>0</v>
      </c>
      <c r="E26" s="180">
        <f>SUM(B26:D26)</f>
        <v>13270.635999999999</v>
      </c>
      <c r="F26" s="12"/>
      <c r="H26" s="96"/>
      <c r="I26" s="97"/>
      <c r="J26" s="97"/>
      <c r="K26" s="96"/>
      <c r="L26" s="96"/>
      <c r="M26" s="96"/>
      <c r="N26" s="96"/>
    </row>
    <row r="27" spans="1:14" ht="13.5" customHeight="1" x14ac:dyDescent="0.25">
      <c r="A27" s="51" t="s">
        <v>7</v>
      </c>
      <c r="B27" s="326">
        <v>10023.615000000003</v>
      </c>
      <c r="C27" s="326">
        <v>3821.9579999999992</v>
      </c>
      <c r="D27" s="46">
        <v>0</v>
      </c>
      <c r="E27" s="180">
        <f t="shared" ref="E27:E33" si="2">SUM(B27:D27)</f>
        <v>13845.573000000002</v>
      </c>
      <c r="F27" s="12"/>
    </row>
    <row r="28" spans="1:14" ht="13.5" customHeight="1" x14ac:dyDescent="0.25">
      <c r="A28" s="51" t="s">
        <v>8</v>
      </c>
      <c r="B28" s="326">
        <v>10506.107000000002</v>
      </c>
      <c r="C28" s="326">
        <v>4304.4730000000009</v>
      </c>
      <c r="D28" s="46">
        <v>0</v>
      </c>
      <c r="E28" s="180">
        <f t="shared" si="2"/>
        <v>14810.580000000002</v>
      </c>
      <c r="F28" s="12"/>
    </row>
    <row r="29" spans="1:14" ht="13.5" customHeight="1" x14ac:dyDescent="0.25">
      <c r="A29" s="51" t="s">
        <v>9</v>
      </c>
      <c r="B29" s="326">
        <v>9924.9819999999963</v>
      </c>
      <c r="C29" s="326">
        <v>4225.9840000000022</v>
      </c>
      <c r="D29" s="46">
        <v>0</v>
      </c>
      <c r="E29" s="180">
        <f t="shared" si="2"/>
        <v>14150.965999999999</v>
      </c>
      <c r="F29" s="12"/>
    </row>
    <row r="30" spans="1:14" ht="13.5" customHeight="1" x14ac:dyDescent="0.25">
      <c r="A30" s="51" t="s">
        <v>10</v>
      </c>
      <c r="B30" s="326">
        <v>9537.1049999999996</v>
      </c>
      <c r="C30" s="326">
        <v>3769.4769999999999</v>
      </c>
      <c r="D30" s="46">
        <v>0</v>
      </c>
      <c r="E30" s="180">
        <f t="shared" si="2"/>
        <v>13306.581999999999</v>
      </c>
      <c r="F30" s="12"/>
    </row>
    <row r="31" spans="1:14" ht="13.5" customHeight="1" x14ac:dyDescent="0.25">
      <c r="A31" s="51" t="s">
        <v>11</v>
      </c>
      <c r="B31" s="326">
        <v>8708.4409999999971</v>
      </c>
      <c r="C31" s="326">
        <v>3718.38</v>
      </c>
      <c r="D31" s="46">
        <v>0</v>
      </c>
      <c r="E31" s="180">
        <f t="shared" si="2"/>
        <v>12426.820999999996</v>
      </c>
      <c r="F31" s="12"/>
    </row>
    <row r="32" spans="1:14" ht="13.5" customHeight="1" x14ac:dyDescent="0.25">
      <c r="A32" s="51" t="s">
        <v>12</v>
      </c>
      <c r="B32" s="326">
        <v>8095.2360000000008</v>
      </c>
      <c r="C32" s="326">
        <v>3184.8679999999999</v>
      </c>
      <c r="D32" s="46">
        <v>0</v>
      </c>
      <c r="E32" s="180">
        <f t="shared" si="2"/>
        <v>11280.104000000001</v>
      </c>
      <c r="F32" s="12"/>
    </row>
    <row r="33" spans="1:6" ht="13.5" customHeight="1" x14ac:dyDescent="0.25">
      <c r="A33" s="51" t="s">
        <v>13</v>
      </c>
      <c r="B33" s="326">
        <v>7954.7910000000002</v>
      </c>
      <c r="C33" s="326">
        <v>3089.4069999999997</v>
      </c>
      <c r="D33" s="46">
        <v>0</v>
      </c>
      <c r="E33" s="180">
        <f t="shared" si="2"/>
        <v>11044.198</v>
      </c>
      <c r="F33" s="12"/>
    </row>
    <row r="34" spans="1:6" ht="13.5" customHeight="1" x14ac:dyDescent="0.25">
      <c r="A34" s="207" t="s">
        <v>15</v>
      </c>
      <c r="B34" s="215">
        <f>SUM(B22:B33)</f>
        <v>104216.213</v>
      </c>
      <c r="C34" s="215">
        <f>SUM(C22:C33)</f>
        <v>41834.136000000006</v>
      </c>
      <c r="D34" s="215">
        <f>SUM(D22:D33)</f>
        <v>0</v>
      </c>
      <c r="E34" s="215">
        <f>SUM(E22:E33)</f>
        <v>146050.34900000002</v>
      </c>
      <c r="F34" s="12"/>
    </row>
    <row r="35" spans="1:6" ht="13.5" customHeight="1" x14ac:dyDescent="0.25">
      <c r="A35" s="98"/>
      <c r="B35" s="99"/>
      <c r="C35" s="38"/>
      <c r="D35" s="100"/>
      <c r="E35" s="38"/>
      <c r="F35" s="12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J40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50"/>
      <c r="B3" s="450"/>
      <c r="C3" s="451" t="s">
        <v>205</v>
      </c>
      <c r="D3" s="450"/>
      <c r="E3" s="450"/>
    </row>
    <row r="4" spans="1:6" ht="30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</row>
    <row r="5" spans="1:6" ht="13.5" customHeight="1" x14ac:dyDescent="0.25">
      <c r="A5" s="54" t="s">
        <v>2</v>
      </c>
      <c r="B5" s="326">
        <v>3896.4940000000001</v>
      </c>
      <c r="C5" s="326">
        <v>2732.2430000000004</v>
      </c>
      <c r="D5" s="46">
        <v>0</v>
      </c>
      <c r="E5" s="180">
        <f>SUM(B5:D5)</f>
        <v>6628.737000000001</v>
      </c>
      <c r="F5" s="12"/>
    </row>
    <row r="6" spans="1:6" ht="13.5" customHeight="1" x14ac:dyDescent="0.25">
      <c r="A6" s="54" t="s">
        <v>3</v>
      </c>
      <c r="B6" s="326">
        <v>3556.8489999999993</v>
      </c>
      <c r="C6" s="326">
        <v>8532.3060000000023</v>
      </c>
      <c r="D6" s="46">
        <v>0</v>
      </c>
      <c r="E6" s="180">
        <f>SUM(B6:D6)</f>
        <v>12089.155000000002</v>
      </c>
      <c r="F6" s="12"/>
    </row>
    <row r="7" spans="1:6" ht="13.5" customHeight="1" x14ac:dyDescent="0.25">
      <c r="A7" s="54" t="s">
        <v>4</v>
      </c>
      <c r="B7" s="326">
        <v>4185.9710000000005</v>
      </c>
      <c r="C7" s="326">
        <v>8630.7220000000016</v>
      </c>
      <c r="D7" s="46">
        <v>0</v>
      </c>
      <c r="E7" s="180">
        <f>SUM(B7:D7)</f>
        <v>12816.693000000003</v>
      </c>
      <c r="F7" s="12"/>
    </row>
    <row r="8" spans="1:6" ht="13.5" customHeight="1" x14ac:dyDescent="0.25">
      <c r="A8" s="54" t="s">
        <v>5</v>
      </c>
      <c r="B8" s="326">
        <v>4523.8879999999999</v>
      </c>
      <c r="C8" s="326">
        <v>7170.7910000000011</v>
      </c>
      <c r="D8" s="46">
        <v>0</v>
      </c>
      <c r="E8" s="180">
        <f>SUM(B8:D8)</f>
        <v>11694.679</v>
      </c>
      <c r="F8" s="12"/>
    </row>
    <row r="9" spans="1:6" ht="13.5" customHeight="1" x14ac:dyDescent="0.25">
      <c r="A9" s="54" t="s">
        <v>6</v>
      </c>
      <c r="B9" s="326">
        <v>5674.652</v>
      </c>
      <c r="C9" s="326">
        <v>4223.0420000000013</v>
      </c>
      <c r="D9" s="46">
        <v>0</v>
      </c>
      <c r="E9" s="180">
        <f>SUM(B9:D9)</f>
        <v>9897.6940000000013</v>
      </c>
      <c r="F9" s="12"/>
    </row>
    <row r="10" spans="1:6" ht="13.5" customHeight="1" x14ac:dyDescent="0.25">
      <c r="A10" s="54" t="s">
        <v>7</v>
      </c>
      <c r="B10" s="326">
        <v>6155.6880000000001</v>
      </c>
      <c r="C10" s="326">
        <v>4472.0930000000008</v>
      </c>
      <c r="D10" s="46">
        <v>0</v>
      </c>
      <c r="E10" s="180">
        <f t="shared" ref="E10:E16" si="0">SUM(B10:D10)</f>
        <v>10627.781000000001</v>
      </c>
      <c r="F10" s="12"/>
    </row>
    <row r="11" spans="1:6" ht="13.5" customHeight="1" x14ac:dyDescent="0.25">
      <c r="A11" s="54" t="s">
        <v>8</v>
      </c>
      <c r="B11" s="326">
        <v>6370.4449999999997</v>
      </c>
      <c r="C11" s="326">
        <v>4767.7300000000014</v>
      </c>
      <c r="D11" s="46">
        <v>0</v>
      </c>
      <c r="E11" s="180">
        <f t="shared" si="0"/>
        <v>11138.175000000001</v>
      </c>
      <c r="F11" s="12"/>
    </row>
    <row r="12" spans="1:6" ht="13.5" customHeight="1" x14ac:dyDescent="0.25">
      <c r="A12" s="54" t="s">
        <v>9</v>
      </c>
      <c r="B12" s="326">
        <v>6084.9270000000033</v>
      </c>
      <c r="C12" s="326">
        <v>4508.5770000000011</v>
      </c>
      <c r="D12" s="46">
        <v>0</v>
      </c>
      <c r="E12" s="180">
        <f t="shared" si="0"/>
        <v>10593.504000000004</v>
      </c>
      <c r="F12" s="12"/>
    </row>
    <row r="13" spans="1:6" ht="13.5" customHeight="1" x14ac:dyDescent="0.25">
      <c r="A13" s="54" t="s">
        <v>10</v>
      </c>
      <c r="B13" s="326">
        <v>5681.39</v>
      </c>
      <c r="C13" s="326">
        <v>3815.3270000000002</v>
      </c>
      <c r="D13" s="46">
        <v>0</v>
      </c>
      <c r="E13" s="180">
        <f t="shared" si="0"/>
        <v>9496.7170000000006</v>
      </c>
      <c r="F13" s="12"/>
    </row>
    <row r="14" spans="1:6" ht="13.5" customHeight="1" x14ac:dyDescent="0.25">
      <c r="A14" s="54" t="s">
        <v>11</v>
      </c>
      <c r="B14" s="326">
        <v>5156.7779999999993</v>
      </c>
      <c r="C14" s="326">
        <v>3419.5439999999999</v>
      </c>
      <c r="D14" s="46">
        <v>0</v>
      </c>
      <c r="E14" s="180">
        <f t="shared" si="0"/>
        <v>8576.3220000000001</v>
      </c>
      <c r="F14" s="12"/>
    </row>
    <row r="15" spans="1:6" ht="13.5" customHeight="1" x14ac:dyDescent="0.25">
      <c r="A15" s="51" t="s">
        <v>12</v>
      </c>
      <c r="B15" s="326">
        <v>4876.027</v>
      </c>
      <c r="C15" s="326">
        <v>3061.8630000000003</v>
      </c>
      <c r="D15" s="46">
        <v>0</v>
      </c>
      <c r="E15" s="180">
        <f t="shared" si="0"/>
        <v>7937.89</v>
      </c>
      <c r="F15" s="12"/>
    </row>
    <row r="16" spans="1:6" ht="13.5" customHeight="1" x14ac:dyDescent="0.25">
      <c r="A16" s="54" t="s">
        <v>13</v>
      </c>
      <c r="B16" s="326">
        <v>4582.5740000000005</v>
      </c>
      <c r="C16" s="326">
        <v>2655.713999999999</v>
      </c>
      <c r="D16" s="46">
        <v>0</v>
      </c>
      <c r="E16" s="180">
        <f t="shared" si="0"/>
        <v>7238.2879999999996</v>
      </c>
      <c r="F16" s="12"/>
    </row>
    <row r="17" spans="1:10" ht="13.5" customHeight="1" x14ac:dyDescent="0.25">
      <c r="A17" s="207" t="s">
        <v>15</v>
      </c>
      <c r="B17" s="180">
        <f>SUM(B5:B16)</f>
        <v>60745.683000000005</v>
      </c>
      <c r="C17" s="180">
        <f>SUM(C5:C16)</f>
        <v>57989.952000000012</v>
      </c>
      <c r="D17" s="180">
        <f>SUM(D5:D16)</f>
        <v>0</v>
      </c>
      <c r="E17" s="215">
        <f>SUM(E5:E16)</f>
        <v>118735.63500000002</v>
      </c>
      <c r="F17" s="12"/>
    </row>
    <row r="18" spans="1:10" ht="13.5" customHeight="1" x14ac:dyDescent="0.25">
      <c r="A18" s="20"/>
      <c r="B18" s="20"/>
      <c r="C18" s="20"/>
      <c r="D18" s="20"/>
      <c r="E18" s="20"/>
      <c r="F18" s="12"/>
    </row>
    <row r="19" spans="1:10" ht="13.5" customHeight="1" x14ac:dyDescent="0.25">
      <c r="A19" s="20"/>
      <c r="B19" s="20"/>
      <c r="C19" s="20"/>
      <c r="D19" s="20"/>
      <c r="E19" s="20"/>
    </row>
    <row r="20" spans="1:10" ht="13.5" customHeight="1" x14ac:dyDescent="0.25">
      <c r="A20" s="450"/>
      <c r="B20" s="450"/>
      <c r="C20" s="451" t="s">
        <v>198</v>
      </c>
      <c r="D20" s="450"/>
      <c r="E20" s="450"/>
    </row>
    <row r="21" spans="1:10" ht="28.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</row>
    <row r="22" spans="1:10" ht="13.5" customHeight="1" x14ac:dyDescent="0.25">
      <c r="A22" s="51" t="s">
        <v>2</v>
      </c>
      <c r="B22" s="326">
        <v>4099.2659999999987</v>
      </c>
      <c r="C22" s="326">
        <v>4289.6610000000001</v>
      </c>
      <c r="D22" s="46">
        <v>0</v>
      </c>
      <c r="E22" s="180">
        <f>SUM(B22:D22)</f>
        <v>8388.9269999999997</v>
      </c>
      <c r="G22" s="198"/>
      <c r="H22" s="198"/>
      <c r="J22" s="27"/>
    </row>
    <row r="23" spans="1:10" ht="13.5" customHeight="1" x14ac:dyDescent="0.25">
      <c r="A23" s="51" t="s">
        <v>3</v>
      </c>
      <c r="B23" s="326">
        <v>3573.1470000000008</v>
      </c>
      <c r="C23" s="326">
        <v>5538.9929999999995</v>
      </c>
      <c r="D23" s="46">
        <v>0</v>
      </c>
      <c r="E23" s="180">
        <f>SUM(B23:D23)</f>
        <v>9112.14</v>
      </c>
      <c r="G23" s="198"/>
      <c r="H23" s="198"/>
      <c r="J23" s="27"/>
    </row>
    <row r="24" spans="1:10" ht="13.5" customHeight="1" x14ac:dyDescent="0.25">
      <c r="A24" s="51" t="s">
        <v>4</v>
      </c>
      <c r="B24" s="326">
        <v>4438.8270000000002</v>
      </c>
      <c r="C24" s="326">
        <v>10127.075000000001</v>
      </c>
      <c r="D24" s="46">
        <v>0</v>
      </c>
      <c r="E24" s="180">
        <f>SUM(B24:D24)</f>
        <v>14565.902000000002</v>
      </c>
      <c r="G24" s="198"/>
      <c r="H24" s="198"/>
      <c r="J24" s="27"/>
    </row>
    <row r="25" spans="1:10" ht="13.5" customHeight="1" x14ac:dyDescent="0.25">
      <c r="A25" s="51" t="s">
        <v>5</v>
      </c>
      <c r="B25" s="326">
        <v>4816.5020000000004</v>
      </c>
      <c r="C25" s="326">
        <v>9091.607</v>
      </c>
      <c r="D25" s="46">
        <v>0</v>
      </c>
      <c r="E25" s="180">
        <f>SUM(B25:D25)</f>
        <v>13908.109</v>
      </c>
      <c r="G25" s="198"/>
      <c r="H25" s="198"/>
      <c r="J25" s="27"/>
    </row>
    <row r="26" spans="1:10" ht="13.5" customHeight="1" x14ac:dyDescent="0.25">
      <c r="A26" s="51" t="s">
        <v>6</v>
      </c>
      <c r="B26" s="326">
        <v>6171.7970000000014</v>
      </c>
      <c r="C26" s="326">
        <v>6533.46</v>
      </c>
      <c r="D26" s="46">
        <v>0</v>
      </c>
      <c r="E26" s="180">
        <f t="shared" ref="E26:E34" si="1">SUM(B26:D26)</f>
        <v>12705.257000000001</v>
      </c>
      <c r="G26" s="198"/>
      <c r="H26" s="198"/>
      <c r="J26" s="27"/>
    </row>
    <row r="27" spans="1:10" ht="13.5" customHeight="1" x14ac:dyDescent="0.25">
      <c r="A27" s="51" t="s">
        <v>7</v>
      </c>
      <c r="B27" s="326">
        <v>6356.6239999999971</v>
      </c>
      <c r="C27" s="326">
        <v>5115.3509999999997</v>
      </c>
      <c r="D27" s="46">
        <v>0</v>
      </c>
      <c r="E27" s="180">
        <f t="shared" si="1"/>
        <v>11471.974999999997</v>
      </c>
      <c r="G27" s="198"/>
      <c r="H27" s="198"/>
      <c r="J27" s="27"/>
    </row>
    <row r="28" spans="1:10" ht="13.5" customHeight="1" x14ac:dyDescent="0.25">
      <c r="A28" s="51" t="s">
        <v>8</v>
      </c>
      <c r="B28" s="326">
        <v>6803.3329999999969</v>
      </c>
      <c r="C28" s="326">
        <v>3109.0990000000015</v>
      </c>
      <c r="D28" s="46">
        <v>0</v>
      </c>
      <c r="E28" s="180">
        <f t="shared" si="1"/>
        <v>9912.4319999999989</v>
      </c>
      <c r="G28" s="198"/>
      <c r="H28" s="198"/>
      <c r="J28" s="27"/>
    </row>
    <row r="29" spans="1:10" ht="13.5" customHeight="1" x14ac:dyDescent="0.25">
      <c r="A29" s="51" t="s">
        <v>9</v>
      </c>
      <c r="B29" s="326">
        <v>6426.8910000000005</v>
      </c>
      <c r="C29" s="326">
        <v>2810.7220000000016</v>
      </c>
      <c r="D29" s="46">
        <v>0</v>
      </c>
      <c r="E29" s="180">
        <f t="shared" si="1"/>
        <v>9237.6130000000012</v>
      </c>
      <c r="G29" s="198"/>
      <c r="H29" s="198"/>
      <c r="J29" s="27"/>
    </row>
    <row r="30" spans="1:10" ht="13.5" customHeight="1" x14ac:dyDescent="0.25">
      <c r="A30" s="51" t="s">
        <v>10</v>
      </c>
      <c r="B30" s="326">
        <v>5933.0079999999998</v>
      </c>
      <c r="C30" s="326">
        <v>2483.1569999999997</v>
      </c>
      <c r="D30" s="46">
        <v>0</v>
      </c>
      <c r="E30" s="180">
        <f t="shared" si="1"/>
        <v>8416.1649999999991</v>
      </c>
      <c r="G30" s="198"/>
      <c r="H30" s="198"/>
      <c r="J30" s="27"/>
    </row>
    <row r="31" spans="1:10" ht="13.5" customHeight="1" x14ac:dyDescent="0.25">
      <c r="A31" s="51" t="s">
        <v>11</v>
      </c>
      <c r="B31" s="326">
        <v>5157.2209999999995</v>
      </c>
      <c r="C31" s="326">
        <v>2312.1119999999992</v>
      </c>
      <c r="D31" s="46">
        <v>0</v>
      </c>
      <c r="E31" s="180">
        <f t="shared" si="1"/>
        <v>7469.3329999999987</v>
      </c>
      <c r="G31" s="198"/>
      <c r="H31" s="198"/>
      <c r="J31" s="27"/>
    </row>
    <row r="32" spans="1:10" ht="13.5" customHeight="1" x14ac:dyDescent="0.25">
      <c r="A32" s="51" t="s">
        <v>12</v>
      </c>
      <c r="B32" s="326">
        <v>4747.768</v>
      </c>
      <c r="C32" s="326">
        <v>2322.9709999999995</v>
      </c>
      <c r="D32" s="46">
        <v>0</v>
      </c>
      <c r="E32" s="180">
        <f t="shared" si="1"/>
        <v>7070.7389999999996</v>
      </c>
      <c r="G32" s="198"/>
      <c r="H32" s="198"/>
      <c r="J32" s="27"/>
    </row>
    <row r="33" spans="1:10" ht="13.5" customHeight="1" x14ac:dyDescent="0.25">
      <c r="A33" s="51" t="s">
        <v>13</v>
      </c>
      <c r="B33" s="326">
        <v>4368.4329999999991</v>
      </c>
      <c r="C33" s="326">
        <v>2197.8969999999995</v>
      </c>
      <c r="D33" s="46">
        <v>0</v>
      </c>
      <c r="E33" s="180">
        <f t="shared" si="1"/>
        <v>6566.3299999999981</v>
      </c>
      <c r="G33" s="198"/>
      <c r="H33" s="198"/>
      <c r="J33" s="27"/>
    </row>
    <row r="34" spans="1:10" ht="13.5" customHeight="1" x14ac:dyDescent="0.25">
      <c r="A34" s="207" t="s">
        <v>15</v>
      </c>
      <c r="B34" s="180">
        <f>SUM(B22:B33)</f>
        <v>62892.816999999988</v>
      </c>
      <c r="C34" s="180">
        <f>SUM(C22:C33)</f>
        <v>55932.105000000003</v>
      </c>
      <c r="D34" s="180">
        <f>SUM(D22:D33)</f>
        <v>0</v>
      </c>
      <c r="E34" s="180">
        <f t="shared" si="1"/>
        <v>118824.92199999999</v>
      </c>
      <c r="F34" s="12"/>
      <c r="J34" s="27"/>
    </row>
    <row r="35" spans="1:10" ht="13.5" customHeight="1" x14ac:dyDescent="0.25">
      <c r="A35" s="88"/>
      <c r="B35" s="89"/>
      <c r="C35" s="73"/>
      <c r="D35" s="95"/>
      <c r="E35" s="12"/>
      <c r="F35" s="12"/>
    </row>
    <row r="36" spans="1:10" ht="13.5" customHeight="1" x14ac:dyDescent="0.25">
      <c r="A36" s="91" t="s">
        <v>17</v>
      </c>
    </row>
    <row r="37" spans="1:10" ht="13.5" customHeight="1" x14ac:dyDescent="0.25">
      <c r="A37" s="92" t="s">
        <v>20</v>
      </c>
    </row>
    <row r="38" spans="1:10" ht="13.5" customHeight="1" x14ac:dyDescent="0.25">
      <c r="A38" s="92" t="s">
        <v>21</v>
      </c>
    </row>
    <row r="39" spans="1:10" ht="13.5" customHeight="1" x14ac:dyDescent="0.25">
      <c r="A39" s="92"/>
    </row>
    <row r="40" spans="1:10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F40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5" ht="13.5" customHeight="1" x14ac:dyDescent="0.25">
      <c r="A1" s="65" t="s">
        <v>515</v>
      </c>
      <c r="B1" s="20"/>
      <c r="C1" s="20"/>
      <c r="D1" s="20"/>
      <c r="E1" s="20"/>
    </row>
    <row r="2" spans="1:5" ht="13.5" customHeight="1" x14ac:dyDescent="0.25">
      <c r="A2" s="20"/>
      <c r="B2" s="20"/>
      <c r="C2" s="20"/>
      <c r="D2" s="20"/>
      <c r="E2" s="20"/>
    </row>
    <row r="3" spans="1:5" ht="13.5" customHeight="1" x14ac:dyDescent="0.25">
      <c r="A3" s="450"/>
      <c r="B3" s="450"/>
      <c r="C3" s="451" t="s">
        <v>397</v>
      </c>
      <c r="D3" s="450"/>
      <c r="E3" s="450"/>
    </row>
    <row r="4" spans="1:5" ht="30.7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</row>
    <row r="5" spans="1:5" ht="13.5" customHeight="1" x14ac:dyDescent="0.25">
      <c r="A5" s="54" t="s">
        <v>2</v>
      </c>
      <c r="B5" s="326">
        <v>1681.3110000000001</v>
      </c>
      <c r="C5" s="326">
        <v>584.05900000000008</v>
      </c>
      <c r="D5" s="46">
        <v>0</v>
      </c>
      <c r="E5" s="181">
        <f>SUM(B5:D5)</f>
        <v>2265.3700000000003</v>
      </c>
    </row>
    <row r="6" spans="1:5" ht="13.5" customHeight="1" x14ac:dyDescent="0.25">
      <c r="A6" s="54" t="s">
        <v>3</v>
      </c>
      <c r="B6" s="326">
        <v>1548.9360000000001</v>
      </c>
      <c r="C6" s="326">
        <v>614.64600000000007</v>
      </c>
      <c r="D6" s="46">
        <v>0</v>
      </c>
      <c r="E6" s="181">
        <f>SUM(B6:D6)</f>
        <v>2163.5820000000003</v>
      </c>
    </row>
    <row r="7" spans="1:5" ht="13.5" customHeight="1" x14ac:dyDescent="0.25">
      <c r="A7" s="54" t="s">
        <v>4</v>
      </c>
      <c r="B7" s="326">
        <v>1792.8919999999998</v>
      </c>
      <c r="C7" s="326">
        <v>833.44400000000019</v>
      </c>
      <c r="D7" s="46">
        <v>0</v>
      </c>
      <c r="E7" s="181">
        <f>SUM(B7:D7)</f>
        <v>2626.3360000000002</v>
      </c>
    </row>
    <row r="8" spans="1:5" ht="13.5" customHeight="1" x14ac:dyDescent="0.25">
      <c r="A8" s="54" t="s">
        <v>5</v>
      </c>
      <c r="B8" s="326">
        <v>1956.4360000000001</v>
      </c>
      <c r="C8" s="326">
        <v>883.26</v>
      </c>
      <c r="D8" s="46">
        <v>0</v>
      </c>
      <c r="E8" s="181">
        <f>SUM(B8:D8)</f>
        <v>2839.6959999999999</v>
      </c>
    </row>
    <row r="9" spans="1:5" ht="13.5" customHeight="1" x14ac:dyDescent="0.25">
      <c r="A9" s="54" t="s">
        <v>6</v>
      </c>
      <c r="B9" s="326">
        <v>2348.3120000000004</v>
      </c>
      <c r="C9" s="326">
        <v>940.5150000000001</v>
      </c>
      <c r="D9" s="46">
        <v>0</v>
      </c>
      <c r="E9" s="181">
        <f t="shared" ref="E9:E16" si="0">SUM(B9:D9)</f>
        <v>3288.8270000000002</v>
      </c>
    </row>
    <row r="10" spans="1:5" ht="13.5" customHeight="1" x14ac:dyDescent="0.25">
      <c r="A10" s="54" t="s">
        <v>7</v>
      </c>
      <c r="B10" s="326">
        <v>2499.4480000000003</v>
      </c>
      <c r="C10" s="326">
        <v>1102.2599999999998</v>
      </c>
      <c r="D10" s="46">
        <v>0</v>
      </c>
      <c r="E10" s="181">
        <f t="shared" si="0"/>
        <v>3601.7080000000001</v>
      </c>
    </row>
    <row r="11" spans="1:5" ht="13.5" customHeight="1" x14ac:dyDescent="0.25">
      <c r="A11" s="54" t="s">
        <v>8</v>
      </c>
      <c r="B11" s="326">
        <v>2640.9880000000003</v>
      </c>
      <c r="C11" s="326">
        <v>1067.4459999999999</v>
      </c>
      <c r="D11" s="46">
        <v>0</v>
      </c>
      <c r="E11" s="181">
        <f t="shared" si="0"/>
        <v>3708.4340000000002</v>
      </c>
    </row>
    <row r="12" spans="1:5" ht="13.5" customHeight="1" x14ac:dyDescent="0.25">
      <c r="A12" s="54" t="s">
        <v>9</v>
      </c>
      <c r="B12" s="326">
        <v>2523.6350000000007</v>
      </c>
      <c r="C12" s="326">
        <v>1100.6110000000001</v>
      </c>
      <c r="D12" s="46">
        <v>0</v>
      </c>
      <c r="E12" s="181">
        <f t="shared" si="0"/>
        <v>3624.246000000001</v>
      </c>
    </row>
    <row r="13" spans="1:5" ht="13.5" customHeight="1" x14ac:dyDescent="0.25">
      <c r="A13" s="54" t="s">
        <v>10</v>
      </c>
      <c r="B13" s="326">
        <v>2394.145</v>
      </c>
      <c r="C13" s="326">
        <v>989.9409999999998</v>
      </c>
      <c r="D13" s="46">
        <v>0</v>
      </c>
      <c r="E13" s="181">
        <f t="shared" si="0"/>
        <v>3384.0859999999998</v>
      </c>
    </row>
    <row r="14" spans="1:5" ht="13.5" customHeight="1" x14ac:dyDescent="0.25">
      <c r="A14" s="54" t="s">
        <v>11</v>
      </c>
      <c r="B14" s="326">
        <v>2018.3459999999998</v>
      </c>
      <c r="C14" s="326">
        <v>887.48400000000015</v>
      </c>
      <c r="D14" s="46">
        <v>0</v>
      </c>
      <c r="E14" s="181">
        <f t="shared" si="0"/>
        <v>2905.83</v>
      </c>
    </row>
    <row r="15" spans="1:5" ht="13.5" customHeight="1" x14ac:dyDescent="0.25">
      <c r="A15" s="51" t="s">
        <v>12</v>
      </c>
      <c r="B15" s="326">
        <v>1953.9069999999995</v>
      </c>
      <c r="C15" s="326">
        <v>828.36700000000008</v>
      </c>
      <c r="D15" s="46">
        <v>0</v>
      </c>
      <c r="E15" s="181">
        <f t="shared" si="0"/>
        <v>2782.2739999999994</v>
      </c>
    </row>
    <row r="16" spans="1:5" ht="13.5" customHeight="1" x14ac:dyDescent="0.25">
      <c r="A16" s="54" t="s">
        <v>13</v>
      </c>
      <c r="B16" s="326">
        <v>1747.4550000000004</v>
      </c>
      <c r="C16" s="326">
        <v>670.49000000000012</v>
      </c>
      <c r="D16" s="46">
        <v>0</v>
      </c>
      <c r="E16" s="181">
        <f t="shared" si="0"/>
        <v>2417.9450000000006</v>
      </c>
    </row>
    <row r="17" spans="1:6" ht="13.5" customHeight="1" x14ac:dyDescent="0.25">
      <c r="A17" s="207" t="s">
        <v>15</v>
      </c>
      <c r="B17" s="215">
        <f>SUM(B5:B16)</f>
        <v>25105.811000000005</v>
      </c>
      <c r="C17" s="215">
        <f>SUM(C5:C16)</f>
        <v>10502.523000000001</v>
      </c>
      <c r="D17" s="215">
        <f>SUM(D5:D16)</f>
        <v>0</v>
      </c>
      <c r="E17" s="215">
        <f>SUM(E5:E16)</f>
        <v>35608.333999999995</v>
      </c>
      <c r="F17" s="27"/>
    </row>
    <row r="18" spans="1:6" ht="13.5" customHeight="1" x14ac:dyDescent="0.25">
      <c r="A18" s="20"/>
      <c r="B18" s="20"/>
      <c r="C18" s="20"/>
      <c r="D18" s="93"/>
      <c r="E18" s="20"/>
      <c r="F18" s="12"/>
    </row>
    <row r="19" spans="1:6" ht="13.5" customHeight="1" x14ac:dyDescent="0.25">
      <c r="A19" s="20"/>
      <c r="B19" s="20"/>
      <c r="C19" s="20"/>
      <c r="D19" s="93"/>
      <c r="E19" s="20"/>
    </row>
    <row r="20" spans="1:6" ht="13.5" customHeight="1" x14ac:dyDescent="0.25">
      <c r="A20" s="450"/>
      <c r="B20" s="450"/>
      <c r="C20" s="451" t="s">
        <v>187</v>
      </c>
      <c r="D20" s="450"/>
      <c r="E20" s="450"/>
    </row>
    <row r="21" spans="1:6" ht="30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</row>
    <row r="22" spans="1:6" ht="13.5" customHeight="1" x14ac:dyDescent="0.25">
      <c r="A22" s="51" t="s">
        <v>2</v>
      </c>
      <c r="B22" s="326">
        <v>4264.6910000000016</v>
      </c>
      <c r="C22" s="326">
        <v>4014.4980000000019</v>
      </c>
      <c r="D22" s="46">
        <v>0</v>
      </c>
      <c r="E22" s="180">
        <f>SUM(B22:D22)</f>
        <v>8279.1890000000039</v>
      </c>
    </row>
    <row r="23" spans="1:6" ht="13.5" customHeight="1" x14ac:dyDescent="0.25">
      <c r="A23" s="51" t="s">
        <v>3</v>
      </c>
      <c r="B23" s="326">
        <v>4070.3230000000003</v>
      </c>
      <c r="C23" s="326">
        <v>4511.9170000000013</v>
      </c>
      <c r="D23" s="46">
        <v>0</v>
      </c>
      <c r="E23" s="180">
        <f>SUM(B23:D23)</f>
        <v>8582.2400000000016</v>
      </c>
    </row>
    <row r="24" spans="1:6" ht="13.5" customHeight="1" x14ac:dyDescent="0.25">
      <c r="A24" s="51" t="s">
        <v>4</v>
      </c>
      <c r="B24" s="326">
        <v>4825.813000000001</v>
      </c>
      <c r="C24" s="326">
        <v>8518.6830000000009</v>
      </c>
      <c r="D24" s="46">
        <v>0</v>
      </c>
      <c r="E24" s="180">
        <f>SUM(B24:D24)</f>
        <v>13344.496000000003</v>
      </c>
    </row>
    <row r="25" spans="1:6" ht="13.5" customHeight="1" x14ac:dyDescent="0.25">
      <c r="A25" s="51" t="s">
        <v>5</v>
      </c>
      <c r="B25" s="326">
        <v>5029.1809999999978</v>
      </c>
      <c r="C25" s="326">
        <v>7805.4390000000012</v>
      </c>
      <c r="D25" s="46">
        <v>0</v>
      </c>
      <c r="E25" s="180">
        <f t="shared" ref="E25:E34" si="1">SUM(B25:D25)</f>
        <v>12834.619999999999</v>
      </c>
    </row>
    <row r="26" spans="1:6" ht="13.5" customHeight="1" x14ac:dyDescent="0.25">
      <c r="A26" s="51" t="s">
        <v>6</v>
      </c>
      <c r="B26" s="326">
        <v>6083.9929999999986</v>
      </c>
      <c r="C26" s="326">
        <v>6635.875</v>
      </c>
      <c r="D26" s="46">
        <v>0</v>
      </c>
      <c r="E26" s="180">
        <f t="shared" si="1"/>
        <v>12719.867999999999</v>
      </c>
    </row>
    <row r="27" spans="1:6" ht="13.5" customHeight="1" x14ac:dyDescent="0.25">
      <c r="A27" s="51" t="s">
        <v>7</v>
      </c>
      <c r="B27" s="326">
        <v>6436.8360000000011</v>
      </c>
      <c r="C27" s="326">
        <v>6257.3050000000021</v>
      </c>
      <c r="D27" s="46">
        <v>0</v>
      </c>
      <c r="E27" s="180">
        <f t="shared" si="1"/>
        <v>12694.141000000003</v>
      </c>
    </row>
    <row r="28" spans="1:6" ht="13.5" customHeight="1" x14ac:dyDescent="0.25">
      <c r="A28" s="51" t="s">
        <v>8</v>
      </c>
      <c r="B28" s="326">
        <v>6769.9949999999999</v>
      </c>
      <c r="C28" s="326">
        <v>4830.1510000000007</v>
      </c>
      <c r="D28" s="46">
        <v>0</v>
      </c>
      <c r="E28" s="180">
        <f t="shared" si="1"/>
        <v>11600.146000000001</v>
      </c>
    </row>
    <row r="29" spans="1:6" ht="13.5" customHeight="1" x14ac:dyDescent="0.25">
      <c r="A29" s="51" t="s">
        <v>9</v>
      </c>
      <c r="B29" s="326">
        <v>6458.8720000000021</v>
      </c>
      <c r="C29" s="326">
        <v>4191.3400000000029</v>
      </c>
      <c r="D29" s="46">
        <v>0</v>
      </c>
      <c r="E29" s="180">
        <f t="shared" si="1"/>
        <v>10650.212000000005</v>
      </c>
    </row>
    <row r="30" spans="1:6" ht="13.5" customHeight="1" x14ac:dyDescent="0.25">
      <c r="A30" s="51" t="s">
        <v>10</v>
      </c>
      <c r="B30" s="326">
        <v>6210.1970000000001</v>
      </c>
      <c r="C30" s="326">
        <v>3764.1830000000004</v>
      </c>
      <c r="D30" s="46">
        <v>0</v>
      </c>
      <c r="E30" s="180">
        <f t="shared" si="1"/>
        <v>9974.380000000001</v>
      </c>
    </row>
    <row r="31" spans="1:6" ht="13.5" customHeight="1" x14ac:dyDescent="0.25">
      <c r="A31" s="51" t="s">
        <v>11</v>
      </c>
      <c r="B31" s="326">
        <v>5324.7490000000007</v>
      </c>
      <c r="C31" s="326">
        <v>3740.0170000000007</v>
      </c>
      <c r="D31" s="46">
        <v>0</v>
      </c>
      <c r="E31" s="180">
        <f t="shared" si="1"/>
        <v>9064.7660000000014</v>
      </c>
    </row>
    <row r="32" spans="1:6" ht="13.5" customHeight="1" x14ac:dyDescent="0.25">
      <c r="A32" s="51" t="s">
        <v>12</v>
      </c>
      <c r="B32" s="326">
        <v>5150.6150000000007</v>
      </c>
      <c r="C32" s="326">
        <v>5221.7119999999986</v>
      </c>
      <c r="D32" s="46">
        <v>0</v>
      </c>
      <c r="E32" s="180">
        <f t="shared" si="1"/>
        <v>10372.326999999999</v>
      </c>
    </row>
    <row r="33" spans="1:6" ht="13.5" customHeight="1" x14ac:dyDescent="0.25">
      <c r="A33" s="51" t="s">
        <v>13</v>
      </c>
      <c r="B33" s="326">
        <v>4735.7940000000008</v>
      </c>
      <c r="C33" s="326">
        <v>4965.8140000000003</v>
      </c>
      <c r="D33" s="46">
        <v>0</v>
      </c>
      <c r="E33" s="180">
        <f t="shared" si="1"/>
        <v>9701.6080000000002</v>
      </c>
    </row>
    <row r="34" spans="1:6" ht="13.5" customHeight="1" x14ac:dyDescent="0.25">
      <c r="A34" s="207" t="s">
        <v>15</v>
      </c>
      <c r="B34" s="180">
        <f>SUM(B22:B33)</f>
        <v>65361.059000000008</v>
      </c>
      <c r="C34" s="180">
        <f>SUM(C22:C33)</f>
        <v>64456.934000000008</v>
      </c>
      <c r="D34" s="180">
        <f>SUM(D22:D33)</f>
        <v>0</v>
      </c>
      <c r="E34" s="180">
        <f t="shared" si="1"/>
        <v>129817.99300000002</v>
      </c>
      <c r="F34" s="27"/>
    </row>
    <row r="35" spans="1:6" ht="13.5" customHeight="1" x14ac:dyDescent="0.25">
      <c r="A35" s="88"/>
      <c r="B35" s="89"/>
      <c r="C35" s="73"/>
      <c r="D35" s="94"/>
      <c r="E35" s="73"/>
      <c r="F35" s="12"/>
    </row>
    <row r="36" spans="1:6" ht="13.5" customHeight="1" x14ac:dyDescent="0.25">
      <c r="A36" s="91" t="s">
        <v>17</v>
      </c>
      <c r="B36" s="20"/>
      <c r="C36" s="20"/>
      <c r="D36" s="20"/>
      <c r="E36" s="20"/>
    </row>
    <row r="37" spans="1:6" ht="13.5" customHeight="1" x14ac:dyDescent="0.25">
      <c r="A37" s="92" t="s">
        <v>20</v>
      </c>
      <c r="B37" s="20"/>
      <c r="C37" s="20"/>
      <c r="D37" s="20"/>
      <c r="E37" s="20"/>
    </row>
    <row r="38" spans="1:6" ht="13.5" customHeight="1" x14ac:dyDescent="0.25">
      <c r="A38" s="92" t="s">
        <v>21</v>
      </c>
      <c r="B38" s="20"/>
      <c r="C38" s="20"/>
      <c r="D38" s="20"/>
      <c r="E38" s="20"/>
    </row>
    <row r="39" spans="1:6" ht="13.5" customHeight="1" x14ac:dyDescent="0.25">
      <c r="A39" s="92" t="s">
        <v>18</v>
      </c>
      <c r="B39" s="20"/>
      <c r="C39" s="20"/>
      <c r="D39" s="20"/>
      <c r="E39" s="20"/>
    </row>
    <row r="40" spans="1:6" ht="13.5" customHeight="1" x14ac:dyDescent="0.25">
      <c r="A40" s="75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65" t="s">
        <v>515</v>
      </c>
      <c r="B1" s="20"/>
      <c r="C1" s="20"/>
      <c r="D1" s="20"/>
      <c r="E1" s="20"/>
    </row>
    <row r="2" spans="1:14" ht="10.5" customHeight="1" x14ac:dyDescent="0.25">
      <c r="A2" s="20"/>
      <c r="B2" s="20"/>
      <c r="C2" s="20"/>
      <c r="D2" s="20"/>
      <c r="E2" s="20"/>
      <c r="H2" s="85"/>
      <c r="I2" s="86"/>
      <c r="J2" s="86"/>
      <c r="K2" s="85"/>
      <c r="L2" s="85"/>
      <c r="M2" s="85"/>
      <c r="N2" s="85"/>
    </row>
    <row r="3" spans="1:14" ht="13.5" customHeight="1" x14ac:dyDescent="0.25">
      <c r="A3" s="450"/>
      <c r="B3" s="450"/>
      <c r="C3" s="451" t="s">
        <v>200</v>
      </c>
      <c r="D3" s="450"/>
      <c r="E3" s="450"/>
      <c r="H3" s="85"/>
      <c r="I3" s="86"/>
      <c r="J3" s="86"/>
      <c r="K3" s="85"/>
      <c r="L3" s="85"/>
      <c r="M3" s="85"/>
      <c r="N3" s="85"/>
    </row>
    <row r="4" spans="1:14" ht="13.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26">
        <v>3339.3420000000001</v>
      </c>
      <c r="C5" s="326">
        <v>1530.7899999999993</v>
      </c>
      <c r="D5" s="46">
        <v>0</v>
      </c>
      <c r="E5" s="180">
        <f>SUM(B5:D5)</f>
        <v>4870.1319999999996</v>
      </c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26">
        <v>3116.7669999999998</v>
      </c>
      <c r="C6" s="326">
        <v>1480.2360000000001</v>
      </c>
      <c r="D6" s="46">
        <v>0</v>
      </c>
      <c r="E6" s="180">
        <f>SUM(B6:D6)</f>
        <v>4597.0029999999997</v>
      </c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26">
        <v>3481.1809999999996</v>
      </c>
      <c r="C7" s="326">
        <v>1776.961</v>
      </c>
      <c r="D7" s="46">
        <v>0</v>
      </c>
      <c r="E7" s="180">
        <f>SUM(B7:D7)</f>
        <v>5258.1419999999998</v>
      </c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26">
        <v>3250.9849999999997</v>
      </c>
      <c r="C8" s="326">
        <v>1700.475000000001</v>
      </c>
      <c r="D8" s="46">
        <v>0</v>
      </c>
      <c r="E8" s="180">
        <f>SUM(B8:D8)</f>
        <v>4951.4600000000009</v>
      </c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26">
        <v>3858.5009999999997</v>
      </c>
      <c r="C9" s="326">
        <v>2111.9610000000002</v>
      </c>
      <c r="D9" s="46">
        <v>0</v>
      </c>
      <c r="E9" s="180">
        <f>SUM(B9:D9)</f>
        <v>5970.4619999999995</v>
      </c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26">
        <v>4006.0210000000002</v>
      </c>
      <c r="C10" s="326">
        <v>2239.1950000000002</v>
      </c>
      <c r="D10" s="46">
        <v>0</v>
      </c>
      <c r="E10" s="180">
        <f t="shared" ref="E10:E16" si="0">SUM(B10:D10)</f>
        <v>6245.2160000000003</v>
      </c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26">
        <v>4115.5859999999993</v>
      </c>
      <c r="C11" s="326">
        <v>2536.6720000000005</v>
      </c>
      <c r="D11" s="46">
        <v>0</v>
      </c>
      <c r="E11" s="180">
        <f t="shared" si="0"/>
        <v>6652.2579999999998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26">
        <v>4055.7600000000011</v>
      </c>
      <c r="C12" s="326">
        <v>2498.6129999999994</v>
      </c>
      <c r="D12" s="46">
        <v>0</v>
      </c>
      <c r="E12" s="180">
        <f t="shared" si="0"/>
        <v>6554.3730000000005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26">
        <v>3971.0949999999993</v>
      </c>
      <c r="C13" s="326">
        <v>2385.2830000000004</v>
      </c>
      <c r="D13" s="46">
        <v>0</v>
      </c>
      <c r="E13" s="180">
        <f t="shared" si="0"/>
        <v>6356.3779999999997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26">
        <v>3507.9979999999991</v>
      </c>
      <c r="C14" s="326">
        <v>2078.6710000000007</v>
      </c>
      <c r="D14" s="46">
        <v>0</v>
      </c>
      <c r="E14" s="180">
        <f t="shared" si="0"/>
        <v>5586.6689999999999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26">
        <v>3403.9310000000005</v>
      </c>
      <c r="C15" s="326">
        <v>1961.81</v>
      </c>
      <c r="D15" s="46">
        <v>0</v>
      </c>
      <c r="E15" s="180">
        <f t="shared" si="0"/>
        <v>5365.741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26">
        <v>3319.5329999999994</v>
      </c>
      <c r="C16" s="326">
        <v>1656.7449999999999</v>
      </c>
      <c r="D16" s="46">
        <v>0</v>
      </c>
      <c r="E16" s="180">
        <f t="shared" si="0"/>
        <v>4976.2779999999993</v>
      </c>
      <c r="F16" s="12"/>
      <c r="H16" s="85"/>
      <c r="I16" s="86"/>
      <c r="J16" s="86"/>
      <c r="K16" s="85"/>
      <c r="L16" s="85"/>
      <c r="M16" s="85"/>
      <c r="N16" s="85"/>
    </row>
    <row r="17" spans="1:6" ht="13.5" customHeight="1" x14ac:dyDescent="0.25">
      <c r="A17" s="207" t="s">
        <v>15</v>
      </c>
      <c r="B17" s="215">
        <f>SUM(B5:B16)</f>
        <v>43426.7</v>
      </c>
      <c r="C17" s="215">
        <f>SUM(C5:C16)</f>
        <v>23957.412000000004</v>
      </c>
      <c r="D17" s="215">
        <f>SUM(D5:D16)</f>
        <v>0</v>
      </c>
      <c r="E17" s="215">
        <f>SUM(E5:E16)</f>
        <v>67384.112000000008</v>
      </c>
      <c r="F17" s="12"/>
    </row>
    <row r="18" spans="1:6" ht="13.5" customHeight="1" x14ac:dyDescent="0.25">
      <c r="A18" s="20"/>
      <c r="B18" s="20"/>
      <c r="C18" s="20"/>
      <c r="D18" s="87"/>
      <c r="E18" s="20"/>
      <c r="F18" s="12"/>
    </row>
    <row r="19" spans="1:6" ht="10.5" customHeight="1" x14ac:dyDescent="0.25">
      <c r="A19" s="20"/>
      <c r="B19" s="20"/>
      <c r="C19" s="20"/>
      <c r="D19" s="87"/>
      <c r="E19" s="20"/>
      <c r="F19" s="12"/>
    </row>
    <row r="20" spans="1:6" ht="13.5" customHeight="1" x14ac:dyDescent="0.25">
      <c r="A20" s="450"/>
      <c r="B20" s="450"/>
      <c r="C20" s="451" t="s">
        <v>330</v>
      </c>
      <c r="D20" s="450"/>
      <c r="E20" s="450"/>
      <c r="F20" s="12"/>
    </row>
    <row r="21" spans="1:6" ht="13.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  <c r="F21" s="12"/>
    </row>
    <row r="22" spans="1:6" ht="13.5" customHeight="1" x14ac:dyDescent="0.25">
      <c r="A22" s="51" t="s">
        <v>2</v>
      </c>
      <c r="B22" s="326">
        <v>1429.8580000000002</v>
      </c>
      <c r="C22" s="326">
        <v>1049.9289999999999</v>
      </c>
      <c r="D22" s="46">
        <v>0</v>
      </c>
      <c r="E22" s="180">
        <f>SUM(B22:D22)</f>
        <v>2479.7870000000003</v>
      </c>
    </row>
    <row r="23" spans="1:6" ht="13.5" customHeight="1" x14ac:dyDescent="0.25">
      <c r="A23" s="51" t="s">
        <v>3</v>
      </c>
      <c r="B23" s="326">
        <v>1365.1910000000003</v>
      </c>
      <c r="C23" s="326">
        <v>962.87499999999989</v>
      </c>
      <c r="D23" s="46">
        <v>0</v>
      </c>
      <c r="E23" s="180">
        <f>SUM(B23:D23)</f>
        <v>2328.0660000000003</v>
      </c>
    </row>
    <row r="24" spans="1:6" ht="13.5" customHeight="1" x14ac:dyDescent="0.25">
      <c r="A24" s="51" t="s">
        <v>4</v>
      </c>
      <c r="B24" s="326">
        <v>1410.8290000000002</v>
      </c>
      <c r="C24" s="326">
        <v>1034.8859999999997</v>
      </c>
      <c r="D24" s="46">
        <v>0</v>
      </c>
      <c r="E24" s="180">
        <f>SUM(B24:D24)</f>
        <v>2445.7150000000001</v>
      </c>
    </row>
    <row r="25" spans="1:6" ht="13.5" customHeight="1" x14ac:dyDescent="0.25">
      <c r="A25" s="51" t="s">
        <v>5</v>
      </c>
      <c r="B25" s="326">
        <v>1329.5720000000001</v>
      </c>
      <c r="C25" s="326">
        <v>1193.8639999999998</v>
      </c>
      <c r="D25" s="46">
        <v>0</v>
      </c>
      <c r="E25" s="180">
        <f t="shared" ref="E25:E33" si="1">SUM(B25:D25)</f>
        <v>2523.4359999999997</v>
      </c>
    </row>
    <row r="26" spans="1:6" ht="13.5" customHeight="1" x14ac:dyDescent="0.25">
      <c r="A26" s="51" t="s">
        <v>6</v>
      </c>
      <c r="B26" s="326">
        <v>1579.6270000000002</v>
      </c>
      <c r="C26" s="326">
        <v>1456.4290000000001</v>
      </c>
      <c r="D26" s="46">
        <v>0</v>
      </c>
      <c r="E26" s="180">
        <f t="shared" si="1"/>
        <v>3036.0560000000005</v>
      </c>
    </row>
    <row r="27" spans="1:6" ht="13.5" customHeight="1" x14ac:dyDescent="0.25">
      <c r="A27" s="51" t="s">
        <v>7</v>
      </c>
      <c r="B27" s="326">
        <v>1622.9160000000002</v>
      </c>
      <c r="C27" s="326">
        <v>1527.33</v>
      </c>
      <c r="D27" s="46">
        <v>0</v>
      </c>
      <c r="E27" s="180">
        <f t="shared" si="1"/>
        <v>3150.2460000000001</v>
      </c>
    </row>
    <row r="28" spans="1:6" ht="13.5" customHeight="1" x14ac:dyDescent="0.25">
      <c r="A28" s="51" t="s">
        <v>8</v>
      </c>
      <c r="B28" s="326">
        <v>1672.6909999999998</v>
      </c>
      <c r="C28" s="326">
        <v>1574.3679999999993</v>
      </c>
      <c r="D28" s="46">
        <v>0</v>
      </c>
      <c r="E28" s="180">
        <f t="shared" si="1"/>
        <v>3247.0589999999993</v>
      </c>
      <c r="F28" s="12"/>
    </row>
    <row r="29" spans="1:6" ht="13.5" customHeight="1" x14ac:dyDescent="0.25">
      <c r="A29" s="51" t="s">
        <v>9</v>
      </c>
      <c r="B29" s="326">
        <v>1651.586</v>
      </c>
      <c r="C29" s="326">
        <v>1660.07</v>
      </c>
      <c r="D29" s="46">
        <v>0</v>
      </c>
      <c r="E29" s="180">
        <f t="shared" si="1"/>
        <v>3311.6559999999999</v>
      </c>
      <c r="F29" s="12"/>
    </row>
    <row r="30" spans="1:6" ht="13.5" customHeight="1" x14ac:dyDescent="0.25">
      <c r="A30" s="51" t="s">
        <v>10</v>
      </c>
      <c r="B30" s="326">
        <v>1619.9649999999999</v>
      </c>
      <c r="C30" s="326">
        <v>1533.059</v>
      </c>
      <c r="D30" s="46">
        <v>0</v>
      </c>
      <c r="E30" s="180">
        <f t="shared" si="1"/>
        <v>3153.0239999999999</v>
      </c>
      <c r="F30" s="12"/>
    </row>
    <row r="31" spans="1:6" ht="13.5" customHeight="1" x14ac:dyDescent="0.25">
      <c r="A31" s="51" t="s">
        <v>11</v>
      </c>
      <c r="B31" s="326">
        <v>1455.09</v>
      </c>
      <c r="C31" s="326">
        <v>1407.5500000000002</v>
      </c>
      <c r="D31" s="46">
        <v>0</v>
      </c>
      <c r="E31" s="180">
        <f t="shared" si="1"/>
        <v>2862.6400000000003</v>
      </c>
      <c r="F31" s="12"/>
    </row>
    <row r="32" spans="1:6" ht="13.5" customHeight="1" x14ac:dyDescent="0.25">
      <c r="A32" s="51" t="s">
        <v>12</v>
      </c>
      <c r="B32" s="326">
        <v>1395.1100000000001</v>
      </c>
      <c r="C32" s="326">
        <v>1320.752</v>
      </c>
      <c r="D32" s="46">
        <v>0</v>
      </c>
      <c r="E32" s="180">
        <f t="shared" si="1"/>
        <v>2715.8620000000001</v>
      </c>
      <c r="F32" s="12"/>
    </row>
    <row r="33" spans="1:6" ht="13.5" customHeight="1" x14ac:dyDescent="0.25">
      <c r="A33" s="51" t="s">
        <v>13</v>
      </c>
      <c r="B33" s="326">
        <v>1373.9459999999999</v>
      </c>
      <c r="C33" s="326">
        <v>1061.779</v>
      </c>
      <c r="D33" s="46">
        <v>0</v>
      </c>
      <c r="E33" s="180">
        <f t="shared" si="1"/>
        <v>2435.7249999999999</v>
      </c>
      <c r="F33" s="12"/>
    </row>
    <row r="34" spans="1:6" ht="13.5" customHeight="1" x14ac:dyDescent="0.25">
      <c r="A34" s="207" t="s">
        <v>15</v>
      </c>
      <c r="B34" s="215">
        <f>SUM(B22:B33)</f>
        <v>17906.381000000001</v>
      </c>
      <c r="C34" s="215">
        <f>SUM(C22:C33)</f>
        <v>15782.890999999998</v>
      </c>
      <c r="D34" s="331">
        <f>SUM(D22:D33)</f>
        <v>0</v>
      </c>
      <c r="E34" s="215">
        <f>SUM(E22:E33)</f>
        <v>33689.271999999997</v>
      </c>
      <c r="F34" s="12"/>
    </row>
    <row r="35" spans="1:6" ht="13.5" customHeight="1" x14ac:dyDescent="0.25">
      <c r="A35" s="88"/>
      <c r="B35" s="89"/>
      <c r="C35" s="73"/>
      <c r="D35" s="90"/>
      <c r="E35" s="20"/>
      <c r="F35" s="12"/>
    </row>
    <row r="36" spans="1:6" ht="13.5" customHeight="1" x14ac:dyDescent="0.25">
      <c r="A36" s="91" t="s">
        <v>17</v>
      </c>
      <c r="F36" s="12"/>
    </row>
    <row r="37" spans="1:6" ht="13.5" customHeight="1" x14ac:dyDescent="0.25">
      <c r="A37" s="92" t="s">
        <v>20</v>
      </c>
      <c r="F37" s="12"/>
    </row>
    <row r="38" spans="1:6" ht="13.5" customHeight="1" x14ac:dyDescent="0.25">
      <c r="A38" s="92" t="s">
        <v>21</v>
      </c>
      <c r="F38" s="12"/>
    </row>
    <row r="39" spans="1:6" ht="13.5" customHeight="1" x14ac:dyDescent="0.25">
      <c r="A39" s="92" t="s">
        <v>18</v>
      </c>
      <c r="F39" s="12"/>
    </row>
    <row r="40" spans="1:6" ht="13.5" customHeight="1" x14ac:dyDescent="0.25">
      <c r="A40" s="75" t="s">
        <v>19</v>
      </c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H4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7" ht="13.5" customHeight="1" x14ac:dyDescent="0.25">
      <c r="A1" s="65" t="s">
        <v>515</v>
      </c>
      <c r="B1" s="20"/>
      <c r="C1" s="20"/>
      <c r="D1" s="20"/>
      <c r="E1" s="20"/>
      <c r="F1" s="12"/>
      <c r="G1" s="12"/>
    </row>
    <row r="2" spans="1:7" ht="13.5" customHeight="1" x14ac:dyDescent="0.25">
      <c r="A2" s="20"/>
      <c r="B2" s="20"/>
      <c r="C2" s="20"/>
      <c r="D2" s="20"/>
      <c r="E2" s="20"/>
      <c r="F2" s="12"/>
      <c r="G2" s="12"/>
    </row>
    <row r="3" spans="1:7" ht="13.5" customHeight="1" x14ac:dyDescent="0.25">
      <c r="A3" s="202"/>
      <c r="B3" s="202"/>
      <c r="C3" s="451" t="s">
        <v>202</v>
      </c>
      <c r="D3" s="202"/>
      <c r="E3" s="202"/>
      <c r="F3" s="12"/>
      <c r="G3" s="12"/>
    </row>
    <row r="4" spans="1:7" ht="13.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  <c r="F4" s="12"/>
      <c r="G4" s="12"/>
    </row>
    <row r="5" spans="1:7" ht="13.5" customHeight="1" x14ac:dyDescent="0.25">
      <c r="A5" s="51" t="s">
        <v>2</v>
      </c>
      <c r="B5" s="326">
        <v>3125.6870000000004</v>
      </c>
      <c r="C5" s="326">
        <v>3296.1069999999991</v>
      </c>
      <c r="D5" s="46">
        <v>0</v>
      </c>
      <c r="E5" s="181">
        <f t="shared" ref="E5:E10" si="0">SUM(B5:D5)</f>
        <v>6421.7939999999999</v>
      </c>
      <c r="F5" s="39"/>
      <c r="G5" s="12"/>
    </row>
    <row r="6" spans="1:7" ht="13.5" customHeight="1" x14ac:dyDescent="0.25">
      <c r="A6" s="51" t="s">
        <v>3</v>
      </c>
      <c r="B6" s="326">
        <v>3088.1249999999995</v>
      </c>
      <c r="C6" s="326">
        <v>3258.2379999999998</v>
      </c>
      <c r="D6" s="46">
        <v>0</v>
      </c>
      <c r="E6" s="181">
        <f t="shared" si="0"/>
        <v>6346.3629999999994</v>
      </c>
      <c r="F6" s="39"/>
      <c r="G6" s="12"/>
    </row>
    <row r="7" spans="1:7" ht="13.5" customHeight="1" x14ac:dyDescent="0.25">
      <c r="A7" s="51" t="s">
        <v>4</v>
      </c>
      <c r="B7" s="326">
        <v>3495.6030000000001</v>
      </c>
      <c r="C7" s="326">
        <v>4065.2519999999981</v>
      </c>
      <c r="D7" s="46">
        <v>0</v>
      </c>
      <c r="E7" s="181">
        <f t="shared" si="0"/>
        <v>7560.8549999999977</v>
      </c>
      <c r="F7" s="39"/>
      <c r="G7" s="12"/>
    </row>
    <row r="8" spans="1:7" ht="13.5" customHeight="1" x14ac:dyDescent="0.25">
      <c r="A8" s="51" t="s">
        <v>5</v>
      </c>
      <c r="B8" s="326">
        <v>3300.7000000000003</v>
      </c>
      <c r="C8" s="326">
        <v>3847.8920000000012</v>
      </c>
      <c r="D8" s="46">
        <v>0</v>
      </c>
      <c r="E8" s="181">
        <f t="shared" si="0"/>
        <v>7148.5920000000015</v>
      </c>
      <c r="F8" s="39"/>
      <c r="G8" s="12"/>
    </row>
    <row r="9" spans="1:7" ht="13.5" customHeight="1" x14ac:dyDescent="0.25">
      <c r="A9" s="51" t="s">
        <v>6</v>
      </c>
      <c r="B9" s="326">
        <v>3807.2549999999997</v>
      </c>
      <c r="C9" s="326">
        <v>4452.7340000000004</v>
      </c>
      <c r="D9" s="46">
        <v>0</v>
      </c>
      <c r="E9" s="181">
        <f t="shared" si="0"/>
        <v>8259.9889999999996</v>
      </c>
      <c r="F9" s="39"/>
      <c r="G9" s="12"/>
    </row>
    <row r="10" spans="1:7" ht="13.5" customHeight="1" x14ac:dyDescent="0.25">
      <c r="A10" s="51" t="s">
        <v>7</v>
      </c>
      <c r="B10" s="326">
        <v>3856.7399999999993</v>
      </c>
      <c r="C10" s="326">
        <v>4432.4919999999984</v>
      </c>
      <c r="D10" s="46">
        <v>0</v>
      </c>
      <c r="E10" s="181">
        <f t="shared" si="0"/>
        <v>8289.2319999999982</v>
      </c>
      <c r="F10" s="39"/>
      <c r="G10" s="12"/>
    </row>
    <row r="11" spans="1:7" ht="13.5" customHeight="1" x14ac:dyDescent="0.25">
      <c r="A11" s="51" t="s">
        <v>8</v>
      </c>
      <c r="B11" s="326">
        <v>4027.0500000000006</v>
      </c>
      <c r="C11" s="326">
        <v>4562.9889999999996</v>
      </c>
      <c r="D11" s="46">
        <v>0</v>
      </c>
      <c r="E11" s="181">
        <f t="shared" ref="E11:E16" si="1">SUM(B11:D11)</f>
        <v>8590.0390000000007</v>
      </c>
      <c r="F11" s="39"/>
      <c r="G11" s="12"/>
    </row>
    <row r="12" spans="1:7" ht="13.5" customHeight="1" x14ac:dyDescent="0.25">
      <c r="A12" s="51" t="s">
        <v>9</v>
      </c>
      <c r="B12" s="326">
        <v>4025.0380000000014</v>
      </c>
      <c r="C12" s="326">
        <v>4430.4440000000022</v>
      </c>
      <c r="D12" s="46">
        <v>0</v>
      </c>
      <c r="E12" s="181">
        <f t="shared" si="1"/>
        <v>8455.4820000000036</v>
      </c>
      <c r="F12" s="39"/>
      <c r="G12" s="12"/>
    </row>
    <row r="13" spans="1:7" ht="13.5" customHeight="1" x14ac:dyDescent="0.25">
      <c r="A13" s="51" t="s">
        <v>10</v>
      </c>
      <c r="B13" s="326">
        <v>3844.2710000000002</v>
      </c>
      <c r="C13" s="326">
        <v>3777.6050000000005</v>
      </c>
      <c r="D13" s="46">
        <v>0</v>
      </c>
      <c r="E13" s="181">
        <f t="shared" si="1"/>
        <v>7621.8760000000002</v>
      </c>
      <c r="F13" s="39"/>
      <c r="G13" s="12"/>
    </row>
    <row r="14" spans="1:7" ht="13.5" customHeight="1" x14ac:dyDescent="0.25">
      <c r="A14" s="51" t="s">
        <v>11</v>
      </c>
      <c r="B14" s="326">
        <v>3527.3179999999993</v>
      </c>
      <c r="C14" s="326">
        <v>4084.0660000000003</v>
      </c>
      <c r="D14" s="46">
        <v>0</v>
      </c>
      <c r="E14" s="181">
        <f t="shared" si="1"/>
        <v>7611.384</v>
      </c>
      <c r="F14" s="39"/>
      <c r="G14" s="12"/>
    </row>
    <row r="15" spans="1:7" ht="13.5" customHeight="1" x14ac:dyDescent="0.25">
      <c r="A15" s="51" t="s">
        <v>12</v>
      </c>
      <c r="B15" s="326">
        <v>3425.8010000000008</v>
      </c>
      <c r="C15" s="326">
        <v>3989.8710000000001</v>
      </c>
      <c r="D15" s="46">
        <v>0</v>
      </c>
      <c r="E15" s="181">
        <f t="shared" si="1"/>
        <v>7415.6720000000005</v>
      </c>
      <c r="F15" s="39"/>
      <c r="G15" s="12"/>
    </row>
    <row r="16" spans="1:7" ht="13.5" customHeight="1" x14ac:dyDescent="0.25">
      <c r="A16" s="51" t="s">
        <v>13</v>
      </c>
      <c r="B16" s="326">
        <v>3343.3469999999998</v>
      </c>
      <c r="C16" s="326">
        <v>3839.5680000000002</v>
      </c>
      <c r="D16" s="46">
        <v>0</v>
      </c>
      <c r="E16" s="181">
        <f t="shared" si="1"/>
        <v>7182.915</v>
      </c>
      <c r="F16" s="39"/>
      <c r="G16" s="12"/>
    </row>
    <row r="17" spans="1:8" ht="13.5" customHeight="1" x14ac:dyDescent="0.25">
      <c r="A17" s="218" t="s">
        <v>15</v>
      </c>
      <c r="B17" s="325">
        <f>SUM(B5:B16)</f>
        <v>42866.934999999998</v>
      </c>
      <c r="C17" s="325">
        <f>SUM(C5:C16)</f>
        <v>48037.258000000002</v>
      </c>
      <c r="D17" s="325">
        <f>SUM(D5:D16)</f>
        <v>0</v>
      </c>
      <c r="E17" s="325">
        <f>SUM(E5:E16)</f>
        <v>90904.192999999999</v>
      </c>
      <c r="F17" s="39"/>
      <c r="G17" s="12"/>
    </row>
    <row r="18" spans="1:8" ht="13.5" customHeight="1" x14ac:dyDescent="0.25">
      <c r="A18" s="53"/>
      <c r="B18" s="53"/>
      <c r="C18" s="53"/>
      <c r="D18" s="53"/>
      <c r="E18" s="53"/>
      <c r="F18" s="39"/>
      <c r="G18" s="12"/>
    </row>
    <row r="19" spans="1:8" ht="13.5" customHeight="1" x14ac:dyDescent="0.25">
      <c r="A19" s="53"/>
      <c r="B19" s="53"/>
      <c r="C19" s="53"/>
      <c r="D19" s="53"/>
      <c r="E19" s="53"/>
      <c r="F19" s="39"/>
      <c r="G19" s="12"/>
    </row>
    <row r="20" spans="1:8" ht="13.5" customHeight="1" x14ac:dyDescent="0.25">
      <c r="A20" s="232"/>
      <c r="B20" s="232"/>
      <c r="C20" s="451" t="s">
        <v>203</v>
      </c>
      <c r="D20" s="232"/>
      <c r="E20" s="232"/>
      <c r="F20" s="39"/>
      <c r="G20" s="12"/>
    </row>
    <row r="21" spans="1:8" ht="13.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  <c r="F21" s="39"/>
      <c r="G21" s="12"/>
    </row>
    <row r="22" spans="1:8" ht="13.5" customHeight="1" x14ac:dyDescent="0.25">
      <c r="A22" s="51" t="s">
        <v>2</v>
      </c>
      <c r="B22" s="326">
        <v>537.78200000000004</v>
      </c>
      <c r="C22" s="326">
        <v>432.91899999999998</v>
      </c>
      <c r="D22" s="46">
        <v>0</v>
      </c>
      <c r="E22" s="181">
        <f>SUM(B22:D22)</f>
        <v>970.70100000000002</v>
      </c>
      <c r="F22" s="39"/>
      <c r="G22" s="194"/>
      <c r="H22" s="194"/>
    </row>
    <row r="23" spans="1:8" ht="13.5" customHeight="1" x14ac:dyDescent="0.25">
      <c r="A23" s="51" t="s">
        <v>3</v>
      </c>
      <c r="B23" s="326">
        <v>546.71500000000003</v>
      </c>
      <c r="C23" s="326">
        <v>345.99</v>
      </c>
      <c r="D23" s="46">
        <v>0</v>
      </c>
      <c r="E23" s="181">
        <f>SUM(B23:D23)</f>
        <v>892.70500000000004</v>
      </c>
      <c r="F23" s="39"/>
      <c r="G23" s="194"/>
      <c r="H23" s="194"/>
    </row>
    <row r="24" spans="1:8" ht="13.5" customHeight="1" x14ac:dyDescent="0.25">
      <c r="A24" s="51" t="s">
        <v>4</v>
      </c>
      <c r="B24" s="326">
        <v>631.66399999999999</v>
      </c>
      <c r="C24" s="326">
        <v>554.84499999999991</v>
      </c>
      <c r="D24" s="46">
        <v>0</v>
      </c>
      <c r="E24" s="181">
        <f>SUM(B24:D24)</f>
        <v>1186.509</v>
      </c>
      <c r="F24" s="39"/>
      <c r="G24" s="194"/>
      <c r="H24" s="194"/>
    </row>
    <row r="25" spans="1:8" ht="13.5" customHeight="1" x14ac:dyDescent="0.25">
      <c r="A25" s="51" t="s">
        <v>5</v>
      </c>
      <c r="B25" s="326">
        <v>619.721</v>
      </c>
      <c r="C25" s="326">
        <v>559.53700000000003</v>
      </c>
      <c r="D25" s="46">
        <v>0</v>
      </c>
      <c r="E25" s="181">
        <f t="shared" ref="E25:E33" si="2">SUM(B25:D25)</f>
        <v>1179.258</v>
      </c>
      <c r="F25" s="39"/>
      <c r="G25" s="194"/>
      <c r="H25" s="194"/>
    </row>
    <row r="26" spans="1:8" ht="13.5" customHeight="1" x14ac:dyDescent="0.25">
      <c r="A26" s="51" t="s">
        <v>6</v>
      </c>
      <c r="B26" s="326">
        <v>673.82299999999998</v>
      </c>
      <c r="C26" s="326">
        <v>653.57100000000014</v>
      </c>
      <c r="D26" s="46">
        <v>0</v>
      </c>
      <c r="E26" s="181">
        <f t="shared" si="2"/>
        <v>1327.3940000000002</v>
      </c>
      <c r="F26" s="39"/>
      <c r="G26" s="194"/>
      <c r="H26" s="194"/>
    </row>
    <row r="27" spans="1:8" ht="13.5" customHeight="1" x14ac:dyDescent="0.25">
      <c r="A27" s="51" t="s">
        <v>7</v>
      </c>
      <c r="B27" s="326">
        <v>744.49799999999993</v>
      </c>
      <c r="C27" s="326">
        <v>767.79300000000001</v>
      </c>
      <c r="D27" s="46">
        <v>0</v>
      </c>
      <c r="E27" s="181">
        <f t="shared" si="2"/>
        <v>1512.2909999999999</v>
      </c>
      <c r="F27" s="39"/>
      <c r="G27" s="194"/>
      <c r="H27" s="194"/>
    </row>
    <row r="28" spans="1:8" ht="13.5" customHeight="1" x14ac:dyDescent="0.25">
      <c r="A28" s="51" t="s">
        <v>8</v>
      </c>
      <c r="B28" s="326">
        <v>756.30300000000011</v>
      </c>
      <c r="C28" s="326">
        <v>777.53199999999993</v>
      </c>
      <c r="D28" s="46">
        <v>0</v>
      </c>
      <c r="E28" s="181">
        <f t="shared" si="2"/>
        <v>1533.835</v>
      </c>
      <c r="F28" s="39"/>
      <c r="G28" s="194"/>
      <c r="H28" s="194"/>
    </row>
    <row r="29" spans="1:8" ht="13.5" customHeight="1" x14ac:dyDescent="0.25">
      <c r="A29" s="51" t="s">
        <v>9</v>
      </c>
      <c r="B29" s="326">
        <v>746.12700000000018</v>
      </c>
      <c r="C29" s="326">
        <v>834.50799999999992</v>
      </c>
      <c r="D29" s="46">
        <v>0</v>
      </c>
      <c r="E29" s="181">
        <f t="shared" si="2"/>
        <v>1580.6350000000002</v>
      </c>
      <c r="F29" s="39"/>
      <c r="G29" s="194"/>
      <c r="H29" s="194"/>
    </row>
    <row r="30" spans="1:8" ht="13.5" customHeight="1" x14ac:dyDescent="0.25">
      <c r="A30" s="51" t="s">
        <v>10</v>
      </c>
      <c r="B30" s="326">
        <v>678.94400000000007</v>
      </c>
      <c r="C30" s="326">
        <v>680.67100000000016</v>
      </c>
      <c r="D30" s="46">
        <v>0</v>
      </c>
      <c r="E30" s="181">
        <f t="shared" si="2"/>
        <v>1359.6150000000002</v>
      </c>
      <c r="F30" s="39"/>
      <c r="G30" s="194"/>
      <c r="H30" s="194"/>
    </row>
    <row r="31" spans="1:8" ht="13.5" customHeight="1" x14ac:dyDescent="0.25">
      <c r="A31" s="51" t="s">
        <v>11</v>
      </c>
      <c r="B31" s="326">
        <v>617.11699999999996</v>
      </c>
      <c r="C31" s="326">
        <v>598.452</v>
      </c>
      <c r="D31" s="46">
        <v>0</v>
      </c>
      <c r="E31" s="181">
        <f t="shared" si="2"/>
        <v>1215.569</v>
      </c>
      <c r="F31" s="39"/>
    </row>
    <row r="32" spans="1:8" ht="13.5" customHeight="1" x14ac:dyDescent="0.25">
      <c r="A32" s="51" t="s">
        <v>12</v>
      </c>
      <c r="B32" s="326">
        <v>642.678</v>
      </c>
      <c r="C32" s="326">
        <v>605.38</v>
      </c>
      <c r="D32" s="46">
        <v>0</v>
      </c>
      <c r="E32" s="181">
        <f t="shared" si="2"/>
        <v>1248.058</v>
      </c>
      <c r="F32" s="39"/>
      <c r="G32" s="194"/>
      <c r="H32" s="194"/>
    </row>
    <row r="33" spans="1:8" ht="13.5" customHeight="1" x14ac:dyDescent="0.25">
      <c r="A33" s="51" t="s">
        <v>13</v>
      </c>
      <c r="B33" s="326">
        <v>595.66300000000001</v>
      </c>
      <c r="C33" s="326">
        <v>459.21900000000005</v>
      </c>
      <c r="D33" s="46">
        <v>0</v>
      </c>
      <c r="E33" s="181">
        <f t="shared" si="2"/>
        <v>1054.8820000000001</v>
      </c>
      <c r="F33" s="39"/>
      <c r="G33" s="194"/>
      <c r="H33" s="194"/>
    </row>
    <row r="34" spans="1:8" ht="13.5" customHeight="1" x14ac:dyDescent="0.25">
      <c r="A34" s="218" t="s">
        <v>15</v>
      </c>
      <c r="B34" s="325">
        <f>SUM(B22:B33)</f>
        <v>7791.0350000000017</v>
      </c>
      <c r="C34" s="325">
        <f>SUM(C22:C33)</f>
        <v>7270.4170000000004</v>
      </c>
      <c r="D34" s="325">
        <f>SUM(D22:D33)</f>
        <v>0</v>
      </c>
      <c r="E34" s="325">
        <f>SUM(E22:E33)</f>
        <v>15061.451999999999</v>
      </c>
      <c r="F34" s="39"/>
      <c r="G34" s="12"/>
    </row>
    <row r="35" spans="1:8" ht="13.5" customHeight="1" x14ac:dyDescent="0.25">
      <c r="A35" s="79"/>
      <c r="B35" s="80"/>
      <c r="C35" s="81"/>
      <c r="D35" s="39"/>
      <c r="E35" s="39"/>
      <c r="F35" s="39"/>
      <c r="G35" s="12"/>
    </row>
    <row r="36" spans="1:8" ht="13.5" customHeight="1" x14ac:dyDescent="0.25">
      <c r="A36" s="82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83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83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83" t="s">
        <v>18</v>
      </c>
      <c r="B39" s="12"/>
      <c r="C39" s="12"/>
      <c r="D39" s="12"/>
      <c r="E39" s="12"/>
      <c r="F39" s="12"/>
      <c r="G39" s="12"/>
    </row>
    <row r="40" spans="1:8" ht="13.5" customHeight="1" x14ac:dyDescent="0.25">
      <c r="A40" s="84" t="s">
        <v>19</v>
      </c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F42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515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450"/>
      <c r="B3" s="450"/>
      <c r="C3" s="451" t="s">
        <v>398</v>
      </c>
      <c r="D3" s="450"/>
      <c r="E3" s="450"/>
      <c r="F3" s="12"/>
    </row>
    <row r="4" spans="1:6" ht="13.5" customHeight="1" x14ac:dyDescent="0.25">
      <c r="A4" s="216" t="s">
        <v>0</v>
      </c>
      <c r="B4" s="217" t="s">
        <v>325</v>
      </c>
      <c r="C4" s="217" t="s">
        <v>14</v>
      </c>
      <c r="D4" s="217" t="s">
        <v>16</v>
      </c>
      <c r="E4" s="217" t="s">
        <v>15</v>
      </c>
      <c r="F4" s="12"/>
    </row>
    <row r="5" spans="1:6" ht="13.5" customHeight="1" x14ac:dyDescent="0.25">
      <c r="A5" s="51" t="s">
        <v>2</v>
      </c>
      <c r="B5" s="326">
        <v>84.44</v>
      </c>
      <c r="C5" s="326">
        <v>571.75</v>
      </c>
      <c r="D5" s="46">
        <v>0</v>
      </c>
      <c r="E5" s="181">
        <f>SUM(B5:D5)</f>
        <v>656.19</v>
      </c>
      <c r="F5" s="39"/>
    </row>
    <row r="6" spans="1:6" ht="13.5" customHeight="1" x14ac:dyDescent="0.25">
      <c r="A6" s="51" t="s">
        <v>3</v>
      </c>
      <c r="B6" s="326">
        <v>92.51</v>
      </c>
      <c r="C6" s="326">
        <v>476.91199999999986</v>
      </c>
      <c r="D6" s="46">
        <v>0</v>
      </c>
      <c r="E6" s="181">
        <f t="shared" ref="E6:E16" si="0">SUM(B6:D6)</f>
        <v>569.42199999999991</v>
      </c>
      <c r="F6" s="39"/>
    </row>
    <row r="7" spans="1:6" ht="13.5" customHeight="1" x14ac:dyDescent="0.25">
      <c r="A7" s="51" t="s">
        <v>4</v>
      </c>
      <c r="B7" s="326">
        <v>116.82000000000001</v>
      </c>
      <c r="C7" s="326">
        <v>611.05000000000007</v>
      </c>
      <c r="D7" s="46">
        <v>0</v>
      </c>
      <c r="E7" s="181">
        <f t="shared" si="0"/>
        <v>727.87000000000012</v>
      </c>
      <c r="F7" s="39"/>
    </row>
    <row r="8" spans="1:6" ht="13.5" customHeight="1" x14ac:dyDescent="0.25">
      <c r="A8" s="51" t="s">
        <v>5</v>
      </c>
      <c r="B8" s="326">
        <v>109.03</v>
      </c>
      <c r="C8" s="326">
        <v>678.11299999999994</v>
      </c>
      <c r="D8" s="46">
        <v>0</v>
      </c>
      <c r="E8" s="181">
        <f t="shared" si="0"/>
        <v>787.14299999999992</v>
      </c>
      <c r="F8" s="39"/>
    </row>
    <row r="9" spans="1:6" ht="13.5" customHeight="1" x14ac:dyDescent="0.25">
      <c r="A9" s="51" t="s">
        <v>6</v>
      </c>
      <c r="B9" s="326">
        <v>116.74</v>
      </c>
      <c r="C9" s="326">
        <v>655.61799999999994</v>
      </c>
      <c r="D9" s="46">
        <v>0</v>
      </c>
      <c r="E9" s="181">
        <f t="shared" si="0"/>
        <v>772.35799999999995</v>
      </c>
      <c r="F9" s="39"/>
    </row>
    <row r="10" spans="1:6" ht="13.5" customHeight="1" x14ac:dyDescent="0.25">
      <c r="A10" s="51" t="s">
        <v>7</v>
      </c>
      <c r="B10" s="326">
        <v>118.93999999999998</v>
      </c>
      <c r="C10" s="326">
        <v>596.80000000000007</v>
      </c>
      <c r="D10" s="46">
        <v>0</v>
      </c>
      <c r="E10" s="181">
        <f t="shared" si="0"/>
        <v>715.74</v>
      </c>
      <c r="F10" s="39"/>
    </row>
    <row r="11" spans="1:6" ht="13.5" customHeight="1" x14ac:dyDescent="0.25">
      <c r="A11" s="51" t="s">
        <v>8</v>
      </c>
      <c r="B11" s="326">
        <v>133.32999999999998</v>
      </c>
      <c r="C11" s="326">
        <v>709.59199999999987</v>
      </c>
      <c r="D11" s="46">
        <v>0</v>
      </c>
      <c r="E11" s="181">
        <f t="shared" si="0"/>
        <v>842.9219999999998</v>
      </c>
      <c r="F11" s="39"/>
    </row>
    <row r="12" spans="1:6" ht="13.5" customHeight="1" x14ac:dyDescent="0.25">
      <c r="A12" s="51" t="s">
        <v>9</v>
      </c>
      <c r="B12" s="326">
        <v>127.57000000000001</v>
      </c>
      <c r="C12" s="326">
        <v>748.42400000000009</v>
      </c>
      <c r="D12" s="46">
        <v>0</v>
      </c>
      <c r="E12" s="181">
        <f t="shared" si="0"/>
        <v>875.99400000000014</v>
      </c>
      <c r="F12" s="39"/>
    </row>
    <row r="13" spans="1:6" ht="13.5" customHeight="1" x14ac:dyDescent="0.25">
      <c r="A13" s="51" t="s">
        <v>10</v>
      </c>
      <c r="B13" s="326">
        <v>104.52</v>
      </c>
      <c r="C13" s="326">
        <v>694.24</v>
      </c>
      <c r="D13" s="46">
        <v>0</v>
      </c>
      <c r="E13" s="181">
        <f t="shared" si="0"/>
        <v>798.76</v>
      </c>
      <c r="F13" s="39"/>
    </row>
    <row r="14" spans="1:6" ht="13.5" customHeight="1" x14ac:dyDescent="0.25">
      <c r="A14" s="51" t="s">
        <v>11</v>
      </c>
      <c r="B14" s="326">
        <v>116.66999999999999</v>
      </c>
      <c r="C14" s="326">
        <v>677.16600000000017</v>
      </c>
      <c r="D14" s="46">
        <v>0</v>
      </c>
      <c r="E14" s="181">
        <f t="shared" si="0"/>
        <v>793.83600000000013</v>
      </c>
      <c r="F14" s="39"/>
    </row>
    <row r="15" spans="1:6" ht="13.5" customHeight="1" x14ac:dyDescent="0.25">
      <c r="A15" s="51" t="s">
        <v>12</v>
      </c>
      <c r="B15" s="326">
        <v>115.17000000000002</v>
      </c>
      <c r="C15" s="326">
        <v>604.65</v>
      </c>
      <c r="D15" s="46">
        <v>0</v>
      </c>
      <c r="E15" s="181">
        <f t="shared" si="0"/>
        <v>719.81999999999994</v>
      </c>
      <c r="F15" s="39"/>
    </row>
    <row r="16" spans="1:6" ht="13.5" customHeight="1" x14ac:dyDescent="0.25">
      <c r="A16" s="51" t="s">
        <v>13</v>
      </c>
      <c r="B16" s="326">
        <v>82.929999999999993</v>
      </c>
      <c r="C16" s="326">
        <v>556.46800000000019</v>
      </c>
      <c r="D16" s="46">
        <v>0</v>
      </c>
      <c r="E16" s="181">
        <f t="shared" si="0"/>
        <v>639.39800000000014</v>
      </c>
      <c r="F16" s="39"/>
    </row>
    <row r="17" spans="1:6" ht="13.5" customHeight="1" x14ac:dyDescent="0.25">
      <c r="A17" s="218" t="s">
        <v>15</v>
      </c>
      <c r="B17" s="325">
        <f>SUM(B5:B16)</f>
        <v>1318.67</v>
      </c>
      <c r="C17" s="325">
        <f>SUM(C5:C16)</f>
        <v>7580.7829999999994</v>
      </c>
      <c r="D17" s="325">
        <f>SUM(D5:D16)</f>
        <v>0</v>
      </c>
      <c r="E17" s="325">
        <f>SUM(E5:E16)</f>
        <v>8899.4530000000013</v>
      </c>
      <c r="F17" s="39"/>
    </row>
    <row r="18" spans="1:6" ht="13.5" customHeight="1" x14ac:dyDescent="0.25">
      <c r="A18" s="53"/>
      <c r="B18" s="53"/>
      <c r="C18" s="53"/>
      <c r="D18" s="53"/>
      <c r="E18" s="53"/>
      <c r="F18" s="39"/>
    </row>
    <row r="19" spans="1:6" ht="13.5" customHeight="1" x14ac:dyDescent="0.25">
      <c r="A19" s="53"/>
      <c r="B19" s="53"/>
      <c r="C19" s="53"/>
      <c r="D19" s="53"/>
      <c r="E19" s="53"/>
      <c r="F19" s="39"/>
    </row>
    <row r="20" spans="1:6" ht="13.5" customHeight="1" x14ac:dyDescent="0.25">
      <c r="A20" s="452"/>
      <c r="B20" s="450"/>
      <c r="C20" s="232" t="s">
        <v>35</v>
      </c>
      <c r="D20" s="452"/>
      <c r="E20" s="452"/>
      <c r="F20" s="39"/>
    </row>
    <row r="21" spans="1:6" ht="13.5" customHeight="1" x14ac:dyDescent="0.25">
      <c r="A21" s="216" t="s">
        <v>0</v>
      </c>
      <c r="B21" s="217" t="s">
        <v>325</v>
      </c>
      <c r="C21" s="217" t="s">
        <v>14</v>
      </c>
      <c r="D21" s="217" t="s">
        <v>16</v>
      </c>
      <c r="E21" s="217" t="s">
        <v>15</v>
      </c>
      <c r="F21" s="39"/>
    </row>
    <row r="22" spans="1:6" ht="13.5" customHeight="1" x14ac:dyDescent="0.25">
      <c r="A22" s="51" t="s">
        <v>2</v>
      </c>
      <c r="B22" s="72">
        <v>19158.598999999998</v>
      </c>
      <c r="C22" s="46">
        <v>8304.1589999999942</v>
      </c>
      <c r="D22" s="46">
        <v>0</v>
      </c>
      <c r="E22" s="180">
        <f>+B22+C22+D22</f>
        <v>27462.757999999994</v>
      </c>
      <c r="F22" s="39"/>
    </row>
    <row r="23" spans="1:6" ht="13.5" customHeight="1" x14ac:dyDescent="0.25">
      <c r="A23" s="51" t="s">
        <v>3</v>
      </c>
      <c r="B23" s="46">
        <v>16078.887999999999</v>
      </c>
      <c r="C23" s="46">
        <v>7409.2320000000036</v>
      </c>
      <c r="D23" s="46">
        <v>0</v>
      </c>
      <c r="E23" s="180">
        <f t="shared" ref="E23:E33" si="1">+B23+C23+D23</f>
        <v>23488.120000000003</v>
      </c>
      <c r="F23" s="39"/>
    </row>
    <row r="24" spans="1:6" ht="13.5" customHeight="1" x14ac:dyDescent="0.25">
      <c r="A24" s="51" t="s">
        <v>4</v>
      </c>
      <c r="B24" s="46">
        <v>21443.882000000001</v>
      </c>
      <c r="C24" s="46">
        <v>9653.358000000002</v>
      </c>
      <c r="D24" s="46">
        <v>0</v>
      </c>
      <c r="E24" s="180">
        <f t="shared" si="1"/>
        <v>31097.240000000005</v>
      </c>
      <c r="F24" s="39"/>
    </row>
    <row r="25" spans="1:6" ht="13.5" customHeight="1" x14ac:dyDescent="0.25">
      <c r="A25" s="51" t="s">
        <v>5</v>
      </c>
      <c r="B25" s="46">
        <v>25089.939999999995</v>
      </c>
      <c r="C25" s="46">
        <v>12033.172000000002</v>
      </c>
      <c r="D25" s="46">
        <v>0</v>
      </c>
      <c r="E25" s="180">
        <f t="shared" si="1"/>
        <v>37123.111999999994</v>
      </c>
      <c r="F25" s="39"/>
    </row>
    <row r="26" spans="1:6" ht="13.5" customHeight="1" x14ac:dyDescent="0.25">
      <c r="A26" s="51" t="s">
        <v>6</v>
      </c>
      <c r="B26" s="46">
        <v>33720.848000000005</v>
      </c>
      <c r="C26" s="46">
        <v>12276.962000000009</v>
      </c>
      <c r="D26" s="46">
        <v>0</v>
      </c>
      <c r="E26" s="180">
        <f t="shared" si="1"/>
        <v>45997.810000000012</v>
      </c>
      <c r="F26" s="39"/>
    </row>
    <row r="27" spans="1:6" ht="13.5" customHeight="1" x14ac:dyDescent="0.25">
      <c r="A27" s="51" t="s">
        <v>7</v>
      </c>
      <c r="B27" s="46">
        <v>37668.580000000009</v>
      </c>
      <c r="C27" s="46">
        <v>13171.223000000004</v>
      </c>
      <c r="D27" s="46">
        <v>0</v>
      </c>
      <c r="E27" s="180">
        <f t="shared" si="1"/>
        <v>50839.803000000014</v>
      </c>
      <c r="F27" s="39"/>
    </row>
    <row r="28" spans="1:6" ht="13.5" customHeight="1" x14ac:dyDescent="0.25">
      <c r="A28" s="51" t="s">
        <v>8</v>
      </c>
      <c r="B28" s="46">
        <v>40167.71699999999</v>
      </c>
      <c r="C28" s="46">
        <v>14279.19</v>
      </c>
      <c r="D28" s="46">
        <v>0</v>
      </c>
      <c r="E28" s="180">
        <f t="shared" si="1"/>
        <v>54446.906999999992</v>
      </c>
      <c r="F28" s="39"/>
    </row>
    <row r="29" spans="1:6" ht="13.5" customHeight="1" x14ac:dyDescent="0.25">
      <c r="A29" s="51" t="s">
        <v>9</v>
      </c>
      <c r="B29" s="46">
        <v>34332.023999999998</v>
      </c>
      <c r="C29" s="46">
        <v>14449.111000000003</v>
      </c>
      <c r="D29" s="46">
        <v>0</v>
      </c>
      <c r="E29" s="180">
        <f t="shared" si="1"/>
        <v>48781.135000000002</v>
      </c>
      <c r="F29" s="39"/>
    </row>
    <row r="30" spans="1:6" ht="13.5" customHeight="1" x14ac:dyDescent="0.25">
      <c r="A30" s="51" t="s">
        <v>10</v>
      </c>
      <c r="B30" s="46">
        <v>32172.458000000013</v>
      </c>
      <c r="C30" s="46">
        <v>13280.863000000003</v>
      </c>
      <c r="D30" s="46">
        <v>0</v>
      </c>
      <c r="E30" s="180">
        <f t="shared" si="1"/>
        <v>45453.321000000018</v>
      </c>
      <c r="F30" s="39"/>
    </row>
    <row r="31" spans="1:6" ht="13.5" customHeight="1" x14ac:dyDescent="0.25">
      <c r="A31" s="51" t="s">
        <v>11</v>
      </c>
      <c r="B31" s="46">
        <v>26610.115000000002</v>
      </c>
      <c r="C31" s="46">
        <v>11944.852000000001</v>
      </c>
      <c r="D31" s="46">
        <v>0</v>
      </c>
      <c r="E31" s="180">
        <f t="shared" si="1"/>
        <v>38554.967000000004</v>
      </c>
      <c r="F31" s="39"/>
    </row>
    <row r="32" spans="1:6" ht="13.5" customHeight="1" x14ac:dyDescent="0.25">
      <c r="A32" s="51" t="s">
        <v>12</v>
      </c>
      <c r="B32" s="46">
        <v>24785.736999999997</v>
      </c>
      <c r="C32" s="46">
        <v>11045.518000000004</v>
      </c>
      <c r="D32" s="46">
        <v>0</v>
      </c>
      <c r="E32" s="180">
        <f t="shared" si="1"/>
        <v>35831.255000000005</v>
      </c>
      <c r="F32" s="39"/>
    </row>
    <row r="33" spans="1:6" ht="13.5" customHeight="1" x14ac:dyDescent="0.25">
      <c r="A33" s="51" t="s">
        <v>13</v>
      </c>
      <c r="B33" s="46">
        <v>21862.008999999998</v>
      </c>
      <c r="C33" s="46">
        <v>11220.03</v>
      </c>
      <c r="D33" s="46">
        <v>0</v>
      </c>
      <c r="E33" s="180">
        <f t="shared" si="1"/>
        <v>33082.038999999997</v>
      </c>
      <c r="F33" s="39"/>
    </row>
    <row r="34" spans="1:6" ht="13.5" customHeight="1" x14ac:dyDescent="0.25">
      <c r="A34" s="218" t="s">
        <v>15</v>
      </c>
      <c r="B34" s="181">
        <f>+SUM(B22:B33)</f>
        <v>333090.79700000002</v>
      </c>
      <c r="C34" s="181">
        <f>+SUM(C22:C33)</f>
        <v>139067.67000000001</v>
      </c>
      <c r="D34" s="181">
        <f>+SUM(D22:D33)</f>
        <v>0</v>
      </c>
      <c r="E34" s="181">
        <f>+SUM(E22:E33)</f>
        <v>472158.467</v>
      </c>
      <c r="F34" s="39"/>
    </row>
    <row r="35" spans="1:6" ht="13.5" customHeight="1" x14ac:dyDescent="0.25">
      <c r="A35" s="79"/>
      <c r="B35" s="80"/>
      <c r="C35" s="81"/>
      <c r="D35" s="39"/>
      <c r="E35" s="39"/>
      <c r="F35" s="39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I26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516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53"/>
      <c r="B3" s="53"/>
      <c r="C3" s="53"/>
      <c r="D3" s="53"/>
      <c r="E3" s="53"/>
      <c r="F3" s="39"/>
    </row>
    <row r="4" spans="1:6" ht="13.5" customHeight="1" x14ac:dyDescent="0.25">
      <c r="A4" s="452"/>
      <c r="B4" s="450"/>
      <c r="C4" s="232" t="s">
        <v>399</v>
      </c>
      <c r="D4" s="452"/>
      <c r="E4" s="452"/>
      <c r="F4" s="39"/>
    </row>
    <row r="5" spans="1:6" ht="13.5" customHeight="1" x14ac:dyDescent="0.25">
      <c r="A5" s="216" t="s">
        <v>0</v>
      </c>
      <c r="B5" s="217" t="s">
        <v>325</v>
      </c>
      <c r="C5" s="217" t="s">
        <v>14</v>
      </c>
      <c r="D5" s="217" t="s">
        <v>16</v>
      </c>
      <c r="E5" s="217" t="s">
        <v>15</v>
      </c>
      <c r="F5" s="39"/>
    </row>
    <row r="6" spans="1:6" ht="13.5" customHeight="1" x14ac:dyDescent="0.25">
      <c r="A6" s="51" t="s">
        <v>2</v>
      </c>
      <c r="B6" s="72">
        <v>56044.780999999995</v>
      </c>
      <c r="C6" s="72">
        <v>35374.556000000084</v>
      </c>
      <c r="D6" s="72">
        <f>'42_2'!D22+'42_2'!D5+'42_1'!D22+'42_1'!D5+'41'!D22+'41'!D5+'40'!D22+'40'!D5+'39'!D22+'39'!D5+'37'!D22+'37'!D5+'38'!D22+'38'!D5+'36'!D22+'36'!D5</f>
        <v>0</v>
      </c>
      <c r="E6" s="180">
        <f>+B6+C6+D6</f>
        <v>91419.337000000087</v>
      </c>
      <c r="F6" s="39"/>
    </row>
    <row r="7" spans="1:6" ht="13.5" customHeight="1" x14ac:dyDescent="0.25">
      <c r="A7" s="51" t="s">
        <v>3</v>
      </c>
      <c r="B7" s="72">
        <v>50336.933999999987</v>
      </c>
      <c r="C7" s="72">
        <v>40967.385999999926</v>
      </c>
      <c r="D7" s="72">
        <f>'42_2'!D23+'42_2'!D6+'42_1'!D23+'42_1'!D6+'41'!D23+'41'!D6+'40'!D23+'40'!D6+'39'!D23+'39'!D6+'37'!D23+'37'!D6+'38'!D23+'38'!D6+'36'!D23+'36'!D6</f>
        <v>0</v>
      </c>
      <c r="E7" s="180">
        <f t="shared" ref="E7:E17" si="0">+B7+C7+D7</f>
        <v>91304.31999999992</v>
      </c>
      <c r="F7" s="39"/>
    </row>
    <row r="8" spans="1:6" ht="13.5" customHeight="1" x14ac:dyDescent="0.25">
      <c r="A8" s="51" t="s">
        <v>4</v>
      </c>
      <c r="B8" s="72">
        <v>60884.756000000008</v>
      </c>
      <c r="C8" s="72">
        <v>55415.388999999974</v>
      </c>
      <c r="D8" s="72">
        <f>'42_2'!D24+'42_2'!D7+'42_1'!D24+'42_1'!D7+'41'!D24+'41'!D7+'40'!D24+'40'!D7+'39'!D24+'39'!D7+'37'!D24+'37'!D7+'38'!D24+'38'!D7+'36'!D24+'36'!D7</f>
        <v>0</v>
      </c>
      <c r="E8" s="180">
        <f t="shared" si="0"/>
        <v>116300.14499999999</v>
      </c>
      <c r="F8" s="39"/>
    </row>
    <row r="9" spans="1:6" ht="13.5" customHeight="1" x14ac:dyDescent="0.25">
      <c r="A9" s="51" t="s">
        <v>5</v>
      </c>
      <c r="B9" s="72">
        <v>65627.820999999953</v>
      </c>
      <c r="C9" s="72">
        <v>54764.159999999938</v>
      </c>
      <c r="D9" s="72">
        <f>'42_2'!D25+'42_2'!D8+'42_1'!D25+'42_1'!D8+'41'!D25+'41'!D8+'40'!D25+'40'!D8+'39'!D25+'39'!D8+'37'!D25+'37'!D8+'38'!D25+'38'!D8+'36'!D25+'36'!D8</f>
        <v>0</v>
      </c>
      <c r="E9" s="180">
        <f t="shared" si="0"/>
        <v>120391.98099999988</v>
      </c>
      <c r="F9" s="39"/>
    </row>
    <row r="10" spans="1:6" ht="13.5" customHeight="1" x14ac:dyDescent="0.25">
      <c r="A10" s="51" t="s">
        <v>6</v>
      </c>
      <c r="B10" s="72">
        <v>82289.833999999915</v>
      </c>
      <c r="C10" s="72">
        <v>51344.222000000067</v>
      </c>
      <c r="D10" s="72">
        <f>'42_2'!D26+'42_2'!D9+'42_1'!D26+'42_1'!D9+'41'!D26+'41'!D9+'40'!D26+'40'!D9+'39'!D26+'39'!D9+'37'!D26+'37'!D9+'38'!D26+'38'!D9+'36'!D26+'36'!D9</f>
        <v>0</v>
      </c>
      <c r="E10" s="180">
        <f t="shared" si="0"/>
        <v>133634.05599999998</v>
      </c>
      <c r="F10" s="39"/>
    </row>
    <row r="11" spans="1:6" ht="13.5" customHeight="1" x14ac:dyDescent="0.25">
      <c r="A11" s="51" t="s">
        <v>7</v>
      </c>
      <c r="B11" s="72">
        <v>88400.824000000037</v>
      </c>
      <c r="C11" s="72">
        <v>50817.794999999962</v>
      </c>
      <c r="D11" s="72">
        <f>'42_2'!D27+'42_2'!D10+'42_1'!D27+'42_1'!D10+'41'!D27+'41'!D10+'40'!D27+'40'!D10+'39'!D27+'39'!D10+'37'!D27+'37'!D10+'38'!D27+'38'!D10+'36'!D27+'36'!D10</f>
        <v>0</v>
      </c>
      <c r="E11" s="180">
        <f t="shared" si="0"/>
        <v>139218.61900000001</v>
      </c>
      <c r="F11" s="39"/>
    </row>
    <row r="12" spans="1:6" ht="13.5" customHeight="1" x14ac:dyDescent="0.25">
      <c r="A12" s="51" t="s">
        <v>8</v>
      </c>
      <c r="B12" s="72">
        <v>93273.09300000011</v>
      </c>
      <c r="C12" s="72">
        <v>50553.294000000038</v>
      </c>
      <c r="D12" s="72">
        <f>'42_2'!D28+'42_2'!D11+'42_1'!D28+'42_1'!D11+'41'!D28+'41'!D11+'40'!D28+'40'!D11+'39'!D28+'39'!D11+'37'!D28+'37'!D11+'38'!D28+'38'!D11+'36'!D28+'36'!D11</f>
        <v>0</v>
      </c>
      <c r="E12" s="180">
        <f t="shared" si="0"/>
        <v>143826.38700000016</v>
      </c>
      <c r="F12" s="39"/>
    </row>
    <row r="13" spans="1:6" ht="13.5" customHeight="1" x14ac:dyDescent="0.25">
      <c r="A13" s="51" t="s">
        <v>9</v>
      </c>
      <c r="B13" s="72">
        <v>85127.397999999972</v>
      </c>
      <c r="C13" s="72">
        <v>49416.393999999986</v>
      </c>
      <c r="D13" s="72">
        <f>'42_2'!D29+'42_2'!D12+'42_1'!D29+'42_1'!D12+'41'!D29+'41'!D12+'40'!D29+'40'!D12+'39'!D29+'39'!D12+'37'!D29+'37'!D12+'38'!D29+'38'!D12+'36'!D29+'36'!D12</f>
        <v>0</v>
      </c>
      <c r="E13" s="180">
        <f t="shared" si="0"/>
        <v>134543.79199999996</v>
      </c>
      <c r="F13" s="39"/>
    </row>
    <row r="14" spans="1:6" ht="13.5" customHeight="1" x14ac:dyDescent="0.25">
      <c r="A14" s="51" t="s">
        <v>10</v>
      </c>
      <c r="B14" s="72">
        <v>80497.034999999945</v>
      </c>
      <c r="C14" s="72">
        <v>44226.808000000019</v>
      </c>
      <c r="D14" s="72">
        <f>'42_2'!D30+'42_2'!D13+'42_1'!D30+'42_1'!D13+'41'!D30+'41'!D13+'40'!D30+'40'!D13+'39'!D30+'39'!D13+'37'!D30+'37'!D13+'38'!D30+'38'!D13+'36'!D30+'36'!D13</f>
        <v>0</v>
      </c>
      <c r="E14" s="180">
        <f t="shared" si="0"/>
        <v>124723.84299999996</v>
      </c>
      <c r="F14" s="39"/>
    </row>
    <row r="15" spans="1:6" ht="13.5" customHeight="1" x14ac:dyDescent="0.25">
      <c r="A15" s="51" t="s">
        <v>11</v>
      </c>
      <c r="B15" s="72">
        <v>70429.245999999999</v>
      </c>
      <c r="C15" s="72">
        <v>41415.525999999983</v>
      </c>
      <c r="D15" s="72">
        <f>'42_2'!D31+'42_2'!D14+'42_1'!D31+'42_1'!D14+'41'!D31+'41'!D14+'40'!D31+'40'!D14+'39'!D31+'39'!D14+'37'!D31+'37'!D14+'38'!D31+'38'!D14+'36'!D31+'36'!D14</f>
        <v>0</v>
      </c>
      <c r="E15" s="180">
        <f t="shared" si="0"/>
        <v>111844.77199999998</v>
      </c>
      <c r="F15" s="39"/>
    </row>
    <row r="16" spans="1:6" ht="13.5" customHeight="1" x14ac:dyDescent="0.25">
      <c r="A16" s="51" t="s">
        <v>12</v>
      </c>
      <c r="B16" s="72">
        <v>66262.506999999969</v>
      </c>
      <c r="C16" s="72">
        <v>41203.182999999939</v>
      </c>
      <c r="D16" s="72">
        <f>'42_2'!D32+'42_2'!D15+'42_1'!D32+'42_1'!D15+'41'!D32+'41'!D15+'40'!D32+'40'!D15+'39'!D32+'39'!D15+'37'!D32+'37'!D15+'38'!D32+'38'!D15+'36'!D32+'36'!D15</f>
        <v>0</v>
      </c>
      <c r="E16" s="180">
        <f t="shared" si="0"/>
        <v>107465.68999999992</v>
      </c>
      <c r="F16" s="39"/>
    </row>
    <row r="17" spans="1:9" ht="13.5" customHeight="1" x14ac:dyDescent="0.25">
      <c r="A17" s="51" t="s">
        <v>13</v>
      </c>
      <c r="B17" s="72">
        <v>61740.192000000025</v>
      </c>
      <c r="C17" s="72">
        <v>38809.179000000033</v>
      </c>
      <c r="D17" s="72">
        <f>'42_2'!D33+'42_2'!D16+'42_1'!D33+'42_1'!D16+'41'!D33+'41'!D16+'40'!D33+'40'!D16+'39'!D33+'39'!D16+'37'!D33+'37'!D16+'38'!D33+'38'!D16+'36'!D33+'36'!D16</f>
        <v>0</v>
      </c>
      <c r="E17" s="180">
        <f t="shared" si="0"/>
        <v>100549.37100000006</v>
      </c>
      <c r="F17" s="39"/>
    </row>
    <row r="18" spans="1:9" ht="13.5" customHeight="1" x14ac:dyDescent="0.25">
      <c r="A18" s="218" t="s">
        <v>15</v>
      </c>
      <c r="B18" s="181">
        <f>+SUM(B6:B17)</f>
        <v>860914.42099999997</v>
      </c>
      <c r="C18" s="181">
        <f>+SUM(C6:C17)</f>
        <v>554307.89199999999</v>
      </c>
      <c r="D18" s="181">
        <f>+SUM(D6:D17)</f>
        <v>0</v>
      </c>
      <c r="E18" s="181">
        <f>+SUM(E6:E17)</f>
        <v>1415222.3129999996</v>
      </c>
      <c r="F18" s="39"/>
      <c r="I18" s="27"/>
    </row>
    <row r="19" spans="1:9" ht="13.5" customHeight="1" x14ac:dyDescent="0.25">
      <c r="A19" s="79"/>
      <c r="B19" s="80"/>
      <c r="C19" s="81"/>
      <c r="D19" s="39"/>
      <c r="E19" s="39"/>
      <c r="F19" s="39"/>
    </row>
    <row r="20" spans="1:9" ht="13.5" customHeight="1" x14ac:dyDescent="0.25">
      <c r="A20" s="82" t="s">
        <v>17</v>
      </c>
      <c r="B20" s="12"/>
      <c r="C20" s="12"/>
      <c r="D20" s="12"/>
      <c r="E20" s="12"/>
      <c r="F20" s="12"/>
    </row>
    <row r="21" spans="1:9" ht="13.5" customHeight="1" x14ac:dyDescent="0.25">
      <c r="A21" s="83" t="s">
        <v>20</v>
      </c>
      <c r="B21" s="12"/>
      <c r="C21" s="12"/>
      <c r="D21" s="12"/>
      <c r="E21" s="12"/>
      <c r="F21" s="12"/>
    </row>
    <row r="22" spans="1:9" ht="13.5" customHeight="1" x14ac:dyDescent="0.25">
      <c r="A22" s="83" t="s">
        <v>21</v>
      </c>
      <c r="B22" s="12"/>
      <c r="C22" s="12"/>
      <c r="D22" s="12"/>
      <c r="E22" s="12"/>
      <c r="F22" s="12"/>
    </row>
    <row r="23" spans="1:9" ht="13.5" customHeight="1" x14ac:dyDescent="0.25">
      <c r="A23" s="83"/>
      <c r="B23" s="12"/>
      <c r="C23" s="12"/>
      <c r="D23" s="12"/>
      <c r="E23" s="12"/>
      <c r="F23" s="12"/>
    </row>
    <row r="24" spans="1:9" ht="13.5" customHeight="1" x14ac:dyDescent="0.25">
      <c r="A24" s="84"/>
      <c r="B24" s="12"/>
      <c r="C24" s="12"/>
      <c r="D24" s="12"/>
      <c r="E24" s="12"/>
      <c r="F24" s="12"/>
    </row>
    <row r="25" spans="1:9" x14ac:dyDescent="0.25">
      <c r="A25" s="12"/>
      <c r="B25" s="12"/>
      <c r="C25" s="12"/>
      <c r="D25" s="12"/>
      <c r="E25" s="12"/>
      <c r="F25" s="12"/>
    </row>
    <row r="26" spans="1:9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6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492</v>
      </c>
      <c r="B5" s="9"/>
      <c r="C5" s="9"/>
      <c r="D5" s="9"/>
      <c r="E5" s="9"/>
    </row>
    <row r="6" spans="1:5" x14ac:dyDescent="0.25">
      <c r="A6" s="236"/>
      <c r="B6" s="237" t="s">
        <v>71</v>
      </c>
      <c r="C6" s="238"/>
      <c r="D6" s="239"/>
      <c r="E6" s="240" t="s">
        <v>57</v>
      </c>
    </row>
    <row r="7" spans="1:5" x14ac:dyDescent="0.25">
      <c r="A7" s="241"/>
      <c r="B7" s="240" t="s">
        <v>68</v>
      </c>
      <c r="C7" s="240" t="s">
        <v>69</v>
      </c>
      <c r="D7" s="240" t="s">
        <v>22</v>
      </c>
      <c r="E7" s="242" t="s">
        <v>72</v>
      </c>
    </row>
    <row r="8" spans="1:5" x14ac:dyDescent="0.25">
      <c r="A8" s="184" t="s">
        <v>73</v>
      </c>
      <c r="B8" s="56"/>
      <c r="C8" s="56">
        <v>1138881.3430000001</v>
      </c>
      <c r="D8" s="56">
        <f>+B8+C8</f>
        <v>1138881.3430000001</v>
      </c>
      <c r="E8" s="56"/>
    </row>
    <row r="9" spans="1:5" x14ac:dyDescent="0.25">
      <c r="A9" s="184" t="s">
        <v>74</v>
      </c>
      <c r="B9" s="56"/>
      <c r="C9" s="56">
        <v>944591.66500000004</v>
      </c>
      <c r="D9" s="56">
        <f>+B9+C9</f>
        <v>944591.66500000004</v>
      </c>
      <c r="E9" s="56"/>
    </row>
    <row r="10" spans="1:5" x14ac:dyDescent="0.25">
      <c r="A10" s="184" t="s">
        <v>75</v>
      </c>
      <c r="B10" s="56"/>
      <c r="C10" s="56">
        <v>1178357.094</v>
      </c>
      <c r="D10" s="56">
        <f>+B10+C10</f>
        <v>1178357.094</v>
      </c>
      <c r="E10" s="56"/>
    </row>
    <row r="11" spans="1:5" x14ac:dyDescent="0.25">
      <c r="A11" s="184" t="s">
        <v>76</v>
      </c>
      <c r="B11" s="56">
        <v>152</v>
      </c>
      <c r="C11" s="56">
        <v>1048816.118</v>
      </c>
      <c r="D11" s="56">
        <f>+B11+C11</f>
        <v>1048968.118</v>
      </c>
      <c r="E11" s="56"/>
    </row>
    <row r="12" spans="1:5" x14ac:dyDescent="0.25">
      <c r="A12" s="246" t="s">
        <v>15</v>
      </c>
      <c r="B12" s="526">
        <f>SUM(B8:B11)</f>
        <v>152</v>
      </c>
      <c r="C12" s="526">
        <f>SUM(C8:C11)</f>
        <v>4310646.22</v>
      </c>
      <c r="D12" s="526">
        <f>+B12+C12</f>
        <v>4310798.22</v>
      </c>
      <c r="E12" s="527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493</v>
      </c>
      <c r="B14" s="9"/>
      <c r="C14" s="9"/>
      <c r="D14" s="9"/>
      <c r="E14" s="9"/>
    </row>
    <row r="15" spans="1:5" x14ac:dyDescent="0.25">
      <c r="A15" s="236"/>
      <c r="B15" s="237"/>
      <c r="C15" s="238"/>
      <c r="D15" s="239"/>
      <c r="E15" s="240" t="s">
        <v>57</v>
      </c>
    </row>
    <row r="16" spans="1:5" x14ac:dyDescent="0.25">
      <c r="A16" s="243"/>
      <c r="B16" s="244" t="s">
        <v>68</v>
      </c>
      <c r="C16" s="240" t="s">
        <v>69</v>
      </c>
      <c r="D16" s="245" t="s">
        <v>22</v>
      </c>
      <c r="E16" s="242" t="s">
        <v>72</v>
      </c>
    </row>
    <row r="17" spans="1:5" x14ac:dyDescent="0.25">
      <c r="A17" s="184" t="s">
        <v>73</v>
      </c>
      <c r="B17" s="56"/>
      <c r="C17" s="56">
        <v>1223685.524</v>
      </c>
      <c r="D17" s="56">
        <f>+B17+C17</f>
        <v>1223685.524</v>
      </c>
      <c r="E17" s="527"/>
    </row>
    <row r="18" spans="1:5" x14ac:dyDescent="0.25">
      <c r="A18" s="184" t="s">
        <v>74</v>
      </c>
      <c r="B18" s="56"/>
      <c r="C18" s="56">
        <v>1375610.2379999999</v>
      </c>
      <c r="D18" s="56">
        <f>+B18+C18</f>
        <v>1375610.2379999999</v>
      </c>
      <c r="E18" s="527"/>
    </row>
    <row r="19" spans="1:5" x14ac:dyDescent="0.25">
      <c r="A19" s="184" t="s">
        <v>75</v>
      </c>
      <c r="B19" s="56"/>
      <c r="C19" s="56">
        <v>1431974.62</v>
      </c>
      <c r="D19" s="56">
        <f>+B19+C19</f>
        <v>1431974.62</v>
      </c>
      <c r="E19" s="527"/>
    </row>
    <row r="20" spans="1:5" x14ac:dyDescent="0.25">
      <c r="A20" s="184" t="s">
        <v>76</v>
      </c>
      <c r="B20" s="56"/>
      <c r="C20" s="56">
        <v>1304063.659</v>
      </c>
      <c r="D20" s="56">
        <f>+B20+C20</f>
        <v>1304063.659</v>
      </c>
      <c r="E20" s="527"/>
    </row>
    <row r="21" spans="1:5" x14ac:dyDescent="0.25">
      <c r="A21" s="246" t="s">
        <v>15</v>
      </c>
      <c r="B21" s="528">
        <f>SUM(B17:B20)</f>
        <v>0</v>
      </c>
      <c r="C21" s="526">
        <f>SUM(C17:C20)</f>
        <v>5335334.0410000002</v>
      </c>
      <c r="D21" s="526">
        <f>+B21+C21</f>
        <v>5335334.0410000002</v>
      </c>
      <c r="E21" s="527">
        <v>0</v>
      </c>
    </row>
    <row r="22" spans="1:5" x14ac:dyDescent="0.25">
      <c r="A22" s="9"/>
      <c r="B22" s="130"/>
      <c r="C22" s="130"/>
      <c r="D22" s="130"/>
      <c r="E22" s="130"/>
    </row>
    <row r="23" spans="1:5" x14ac:dyDescent="0.25">
      <c r="A23" s="11" t="s">
        <v>494</v>
      </c>
      <c r="B23" s="130"/>
      <c r="C23" s="130"/>
      <c r="D23" s="130"/>
      <c r="E23" s="130"/>
    </row>
    <row r="24" spans="1:5" x14ac:dyDescent="0.25">
      <c r="A24" s="236"/>
      <c r="B24" s="237" t="s">
        <v>71</v>
      </c>
      <c r="C24" s="238"/>
      <c r="D24" s="239"/>
      <c r="E24" s="240" t="s">
        <v>57</v>
      </c>
    </row>
    <row r="25" spans="1:5" x14ac:dyDescent="0.25">
      <c r="A25" s="241"/>
      <c r="B25" s="247" t="s">
        <v>68</v>
      </c>
      <c r="C25" s="244" t="s">
        <v>69</v>
      </c>
      <c r="D25" s="245" t="s">
        <v>22</v>
      </c>
      <c r="E25" s="242" t="s">
        <v>72</v>
      </c>
    </row>
    <row r="26" spans="1:5" x14ac:dyDescent="0.25">
      <c r="A26" s="184" t="s">
        <v>73</v>
      </c>
      <c r="B26" s="578">
        <v>6228.277</v>
      </c>
      <c r="C26" s="578">
        <v>37624.934999999998</v>
      </c>
      <c r="D26" s="56">
        <f>+B26+C26</f>
        <v>43853.212</v>
      </c>
      <c r="E26" s="56">
        <v>370019</v>
      </c>
    </row>
    <row r="27" spans="1:5" x14ac:dyDescent="0.25">
      <c r="A27" s="184" t="s">
        <v>74</v>
      </c>
      <c r="B27" s="578">
        <v>26291.724000000002</v>
      </c>
      <c r="C27" s="578">
        <v>27070.687000000002</v>
      </c>
      <c r="D27" s="56">
        <f>+B27+C27</f>
        <v>53362.411000000007</v>
      </c>
      <c r="E27" s="56">
        <v>353244</v>
      </c>
    </row>
    <row r="28" spans="1:5" x14ac:dyDescent="0.25">
      <c r="A28" s="184" t="s">
        <v>75</v>
      </c>
      <c r="B28" s="578">
        <v>32307.376</v>
      </c>
      <c r="C28" s="578">
        <v>31035.972000000002</v>
      </c>
      <c r="D28" s="56">
        <f>+B28+C28</f>
        <v>63343.347999999998</v>
      </c>
      <c r="E28" s="56">
        <v>365308</v>
      </c>
    </row>
    <row r="29" spans="1:5" x14ac:dyDescent="0.25">
      <c r="A29" s="184" t="s">
        <v>76</v>
      </c>
      <c r="B29" s="578">
        <v>29419.993999999999</v>
      </c>
      <c r="C29" s="578">
        <v>12001.344000000001</v>
      </c>
      <c r="D29" s="56">
        <f>+B29+C29</f>
        <v>41421.338000000003</v>
      </c>
      <c r="E29" s="56">
        <v>536523</v>
      </c>
    </row>
    <row r="30" spans="1:5" x14ac:dyDescent="0.25">
      <c r="A30" s="246" t="s">
        <v>15</v>
      </c>
      <c r="B30" s="529">
        <f>SUM(B26:B29)</f>
        <v>94247.371000000014</v>
      </c>
      <c r="C30" s="529">
        <f>SUM(C26:C29)</f>
        <v>107732.93800000001</v>
      </c>
      <c r="D30" s="530">
        <f>SUM(D26:D29)</f>
        <v>201980.30900000001</v>
      </c>
      <c r="E30" s="530">
        <f>SUM(E26:E29)</f>
        <v>1625094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323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D34" s="27"/>
      <c r="E34" s="14"/>
    </row>
    <row r="36" spans="1:5" x14ac:dyDescent="0.25">
      <c r="D36" s="1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136" zoomScaleNormal="136" workbookViewId="0">
      <selection activeCell="C42" sqref="C42"/>
    </sheetView>
  </sheetViews>
  <sheetFormatPr baseColWidth="10" defaultColWidth="11.42578125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75" t="s">
        <v>499</v>
      </c>
    </row>
    <row r="3" spans="1:3" x14ac:dyDescent="0.25">
      <c r="A3" s="75" t="s">
        <v>38</v>
      </c>
    </row>
    <row r="5" spans="1:3" x14ac:dyDescent="0.25">
      <c r="A5" s="220"/>
      <c r="B5" s="221" t="s">
        <v>39</v>
      </c>
      <c r="C5" s="222"/>
    </row>
    <row r="6" spans="1:3" ht="21" customHeight="1" x14ac:dyDescent="0.25">
      <c r="A6" s="223" t="s">
        <v>0</v>
      </c>
      <c r="B6" s="224" t="s">
        <v>214</v>
      </c>
      <c r="C6" s="224" t="s">
        <v>15</v>
      </c>
    </row>
    <row r="7" spans="1:3" s="4" customFormat="1" ht="13.5" customHeight="1" x14ac:dyDescent="0.2">
      <c r="A7" s="199" t="s">
        <v>40</v>
      </c>
      <c r="B7" s="327">
        <f>'44'!J5</f>
        <v>0</v>
      </c>
      <c r="C7" s="328">
        <f t="shared" ref="C7:C18" si="0">SUM(B7:B7)</f>
        <v>0</v>
      </c>
    </row>
    <row r="8" spans="1:3" s="4" customFormat="1" ht="13.5" customHeight="1" x14ac:dyDescent="0.2">
      <c r="A8" s="199" t="s">
        <v>41</v>
      </c>
      <c r="B8" s="327">
        <f>'44'!J6</f>
        <v>0</v>
      </c>
      <c r="C8" s="328">
        <f t="shared" si="0"/>
        <v>0</v>
      </c>
    </row>
    <row r="9" spans="1:3" s="4" customFormat="1" ht="13.5" customHeight="1" x14ac:dyDescent="0.2">
      <c r="A9" s="199" t="s">
        <v>42</v>
      </c>
      <c r="B9" s="327">
        <f>'44'!J7</f>
        <v>0</v>
      </c>
      <c r="C9" s="328">
        <f t="shared" si="0"/>
        <v>0</v>
      </c>
    </row>
    <row r="10" spans="1:3" s="4" customFormat="1" ht="13.5" customHeight="1" x14ac:dyDescent="0.2">
      <c r="A10" s="199" t="s">
        <v>43</v>
      </c>
      <c r="B10" s="327">
        <f>'44'!J8</f>
        <v>0</v>
      </c>
      <c r="C10" s="328">
        <f t="shared" si="0"/>
        <v>0</v>
      </c>
    </row>
    <row r="11" spans="1:3" s="4" customFormat="1" ht="13.5" customHeight="1" x14ac:dyDescent="0.2">
      <c r="A11" s="199" t="s">
        <v>44</v>
      </c>
      <c r="B11" s="327">
        <f>'44'!J9</f>
        <v>0</v>
      </c>
      <c r="C11" s="328">
        <f t="shared" si="0"/>
        <v>0</v>
      </c>
    </row>
    <row r="12" spans="1:3" s="4" customFormat="1" ht="13.5" customHeight="1" x14ac:dyDescent="0.2">
      <c r="A12" s="199" t="s">
        <v>45</v>
      </c>
      <c r="B12" s="327">
        <f>'44'!J10</f>
        <v>0</v>
      </c>
      <c r="C12" s="328">
        <f t="shared" si="0"/>
        <v>0</v>
      </c>
    </row>
    <row r="13" spans="1:3" s="4" customFormat="1" ht="13.5" customHeight="1" x14ac:dyDescent="0.2">
      <c r="A13" s="199" t="s">
        <v>46</v>
      </c>
      <c r="B13" s="327">
        <f>'44'!J11</f>
        <v>0</v>
      </c>
      <c r="C13" s="329">
        <f t="shared" si="0"/>
        <v>0</v>
      </c>
    </row>
    <row r="14" spans="1:3" s="4" customFormat="1" ht="13.5" customHeight="1" x14ac:dyDescent="0.2">
      <c r="A14" s="199" t="s">
        <v>47</v>
      </c>
      <c r="B14" s="327">
        <f>'44'!J12</f>
        <v>0</v>
      </c>
      <c r="C14" s="328">
        <f t="shared" si="0"/>
        <v>0</v>
      </c>
    </row>
    <row r="15" spans="1:3" s="4" customFormat="1" ht="13.5" customHeight="1" x14ac:dyDescent="0.2">
      <c r="A15" s="199" t="s">
        <v>48</v>
      </c>
      <c r="B15" s="327">
        <f>'44'!J13</f>
        <v>0</v>
      </c>
      <c r="C15" s="328">
        <f t="shared" si="0"/>
        <v>0</v>
      </c>
    </row>
    <row r="16" spans="1:3" s="4" customFormat="1" ht="13.5" customHeight="1" x14ac:dyDescent="0.2">
      <c r="A16" s="71" t="s">
        <v>49</v>
      </c>
      <c r="B16" s="327">
        <f>'44'!J14</f>
        <v>0</v>
      </c>
      <c r="C16" s="328">
        <f t="shared" si="0"/>
        <v>0</v>
      </c>
    </row>
    <row r="17" spans="1:5" s="4" customFormat="1" ht="13.5" customHeight="1" x14ac:dyDescent="0.2">
      <c r="A17" s="71" t="s">
        <v>50</v>
      </c>
      <c r="B17" s="327">
        <f>'44'!J15</f>
        <v>0</v>
      </c>
      <c r="C17" s="328">
        <f t="shared" si="0"/>
        <v>0</v>
      </c>
    </row>
    <row r="18" spans="1:5" s="4" customFormat="1" ht="13.5" customHeight="1" x14ac:dyDescent="0.2">
      <c r="A18" s="71" t="s">
        <v>51</v>
      </c>
      <c r="B18" s="327">
        <f>'44'!J16</f>
        <v>0</v>
      </c>
      <c r="C18" s="328">
        <f t="shared" si="0"/>
        <v>0</v>
      </c>
    </row>
    <row r="19" spans="1:5" ht="13.5" customHeight="1" x14ac:dyDescent="0.25">
      <c r="A19" s="219" t="s">
        <v>15</v>
      </c>
      <c r="B19" s="384">
        <f>SUM(B7:B18)</f>
        <v>0</v>
      </c>
      <c r="C19" s="385">
        <f>SUM(C7:C18)</f>
        <v>0</v>
      </c>
      <c r="E19" s="33"/>
    </row>
    <row r="20" spans="1:5" x14ac:dyDescent="0.25">
      <c r="C20" s="65"/>
      <c r="D20" s="33"/>
      <c r="E20" s="33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112" zoomScaleNormal="112" workbookViewId="0">
      <selection activeCell="C42" sqref="C42"/>
    </sheetView>
  </sheetViews>
  <sheetFormatPr baseColWidth="10" defaultColWidth="11.42578125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48" t="s">
        <v>517</v>
      </c>
      <c r="B1" s="49"/>
      <c r="C1" s="49"/>
      <c r="D1" s="49"/>
      <c r="E1" s="49"/>
      <c r="F1" s="49"/>
      <c r="G1" s="49"/>
      <c r="I1" s="49"/>
      <c r="J1" s="49"/>
    </row>
    <row r="2" spans="1:10" x14ac:dyDescent="0.2">
      <c r="A2" s="48"/>
      <c r="B2" s="49"/>
      <c r="C2" s="49"/>
      <c r="D2" s="49"/>
      <c r="E2" s="49"/>
      <c r="F2" s="49"/>
      <c r="G2" s="49"/>
      <c r="I2" s="49"/>
      <c r="J2" s="49"/>
    </row>
    <row r="3" spans="1:10" x14ac:dyDescent="0.2">
      <c r="A3" s="225"/>
      <c r="B3" s="226"/>
      <c r="C3" s="226"/>
      <c r="D3" s="227" t="s">
        <v>206</v>
      </c>
      <c r="E3" s="227"/>
      <c r="F3" s="227"/>
      <c r="G3" s="226"/>
      <c r="H3" s="226"/>
      <c r="I3" s="226"/>
      <c r="J3" s="228"/>
    </row>
    <row r="4" spans="1:10" ht="25.5" x14ac:dyDescent="0.2">
      <c r="A4" s="216" t="s">
        <v>0</v>
      </c>
      <c r="B4" s="217" t="s">
        <v>28</v>
      </c>
      <c r="C4" s="217" t="s">
        <v>30</v>
      </c>
      <c r="D4" s="217" t="s">
        <v>27</v>
      </c>
      <c r="E4" s="217" t="s">
        <v>29</v>
      </c>
      <c r="F4" s="217" t="s">
        <v>436</v>
      </c>
      <c r="G4" s="217" t="s">
        <v>437</v>
      </c>
      <c r="H4" s="217" t="s">
        <v>438</v>
      </c>
      <c r="I4" s="217" t="s">
        <v>439</v>
      </c>
      <c r="J4" s="217" t="s">
        <v>22</v>
      </c>
    </row>
    <row r="5" spans="1:10" ht="13.5" customHeight="1" x14ac:dyDescent="0.2">
      <c r="A5" s="51" t="s">
        <v>2</v>
      </c>
      <c r="B5" s="476">
        <v>0</v>
      </c>
      <c r="C5" s="476">
        <v>0</v>
      </c>
      <c r="D5" s="476">
        <v>0</v>
      </c>
      <c r="E5" s="476">
        <v>0</v>
      </c>
      <c r="F5" s="476">
        <v>0</v>
      </c>
      <c r="G5" s="476">
        <v>0</v>
      </c>
      <c r="H5" s="476">
        <v>0</v>
      </c>
      <c r="I5" s="476">
        <v>0</v>
      </c>
      <c r="J5" s="181">
        <f>+SUM(B5:I5)</f>
        <v>0</v>
      </c>
    </row>
    <row r="6" spans="1:10" ht="13.5" customHeight="1" x14ac:dyDescent="0.2">
      <c r="A6" s="51" t="s">
        <v>3</v>
      </c>
      <c r="B6" s="476">
        <v>0</v>
      </c>
      <c r="C6" s="476">
        <v>0</v>
      </c>
      <c r="D6" s="476">
        <v>0</v>
      </c>
      <c r="E6" s="476">
        <v>0</v>
      </c>
      <c r="F6" s="476">
        <v>0</v>
      </c>
      <c r="G6" s="476">
        <v>0</v>
      </c>
      <c r="H6" s="476">
        <v>0</v>
      </c>
      <c r="I6" s="476">
        <v>0</v>
      </c>
      <c r="J6" s="181">
        <f t="shared" ref="J6:J17" si="0">+SUM(B6:I6)</f>
        <v>0</v>
      </c>
    </row>
    <row r="7" spans="1:10" ht="13.5" customHeight="1" x14ac:dyDescent="0.2">
      <c r="A7" s="51" t="s">
        <v>4</v>
      </c>
      <c r="B7" s="476">
        <v>0</v>
      </c>
      <c r="C7" s="476">
        <v>0</v>
      </c>
      <c r="D7" s="476">
        <v>0</v>
      </c>
      <c r="E7" s="476">
        <v>0</v>
      </c>
      <c r="F7" s="476">
        <v>0</v>
      </c>
      <c r="G7" s="476">
        <v>0</v>
      </c>
      <c r="H7" s="476">
        <v>0</v>
      </c>
      <c r="I7" s="476">
        <v>0</v>
      </c>
      <c r="J7" s="181">
        <f t="shared" si="0"/>
        <v>0</v>
      </c>
    </row>
    <row r="8" spans="1:10" ht="13.5" customHeight="1" x14ac:dyDescent="0.2">
      <c r="A8" s="51" t="s">
        <v>5</v>
      </c>
      <c r="B8" s="476">
        <v>0</v>
      </c>
      <c r="C8" s="476">
        <v>0</v>
      </c>
      <c r="D8" s="476">
        <v>0</v>
      </c>
      <c r="E8" s="476">
        <v>0</v>
      </c>
      <c r="F8" s="476">
        <v>0</v>
      </c>
      <c r="G8" s="476">
        <v>0</v>
      </c>
      <c r="H8" s="476">
        <v>0</v>
      </c>
      <c r="I8" s="476">
        <v>0</v>
      </c>
      <c r="J8" s="181">
        <f t="shared" si="0"/>
        <v>0</v>
      </c>
    </row>
    <row r="9" spans="1:10" ht="13.5" customHeight="1" x14ac:dyDescent="0.2">
      <c r="A9" s="51" t="s">
        <v>6</v>
      </c>
      <c r="B9" s="476">
        <v>0</v>
      </c>
      <c r="C9" s="476">
        <v>0</v>
      </c>
      <c r="D9" s="476">
        <v>0</v>
      </c>
      <c r="E9" s="476">
        <v>0</v>
      </c>
      <c r="F9" s="476">
        <v>0</v>
      </c>
      <c r="G9" s="476">
        <v>0</v>
      </c>
      <c r="H9" s="476">
        <v>0</v>
      </c>
      <c r="I9" s="476">
        <v>0</v>
      </c>
      <c r="J9" s="181">
        <f t="shared" si="0"/>
        <v>0</v>
      </c>
    </row>
    <row r="10" spans="1:10" ht="13.5" customHeight="1" x14ac:dyDescent="0.2">
      <c r="A10" s="51" t="s">
        <v>7</v>
      </c>
      <c r="B10" s="476">
        <v>0</v>
      </c>
      <c r="C10" s="476">
        <v>0</v>
      </c>
      <c r="D10" s="476">
        <v>0</v>
      </c>
      <c r="E10" s="476">
        <v>0</v>
      </c>
      <c r="F10" s="476">
        <v>0</v>
      </c>
      <c r="G10" s="476">
        <v>0</v>
      </c>
      <c r="H10" s="476">
        <v>0</v>
      </c>
      <c r="I10" s="476">
        <v>0</v>
      </c>
      <c r="J10" s="181">
        <f t="shared" si="0"/>
        <v>0</v>
      </c>
    </row>
    <row r="11" spans="1:10" ht="13.5" customHeight="1" x14ac:dyDescent="0.2">
      <c r="A11" s="51" t="s">
        <v>8</v>
      </c>
      <c r="B11" s="476">
        <v>0</v>
      </c>
      <c r="C11" s="476">
        <v>0</v>
      </c>
      <c r="D11" s="476">
        <v>0</v>
      </c>
      <c r="E11" s="476">
        <v>0</v>
      </c>
      <c r="F11" s="476">
        <v>0</v>
      </c>
      <c r="G11" s="476">
        <v>0</v>
      </c>
      <c r="H11" s="476">
        <v>0</v>
      </c>
      <c r="I11" s="476">
        <v>0</v>
      </c>
      <c r="J11" s="181">
        <f t="shared" si="0"/>
        <v>0</v>
      </c>
    </row>
    <row r="12" spans="1:10" ht="13.5" customHeight="1" x14ac:dyDescent="0.2">
      <c r="A12" s="51" t="s">
        <v>9</v>
      </c>
      <c r="B12" s="476">
        <v>0</v>
      </c>
      <c r="C12" s="476">
        <v>0</v>
      </c>
      <c r="D12" s="476">
        <v>0</v>
      </c>
      <c r="E12" s="476">
        <v>0</v>
      </c>
      <c r="F12" s="476">
        <v>0</v>
      </c>
      <c r="G12" s="476">
        <v>0</v>
      </c>
      <c r="H12" s="476">
        <v>0</v>
      </c>
      <c r="I12" s="476">
        <v>0</v>
      </c>
      <c r="J12" s="181">
        <f t="shared" si="0"/>
        <v>0</v>
      </c>
    </row>
    <row r="13" spans="1:10" ht="13.5" customHeight="1" x14ac:dyDescent="0.2">
      <c r="A13" s="51" t="s">
        <v>10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181">
        <f t="shared" si="0"/>
        <v>0</v>
      </c>
    </row>
    <row r="14" spans="1:10" ht="13.5" customHeight="1" x14ac:dyDescent="0.2">
      <c r="A14" s="51" t="s">
        <v>11</v>
      </c>
      <c r="B14" s="476">
        <v>0</v>
      </c>
      <c r="C14" s="476">
        <v>0</v>
      </c>
      <c r="D14" s="476">
        <v>0</v>
      </c>
      <c r="E14" s="476">
        <v>0</v>
      </c>
      <c r="F14" s="476">
        <v>0</v>
      </c>
      <c r="G14" s="476">
        <v>0</v>
      </c>
      <c r="H14" s="476">
        <v>0</v>
      </c>
      <c r="I14" s="476">
        <v>0</v>
      </c>
      <c r="J14" s="181">
        <f t="shared" si="0"/>
        <v>0</v>
      </c>
    </row>
    <row r="15" spans="1:10" ht="13.5" customHeight="1" x14ac:dyDescent="0.2">
      <c r="A15" s="51" t="s">
        <v>12</v>
      </c>
      <c r="B15" s="476">
        <v>0</v>
      </c>
      <c r="C15" s="476">
        <v>0</v>
      </c>
      <c r="D15" s="476">
        <v>0</v>
      </c>
      <c r="E15" s="476">
        <v>0</v>
      </c>
      <c r="F15" s="476">
        <v>0</v>
      </c>
      <c r="G15" s="476">
        <v>0</v>
      </c>
      <c r="H15" s="476">
        <v>0</v>
      </c>
      <c r="I15" s="476">
        <v>0</v>
      </c>
      <c r="J15" s="181">
        <f t="shared" si="0"/>
        <v>0</v>
      </c>
    </row>
    <row r="16" spans="1:10" ht="13.5" customHeight="1" x14ac:dyDescent="0.2">
      <c r="A16" s="51" t="s">
        <v>13</v>
      </c>
      <c r="B16" s="476">
        <v>0</v>
      </c>
      <c r="C16" s="476">
        <v>0</v>
      </c>
      <c r="D16" s="476">
        <v>0</v>
      </c>
      <c r="E16" s="476">
        <v>0</v>
      </c>
      <c r="F16" s="476">
        <v>0</v>
      </c>
      <c r="G16" s="476">
        <v>0</v>
      </c>
      <c r="H16" s="476">
        <v>0</v>
      </c>
      <c r="I16" s="476">
        <v>0</v>
      </c>
      <c r="J16" s="181">
        <f t="shared" si="0"/>
        <v>0</v>
      </c>
    </row>
    <row r="17" spans="1:10" ht="13.5" customHeight="1" x14ac:dyDescent="0.2">
      <c r="A17" s="218" t="s">
        <v>15</v>
      </c>
      <c r="B17" s="386">
        <f>SUM(B5:B16)</f>
        <v>0</v>
      </c>
      <c r="C17" s="386">
        <f t="shared" ref="C17:I17" si="1">SUM(C5:C16)</f>
        <v>0</v>
      </c>
      <c r="D17" s="386">
        <f t="shared" si="1"/>
        <v>0</v>
      </c>
      <c r="E17" s="386">
        <f t="shared" si="1"/>
        <v>0</v>
      </c>
      <c r="F17" s="386">
        <f t="shared" si="1"/>
        <v>0</v>
      </c>
      <c r="G17" s="386">
        <f t="shared" si="1"/>
        <v>0</v>
      </c>
      <c r="H17" s="386">
        <f t="shared" si="1"/>
        <v>0</v>
      </c>
      <c r="I17" s="386">
        <f t="shared" si="1"/>
        <v>0</v>
      </c>
      <c r="J17" s="386">
        <f t="shared" si="0"/>
        <v>0</v>
      </c>
    </row>
    <row r="18" spans="1:10" ht="13.5" customHeight="1" x14ac:dyDescent="0.2">
      <c r="A18" s="52"/>
      <c r="B18" s="52"/>
      <c r="C18" s="52"/>
      <c r="D18" s="52"/>
      <c r="E18" s="52"/>
      <c r="F18" s="52"/>
      <c r="G18" s="52"/>
      <c r="I18" s="49"/>
      <c r="J18" s="52"/>
    </row>
    <row r="19" spans="1:10" ht="13.5" customHeight="1" x14ac:dyDescent="0.2">
      <c r="A19" s="53"/>
      <c r="B19" s="53"/>
      <c r="C19" s="53"/>
      <c r="D19" s="53"/>
      <c r="E19" s="53"/>
      <c r="F19" s="53"/>
      <c r="G19" s="53"/>
      <c r="I19" s="53"/>
      <c r="J19" s="53"/>
    </row>
    <row r="20" spans="1:10" ht="17.25" customHeight="1" x14ac:dyDescent="0.2">
      <c r="A20" s="53"/>
      <c r="B20" s="53"/>
      <c r="C20" s="53"/>
      <c r="D20" s="53"/>
      <c r="E20" s="53"/>
      <c r="F20" s="53"/>
      <c r="G20" s="53"/>
      <c r="I20" s="53"/>
      <c r="J20" s="53"/>
    </row>
    <row r="21" spans="1:10" ht="13.5" customHeight="1" x14ac:dyDescent="0.2">
      <c r="A21" s="76"/>
      <c r="B21" s="61"/>
      <c r="D21" s="53"/>
      <c r="E21" s="53"/>
      <c r="F21" s="53"/>
      <c r="G21" s="53"/>
      <c r="I21" s="53"/>
      <c r="J21" s="53"/>
    </row>
    <row r="22" spans="1:10" ht="13.5" customHeight="1" x14ac:dyDescent="0.2">
      <c r="B22" s="61"/>
    </row>
    <row r="23" spans="1:10" ht="13.5" customHeight="1" x14ac:dyDescent="0.2">
      <c r="B23" s="61"/>
    </row>
    <row r="24" spans="1:10" ht="13.5" customHeight="1" x14ac:dyDescent="0.2">
      <c r="B24" s="61"/>
    </row>
    <row r="25" spans="1:10" ht="13.5" customHeight="1" x14ac:dyDescent="0.2">
      <c r="B25" s="61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477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 codeName="Hoja55">
    <pageSetUpPr fitToPage="1"/>
  </sheetPr>
  <dimension ref="A1:P18"/>
  <sheetViews>
    <sheetView zoomScale="112" zoomScaleNormal="112" workbookViewId="0">
      <selection activeCell="C42" sqref="C42"/>
    </sheetView>
  </sheetViews>
  <sheetFormatPr baseColWidth="10" defaultColWidth="11.42578125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61" t="s">
        <v>518</v>
      </c>
      <c r="B1" s="4"/>
      <c r="C1" s="4"/>
      <c r="D1" s="4"/>
      <c r="E1" s="4"/>
      <c r="F1" s="4"/>
      <c r="G1" s="4"/>
      <c r="H1" s="4"/>
      <c r="I1" s="4"/>
    </row>
    <row r="2" spans="1:16" x14ac:dyDescent="0.25">
      <c r="A2" s="61"/>
      <c r="B2" s="4"/>
      <c r="C2" s="4"/>
      <c r="D2" s="4"/>
      <c r="E2" s="4"/>
      <c r="F2" s="4"/>
      <c r="G2" s="4"/>
      <c r="H2" s="4"/>
      <c r="I2" s="4"/>
    </row>
    <row r="3" spans="1:16" x14ac:dyDescent="0.25">
      <c r="A3" s="225"/>
      <c r="B3" s="226"/>
      <c r="C3" s="226"/>
      <c r="D3" s="227" t="s">
        <v>37</v>
      </c>
      <c r="E3" s="227"/>
      <c r="F3" s="227"/>
      <c r="G3" s="226"/>
      <c r="H3" s="226"/>
      <c r="I3" s="226"/>
      <c r="J3" s="228"/>
    </row>
    <row r="4" spans="1:16" ht="38.25" x14ac:dyDescent="0.25">
      <c r="A4" s="216" t="s">
        <v>0</v>
      </c>
      <c r="B4" s="217" t="s">
        <v>28</v>
      </c>
      <c r="C4" s="217" t="s">
        <v>30</v>
      </c>
      <c r="D4" s="217" t="s">
        <v>27</v>
      </c>
      <c r="E4" s="217" t="s">
        <v>29</v>
      </c>
      <c r="F4" s="217" t="s">
        <v>436</v>
      </c>
      <c r="G4" s="217" t="s">
        <v>437</v>
      </c>
      <c r="H4" s="217" t="s">
        <v>438</v>
      </c>
      <c r="I4" s="217" t="s">
        <v>439</v>
      </c>
      <c r="J4" s="217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1" t="s">
        <v>2</v>
      </c>
      <c r="B5" s="476">
        <v>0</v>
      </c>
      <c r="C5" s="476">
        <v>0</v>
      </c>
      <c r="D5" s="476">
        <v>0</v>
      </c>
      <c r="E5" s="476">
        <v>0</v>
      </c>
      <c r="F5" s="476">
        <v>0</v>
      </c>
      <c r="G5" s="476">
        <v>0</v>
      </c>
      <c r="H5" s="476">
        <v>0</v>
      </c>
      <c r="I5" s="476">
        <v>0</v>
      </c>
      <c r="J5" s="181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1" t="s">
        <v>3</v>
      </c>
      <c r="B6" s="476">
        <v>0</v>
      </c>
      <c r="C6" s="476">
        <v>0</v>
      </c>
      <c r="D6" s="476">
        <v>0</v>
      </c>
      <c r="E6" s="476">
        <v>0</v>
      </c>
      <c r="F6" s="476">
        <v>0</v>
      </c>
      <c r="G6" s="476">
        <v>0</v>
      </c>
      <c r="H6" s="476">
        <v>0</v>
      </c>
      <c r="I6" s="476">
        <v>0</v>
      </c>
      <c r="J6" s="181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1" t="s">
        <v>4</v>
      </c>
      <c r="B7" s="476">
        <v>0</v>
      </c>
      <c r="C7" s="476">
        <v>0</v>
      </c>
      <c r="D7" s="476">
        <v>0</v>
      </c>
      <c r="E7" s="476">
        <v>0</v>
      </c>
      <c r="F7" s="476">
        <v>0</v>
      </c>
      <c r="G7" s="476">
        <v>0</v>
      </c>
      <c r="H7" s="476">
        <v>0</v>
      </c>
      <c r="I7" s="476">
        <v>0</v>
      </c>
      <c r="J7" s="181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1" t="s">
        <v>5</v>
      </c>
      <c r="B8" s="476">
        <v>0</v>
      </c>
      <c r="C8" s="476">
        <v>0</v>
      </c>
      <c r="D8" s="476">
        <v>0</v>
      </c>
      <c r="E8" s="476">
        <v>0</v>
      </c>
      <c r="F8" s="476">
        <v>0</v>
      </c>
      <c r="G8" s="476">
        <v>0</v>
      </c>
      <c r="H8" s="476">
        <v>0</v>
      </c>
      <c r="I8" s="476">
        <v>0</v>
      </c>
      <c r="J8" s="181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1" t="s">
        <v>6</v>
      </c>
      <c r="B9" s="476">
        <v>0</v>
      </c>
      <c r="C9" s="476">
        <v>0</v>
      </c>
      <c r="D9" s="476">
        <v>0</v>
      </c>
      <c r="E9" s="476">
        <v>0</v>
      </c>
      <c r="F9" s="476">
        <v>0</v>
      </c>
      <c r="G9" s="476">
        <v>0</v>
      </c>
      <c r="H9" s="476">
        <v>0</v>
      </c>
      <c r="I9" s="476">
        <v>0</v>
      </c>
      <c r="J9" s="181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1" t="s">
        <v>7</v>
      </c>
      <c r="B10" s="476">
        <v>0</v>
      </c>
      <c r="C10" s="476">
        <v>0</v>
      </c>
      <c r="D10" s="476">
        <v>0</v>
      </c>
      <c r="E10" s="476">
        <v>0</v>
      </c>
      <c r="F10" s="476">
        <v>0</v>
      </c>
      <c r="G10" s="476">
        <v>0</v>
      </c>
      <c r="H10" s="476">
        <v>0</v>
      </c>
      <c r="I10" s="476">
        <v>0</v>
      </c>
      <c r="J10" s="181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1" t="s">
        <v>8</v>
      </c>
      <c r="B11" s="476">
        <v>0</v>
      </c>
      <c r="C11" s="476">
        <v>0</v>
      </c>
      <c r="D11" s="476">
        <v>0</v>
      </c>
      <c r="E11" s="476">
        <v>0</v>
      </c>
      <c r="F11" s="476">
        <v>0</v>
      </c>
      <c r="G11" s="476">
        <v>0</v>
      </c>
      <c r="H11" s="476">
        <v>0</v>
      </c>
      <c r="I11" s="476">
        <v>0</v>
      </c>
      <c r="J11" s="181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1" t="s">
        <v>9</v>
      </c>
      <c r="B12" s="476">
        <v>0</v>
      </c>
      <c r="C12" s="476">
        <v>0</v>
      </c>
      <c r="D12" s="476">
        <v>0</v>
      </c>
      <c r="E12" s="476">
        <v>0</v>
      </c>
      <c r="F12" s="476">
        <v>0</v>
      </c>
      <c r="G12" s="476">
        <v>0</v>
      </c>
      <c r="H12" s="476">
        <v>0</v>
      </c>
      <c r="I12" s="476">
        <v>0</v>
      </c>
      <c r="J12" s="181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1" t="s">
        <v>10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181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1" t="s">
        <v>11</v>
      </c>
      <c r="B14" s="476">
        <v>0</v>
      </c>
      <c r="C14" s="476">
        <v>0</v>
      </c>
      <c r="D14" s="476">
        <v>0</v>
      </c>
      <c r="E14" s="476">
        <v>0</v>
      </c>
      <c r="F14" s="476">
        <v>0</v>
      </c>
      <c r="G14" s="476">
        <v>0</v>
      </c>
      <c r="H14" s="476">
        <v>0</v>
      </c>
      <c r="I14" s="476">
        <v>0</v>
      </c>
      <c r="J14" s="181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1" t="s">
        <v>12</v>
      </c>
      <c r="B15" s="476">
        <v>0</v>
      </c>
      <c r="C15" s="476">
        <v>0</v>
      </c>
      <c r="D15" s="476">
        <v>0</v>
      </c>
      <c r="E15" s="476">
        <v>0</v>
      </c>
      <c r="F15" s="476">
        <v>0</v>
      </c>
      <c r="G15" s="476">
        <v>0</v>
      </c>
      <c r="H15" s="476">
        <v>0</v>
      </c>
      <c r="I15" s="476">
        <v>0</v>
      </c>
      <c r="J15" s="181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1" t="s">
        <v>13</v>
      </c>
      <c r="B16" s="476">
        <v>0</v>
      </c>
      <c r="C16" s="476">
        <v>0</v>
      </c>
      <c r="D16" s="476">
        <v>0</v>
      </c>
      <c r="E16" s="476">
        <v>0</v>
      </c>
      <c r="F16" s="476">
        <v>0</v>
      </c>
      <c r="G16" s="476">
        <v>0</v>
      </c>
      <c r="H16" s="476">
        <v>0</v>
      </c>
      <c r="I16" s="476">
        <v>0</v>
      </c>
      <c r="J16" s="181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18" t="s">
        <v>15</v>
      </c>
      <c r="B17" s="386">
        <f>SUM(B5:B16)</f>
        <v>0</v>
      </c>
      <c r="C17" s="386">
        <f t="shared" ref="C17:I17" si="1">SUM(C5:C16)</f>
        <v>0</v>
      </c>
      <c r="D17" s="386">
        <f t="shared" si="1"/>
        <v>0</v>
      </c>
      <c r="E17" s="386">
        <f t="shared" si="1"/>
        <v>0</v>
      </c>
      <c r="F17" s="386">
        <f t="shared" si="1"/>
        <v>0</v>
      </c>
      <c r="G17" s="386">
        <f t="shared" si="1"/>
        <v>0</v>
      </c>
      <c r="H17" s="386">
        <f t="shared" si="1"/>
        <v>0</v>
      </c>
      <c r="I17" s="386">
        <f t="shared" si="1"/>
        <v>0</v>
      </c>
      <c r="J17" s="386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8"/>
      <c r="I18" s="28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75" t="s">
        <v>500</v>
      </c>
    </row>
    <row r="3" spans="2:14" x14ac:dyDescent="0.25">
      <c r="B3" s="75" t="s">
        <v>126</v>
      </c>
    </row>
    <row r="6" spans="2:14" ht="18" customHeight="1" x14ac:dyDescent="0.25">
      <c r="B6" s="229"/>
      <c r="C6" s="602" t="s">
        <v>36</v>
      </c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4"/>
    </row>
    <row r="7" spans="2:14" ht="34.5" customHeight="1" x14ac:dyDescent="0.25">
      <c r="B7" s="346" t="s">
        <v>0</v>
      </c>
      <c r="C7" s="346" t="s">
        <v>193</v>
      </c>
      <c r="D7" s="346" t="s">
        <v>195</v>
      </c>
      <c r="E7" s="346" t="s">
        <v>212</v>
      </c>
      <c r="F7" s="347" t="s">
        <v>205</v>
      </c>
      <c r="G7" s="347" t="s">
        <v>198</v>
      </c>
      <c r="H7" s="347" t="s">
        <v>397</v>
      </c>
      <c r="I7" s="346" t="s">
        <v>213</v>
      </c>
      <c r="J7" s="346" t="s">
        <v>200</v>
      </c>
      <c r="K7" s="346" t="s">
        <v>202</v>
      </c>
      <c r="L7" s="347" t="s">
        <v>204</v>
      </c>
      <c r="M7" s="347" t="s">
        <v>112</v>
      </c>
      <c r="N7" s="346" t="s">
        <v>15</v>
      </c>
    </row>
    <row r="8" spans="2:14" x14ac:dyDescent="0.25">
      <c r="B8" s="71" t="s">
        <v>2</v>
      </c>
      <c r="C8" s="200">
        <v>115.66999999999999</v>
      </c>
      <c r="D8" s="200">
        <v>51.734159999999996</v>
      </c>
      <c r="E8" s="200">
        <v>14394.256939999999</v>
      </c>
      <c r="F8" s="200">
        <v>5285.2823699999999</v>
      </c>
      <c r="G8" s="200">
        <v>317.59956999999997</v>
      </c>
      <c r="H8" s="200">
        <v>183.48295999999999</v>
      </c>
      <c r="I8" s="200">
        <v>1512.9444500000002</v>
      </c>
      <c r="J8" s="200">
        <v>464.76740999999998</v>
      </c>
      <c r="K8" s="200">
        <v>563.50503100999993</v>
      </c>
      <c r="L8" s="200">
        <v>27866.019</v>
      </c>
      <c r="M8" s="200">
        <v>54014.657430000007</v>
      </c>
      <c r="N8" s="60">
        <f>SUM(C8:M8)</f>
        <v>104769.91932101001</v>
      </c>
    </row>
    <row r="9" spans="2:14" x14ac:dyDescent="0.25">
      <c r="B9" s="71" t="s">
        <v>3</v>
      </c>
      <c r="C9" s="200">
        <v>93.766999999999996</v>
      </c>
      <c r="D9" s="200">
        <v>55.055700000000002</v>
      </c>
      <c r="E9" s="200">
        <v>11927.800050000002</v>
      </c>
      <c r="F9" s="200">
        <v>5185.5029999999997</v>
      </c>
      <c r="G9" s="200">
        <v>302.51107999999999</v>
      </c>
      <c r="H9" s="200">
        <v>173.68524000000002</v>
      </c>
      <c r="I9" s="200">
        <v>1312.9813899999997</v>
      </c>
      <c r="J9" s="200">
        <v>444.13</v>
      </c>
      <c r="K9" s="200">
        <v>590.56956953000008</v>
      </c>
      <c r="L9" s="200">
        <v>25557.786999999997</v>
      </c>
      <c r="M9" s="200">
        <v>48285.008999999998</v>
      </c>
      <c r="N9" s="60">
        <f t="shared" ref="N9:N19" si="0">SUM(C9:M9)</f>
        <v>93928.799029529997</v>
      </c>
    </row>
    <row r="10" spans="2:14" x14ac:dyDescent="0.25">
      <c r="B10" s="71" t="s">
        <v>4</v>
      </c>
      <c r="C10" s="200">
        <v>98.175000000000011</v>
      </c>
      <c r="D10" s="200">
        <v>66.555059999999997</v>
      </c>
      <c r="E10" s="200">
        <v>16055.38229</v>
      </c>
      <c r="F10" s="200">
        <v>5959.8252999999995</v>
      </c>
      <c r="G10" s="200">
        <v>351.44210000000004</v>
      </c>
      <c r="H10" s="200">
        <v>180.11544000000001</v>
      </c>
      <c r="I10" s="200">
        <v>1424.4328099999998</v>
      </c>
      <c r="J10" s="200">
        <v>496.37043999999997</v>
      </c>
      <c r="K10" s="200">
        <v>618.49299999999994</v>
      </c>
      <c r="L10" s="200">
        <v>33145.936000000002</v>
      </c>
      <c r="M10" s="200">
        <v>61012.028999999995</v>
      </c>
      <c r="N10" s="60">
        <f t="shared" si="0"/>
        <v>119408.75644</v>
      </c>
    </row>
    <row r="11" spans="2:14" x14ac:dyDescent="0.25">
      <c r="B11" s="71" t="s">
        <v>5</v>
      </c>
      <c r="C11" s="200">
        <v>100.533</v>
      </c>
      <c r="D11" s="200">
        <v>64.259999999999991</v>
      </c>
      <c r="E11" s="200">
        <v>16335.04362</v>
      </c>
      <c r="F11" s="200">
        <v>5465.0779700000003</v>
      </c>
      <c r="G11" s="200">
        <v>317.14578000000006</v>
      </c>
      <c r="H11" s="200">
        <v>222.50975999999997</v>
      </c>
      <c r="I11" s="200">
        <v>1850.3337800000002</v>
      </c>
      <c r="J11" s="200">
        <v>638.59520999999995</v>
      </c>
      <c r="K11" s="200">
        <v>708.5346495</v>
      </c>
      <c r="L11" s="200">
        <v>41918.824000000001</v>
      </c>
      <c r="M11" s="200">
        <v>61832.440999999999</v>
      </c>
      <c r="N11" s="60">
        <f t="shared" si="0"/>
        <v>129453.29876949999</v>
      </c>
    </row>
    <row r="12" spans="2:14" x14ac:dyDescent="0.25">
      <c r="B12" s="71" t="s">
        <v>6</v>
      </c>
      <c r="C12" s="200">
        <v>110.827</v>
      </c>
      <c r="D12" s="200">
        <v>76.9709</v>
      </c>
      <c r="E12" s="200">
        <v>17856.357800000002</v>
      </c>
      <c r="F12" s="200">
        <v>5726.0313999999998</v>
      </c>
      <c r="G12" s="200">
        <v>429.83170000000001</v>
      </c>
      <c r="H12" s="200">
        <v>339.94080999999994</v>
      </c>
      <c r="I12" s="200">
        <v>2318.4300700000003</v>
      </c>
      <c r="J12" s="200">
        <v>825.34948999999995</v>
      </c>
      <c r="K12" s="200">
        <v>744.97</v>
      </c>
      <c r="L12" s="200">
        <v>43436.657999999996</v>
      </c>
      <c r="M12" s="200">
        <v>80454.925000000003</v>
      </c>
      <c r="N12" s="60">
        <f t="shared" si="0"/>
        <v>152320.29217</v>
      </c>
    </row>
    <row r="13" spans="2:14" x14ac:dyDescent="0.25">
      <c r="B13" s="71" t="s">
        <v>7</v>
      </c>
      <c r="C13" s="200">
        <v>135.19999999999999</v>
      </c>
      <c r="D13" s="200">
        <v>85.001100000000008</v>
      </c>
      <c r="E13" s="200">
        <v>22504.4915</v>
      </c>
      <c r="F13" s="200">
        <v>6287.8544999999995</v>
      </c>
      <c r="G13" s="200">
        <v>438.09249999999997</v>
      </c>
      <c r="H13" s="200">
        <v>382.63556</v>
      </c>
      <c r="I13" s="200">
        <v>3492.2807399999997</v>
      </c>
      <c r="J13" s="200">
        <v>1006.6917099999999</v>
      </c>
      <c r="K13" s="200">
        <v>885.13400000000001</v>
      </c>
      <c r="L13" s="200">
        <v>47760.794000000002</v>
      </c>
      <c r="M13" s="200">
        <v>87270.563999999998</v>
      </c>
      <c r="N13" s="60">
        <f t="shared" si="0"/>
        <v>170248.73960999999</v>
      </c>
    </row>
    <row r="14" spans="2:14" x14ac:dyDescent="0.25">
      <c r="B14" s="71" t="s">
        <v>8</v>
      </c>
      <c r="C14" s="200">
        <v>143.16499999999999</v>
      </c>
      <c r="D14" s="200">
        <v>92.179299999999998</v>
      </c>
      <c r="E14" s="200">
        <v>18893.836899999998</v>
      </c>
      <c r="F14" s="200">
        <v>6479.7292999999991</v>
      </c>
      <c r="G14" s="200">
        <v>468.14069999999998</v>
      </c>
      <c r="H14" s="200">
        <v>362.62615999999997</v>
      </c>
      <c r="I14" s="200">
        <v>3636.4440300000001</v>
      </c>
      <c r="J14" s="200">
        <v>1063.7330099999999</v>
      </c>
      <c r="K14" s="200">
        <v>925.44299999999998</v>
      </c>
      <c r="L14" s="200">
        <v>53394.201999999997</v>
      </c>
      <c r="M14" s="200">
        <v>90414.066000000006</v>
      </c>
      <c r="N14" s="60">
        <f t="shared" si="0"/>
        <v>175873.56540000002</v>
      </c>
    </row>
    <row r="15" spans="2:14" x14ac:dyDescent="0.25">
      <c r="B15" s="71" t="s">
        <v>9</v>
      </c>
      <c r="C15" s="200">
        <v>141.036</v>
      </c>
      <c r="D15" s="200">
        <v>92.183800000000005</v>
      </c>
      <c r="E15" s="200">
        <v>16702.6492</v>
      </c>
      <c r="F15" s="200">
        <v>6242.8836000000001</v>
      </c>
      <c r="G15" s="200">
        <v>489.77949999999998</v>
      </c>
      <c r="H15" s="200">
        <v>425.97017</v>
      </c>
      <c r="I15" s="200">
        <v>3723.8785600000001</v>
      </c>
      <c r="J15" s="200">
        <v>1039.8578299999999</v>
      </c>
      <c r="K15" s="200">
        <v>917.86799999999994</v>
      </c>
      <c r="L15" s="200">
        <v>53333.492999999995</v>
      </c>
      <c r="M15" s="200">
        <v>80997.005000000005</v>
      </c>
      <c r="N15" s="60">
        <f t="shared" si="0"/>
        <v>164106.60466000001</v>
      </c>
    </row>
    <row r="16" spans="2:14" x14ac:dyDescent="0.25">
      <c r="B16" s="71" t="s">
        <v>10</v>
      </c>
      <c r="C16" s="200">
        <v>130.80699999999999</v>
      </c>
      <c r="D16" s="200">
        <v>67.618000000000009</v>
      </c>
      <c r="E16" s="200">
        <v>14488.755999999999</v>
      </c>
      <c r="F16" s="200">
        <v>6119.137999999999</v>
      </c>
      <c r="G16" s="200">
        <v>420.721</v>
      </c>
      <c r="H16" s="200">
        <v>418.88047999999998</v>
      </c>
      <c r="I16" s="200">
        <v>3868.3895200000002</v>
      </c>
      <c r="J16" s="200">
        <v>989.10820000000001</v>
      </c>
      <c r="K16" s="200">
        <v>882.28</v>
      </c>
      <c r="L16" s="200">
        <v>49676.347000000002</v>
      </c>
      <c r="M16" s="200">
        <v>75629.510999999999</v>
      </c>
      <c r="N16" s="60">
        <f t="shared" si="0"/>
        <v>152691.55619999999</v>
      </c>
    </row>
    <row r="17" spans="2:14" x14ac:dyDescent="0.25">
      <c r="B17" s="71" t="s">
        <v>11</v>
      </c>
      <c r="C17" s="200">
        <v>111.358</v>
      </c>
      <c r="D17" s="200">
        <v>73.921999999999997</v>
      </c>
      <c r="E17" s="200">
        <v>14123.725</v>
      </c>
      <c r="F17" s="200">
        <v>6318.1640000000007</v>
      </c>
      <c r="G17" s="200">
        <v>373.16300000000001</v>
      </c>
      <c r="H17" s="200">
        <v>343.94162999999998</v>
      </c>
      <c r="I17" s="200">
        <v>3352.4065700000001</v>
      </c>
      <c r="J17" s="200">
        <v>810.16851999999994</v>
      </c>
      <c r="K17" s="200">
        <v>851.654</v>
      </c>
      <c r="L17" s="200">
        <v>43242.107000000004</v>
      </c>
      <c r="M17" s="200">
        <v>67633.443999999989</v>
      </c>
      <c r="N17" s="60">
        <f t="shared" si="0"/>
        <v>137234.05372</v>
      </c>
    </row>
    <row r="18" spans="2:14" x14ac:dyDescent="0.25">
      <c r="B18" s="71" t="s">
        <v>12</v>
      </c>
      <c r="C18" s="200">
        <v>111.465</v>
      </c>
      <c r="D18" s="200">
        <v>73.155799999999999</v>
      </c>
      <c r="E18" s="200">
        <v>14818.009099999999</v>
      </c>
      <c r="F18" s="200">
        <v>6203.1907000000001</v>
      </c>
      <c r="G18" s="200">
        <v>347.59319999999997</v>
      </c>
      <c r="H18" s="200">
        <v>314.70134000000002</v>
      </c>
      <c r="I18" s="200">
        <v>2644.8787199999997</v>
      </c>
      <c r="J18" s="200">
        <v>755.46919000000003</v>
      </c>
      <c r="K18" s="200">
        <v>768.82000000000016</v>
      </c>
      <c r="L18" s="200">
        <v>37217.459000000003</v>
      </c>
      <c r="M18" s="200">
        <v>63341.342000000004</v>
      </c>
      <c r="N18" s="60">
        <f t="shared" si="0"/>
        <v>126596.08405</v>
      </c>
    </row>
    <row r="19" spans="2:14" x14ac:dyDescent="0.25">
      <c r="B19" s="71" t="s">
        <v>13</v>
      </c>
      <c r="C19" s="200">
        <v>106.735</v>
      </c>
      <c r="D19" s="200">
        <v>69.549599999999998</v>
      </c>
      <c r="E19" s="200">
        <v>16357.569500000001</v>
      </c>
      <c r="F19" s="200">
        <v>5723.8288000000002</v>
      </c>
      <c r="G19" s="200">
        <v>309.92880000000002</v>
      </c>
      <c r="H19" s="200">
        <v>241.27018999999999</v>
      </c>
      <c r="I19" s="200">
        <v>2078.1220699999999</v>
      </c>
      <c r="J19" s="200">
        <v>589.70499999999993</v>
      </c>
      <c r="K19" s="200">
        <v>702.99700000000007</v>
      </c>
      <c r="L19" s="200">
        <v>31844.098999999998</v>
      </c>
      <c r="M19" s="200">
        <v>54548.842000000004</v>
      </c>
      <c r="N19" s="60">
        <f t="shared" si="0"/>
        <v>112572.64696000001</v>
      </c>
    </row>
    <row r="20" spans="2:14" ht="16.5" customHeight="1" x14ac:dyDescent="0.25">
      <c r="B20" s="419" t="s">
        <v>15</v>
      </c>
      <c r="C20" s="420">
        <f t="shared" ref="C20:L20" si="1">SUM(C8:C19)</f>
        <v>1398.7379999999998</v>
      </c>
      <c r="D20" s="420">
        <f t="shared" si="1"/>
        <v>868.18542000000002</v>
      </c>
      <c r="E20" s="420">
        <f t="shared" si="1"/>
        <v>194457.87789999999</v>
      </c>
      <c r="F20" s="420">
        <f t="shared" si="1"/>
        <v>70996.50894</v>
      </c>
      <c r="G20" s="420">
        <f t="shared" si="1"/>
        <v>4565.9489299999996</v>
      </c>
      <c r="H20" s="420">
        <f t="shared" si="1"/>
        <v>3589.75974</v>
      </c>
      <c r="I20" s="420">
        <f t="shared" si="1"/>
        <v>31215.522710000005</v>
      </c>
      <c r="J20" s="420">
        <f t="shared" si="1"/>
        <v>9123.9460099999997</v>
      </c>
      <c r="K20" s="420">
        <f t="shared" si="1"/>
        <v>9160.2682500399987</v>
      </c>
      <c r="L20" s="420">
        <f t="shared" si="1"/>
        <v>488393.72500000003</v>
      </c>
      <c r="M20" s="420">
        <f t="shared" ref="M20" si="2">SUM(M8:M19)</f>
        <v>825433.83542999998</v>
      </c>
      <c r="N20" s="420">
        <f>SUM(N8:N19)</f>
        <v>1639204.3163300399</v>
      </c>
    </row>
    <row r="26" spans="2:14" x14ac:dyDescent="0.25">
      <c r="D26" s="417"/>
      <c r="E26" s="417"/>
      <c r="F26" s="417"/>
      <c r="G26" s="417"/>
      <c r="H26" s="417"/>
      <c r="I26" s="417"/>
      <c r="J26" s="418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140625" style="75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0"/>
      <c r="B4" s="605" t="s">
        <v>207</v>
      </c>
      <c r="C4" s="606"/>
      <c r="D4" s="606"/>
      <c r="E4" s="606"/>
      <c r="F4" s="606"/>
      <c r="G4" s="606"/>
      <c r="H4" s="606"/>
      <c r="I4" s="606"/>
      <c r="J4" s="607"/>
    </row>
    <row r="5" spans="1:10" s="75" customFormat="1" ht="25.5" customHeight="1" x14ac:dyDescent="0.2">
      <c r="A5" s="231" t="s">
        <v>0</v>
      </c>
      <c r="B5" s="217" t="s">
        <v>28</v>
      </c>
      <c r="C5" s="217" t="s">
        <v>30</v>
      </c>
      <c r="D5" s="217" t="s">
        <v>27</v>
      </c>
      <c r="E5" s="217" t="s">
        <v>29</v>
      </c>
      <c r="F5" s="217" t="s">
        <v>436</v>
      </c>
      <c r="G5" s="217" t="s">
        <v>437</v>
      </c>
      <c r="H5" s="217" t="s">
        <v>438</v>
      </c>
      <c r="I5" s="217" t="s">
        <v>439</v>
      </c>
      <c r="J5" s="217" t="s">
        <v>22</v>
      </c>
    </row>
    <row r="6" spans="1:10" ht="13.5" customHeight="1" x14ac:dyDescent="0.25">
      <c r="A6" s="58" t="s">
        <v>2</v>
      </c>
      <c r="B6" s="56">
        <v>56.223999999999997</v>
      </c>
      <c r="C6" s="56">
        <v>0</v>
      </c>
      <c r="D6" s="56">
        <v>59.445999999999998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115.66999999999999</v>
      </c>
    </row>
    <row r="7" spans="1:10" ht="13.5" customHeight="1" x14ac:dyDescent="0.25">
      <c r="A7" s="59" t="s">
        <v>3</v>
      </c>
      <c r="B7" s="56">
        <v>46.813000000000002</v>
      </c>
      <c r="C7" s="56">
        <v>0</v>
      </c>
      <c r="D7" s="56">
        <v>46.954000000000001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93.766999999999996</v>
      </c>
    </row>
    <row r="8" spans="1:10" ht="13.5" customHeight="1" x14ac:dyDescent="0.25">
      <c r="A8" s="59" t="s">
        <v>4</v>
      </c>
      <c r="B8" s="56">
        <v>50.639000000000003</v>
      </c>
      <c r="C8" s="56">
        <v>0</v>
      </c>
      <c r="D8" s="56">
        <v>47.536000000000001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98.175000000000011</v>
      </c>
    </row>
    <row r="9" spans="1:10" ht="13.5" customHeight="1" x14ac:dyDescent="0.25">
      <c r="A9" s="59" t="s">
        <v>5</v>
      </c>
      <c r="B9" s="56">
        <v>47.749000000000002</v>
      </c>
      <c r="C9" s="56">
        <v>0</v>
      </c>
      <c r="D9" s="56">
        <v>52.783999999999999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100.533</v>
      </c>
    </row>
    <row r="10" spans="1:10" ht="13.5" customHeight="1" x14ac:dyDescent="0.25">
      <c r="A10" s="59" t="s">
        <v>6</v>
      </c>
      <c r="B10" s="56">
        <v>51.645000000000003</v>
      </c>
      <c r="C10" s="56">
        <v>0</v>
      </c>
      <c r="D10" s="56">
        <v>59.182000000000002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110.827</v>
      </c>
    </row>
    <row r="11" spans="1:10" ht="13.5" customHeight="1" x14ac:dyDescent="0.25">
      <c r="A11" s="59" t="s">
        <v>7</v>
      </c>
      <c r="B11" s="56">
        <v>68.807000000000002</v>
      </c>
      <c r="C11" s="56">
        <v>0</v>
      </c>
      <c r="D11" s="56">
        <v>66.393000000000001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135.19999999999999</v>
      </c>
    </row>
    <row r="12" spans="1:10" ht="13.5" customHeight="1" x14ac:dyDescent="0.25">
      <c r="A12" s="59" t="s">
        <v>8</v>
      </c>
      <c r="B12" s="56">
        <v>69.239999999999995</v>
      </c>
      <c r="C12" s="56">
        <v>0</v>
      </c>
      <c r="D12" s="56">
        <v>73.924999999999997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143.16499999999999</v>
      </c>
    </row>
    <row r="13" spans="1:10" ht="13.5" customHeight="1" x14ac:dyDescent="0.25">
      <c r="A13" s="59" t="s">
        <v>9</v>
      </c>
      <c r="B13" s="56">
        <v>64.757999999999996</v>
      </c>
      <c r="C13" s="56">
        <v>0</v>
      </c>
      <c r="D13" s="56">
        <v>76.278000000000006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141.036</v>
      </c>
    </row>
    <row r="14" spans="1:10" ht="13.5" customHeight="1" x14ac:dyDescent="0.25">
      <c r="A14" s="59" t="s">
        <v>10</v>
      </c>
      <c r="B14" s="56">
        <v>58.610999999999997</v>
      </c>
      <c r="C14" s="56">
        <v>0</v>
      </c>
      <c r="D14" s="56">
        <v>72.195999999999998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130.80699999999999</v>
      </c>
    </row>
    <row r="15" spans="1:10" ht="13.5" customHeight="1" x14ac:dyDescent="0.25">
      <c r="A15" s="59" t="s">
        <v>11</v>
      </c>
      <c r="B15" s="56">
        <v>48.326999999999998</v>
      </c>
      <c r="C15" s="56">
        <v>0</v>
      </c>
      <c r="D15" s="56">
        <v>63.030999999999999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111.358</v>
      </c>
    </row>
    <row r="16" spans="1:10" ht="13.5" customHeight="1" x14ac:dyDescent="0.25">
      <c r="A16" s="59" t="s">
        <v>12</v>
      </c>
      <c r="B16" s="56">
        <v>50.207999999999998</v>
      </c>
      <c r="C16" s="56">
        <v>0</v>
      </c>
      <c r="D16" s="56">
        <v>61.256999999999998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111.465</v>
      </c>
    </row>
    <row r="17" spans="1:10" ht="13.5" customHeight="1" x14ac:dyDescent="0.25">
      <c r="A17" s="59" t="s">
        <v>13</v>
      </c>
      <c r="B17" s="56">
        <v>54.152999999999999</v>
      </c>
      <c r="C17" s="56">
        <v>0</v>
      </c>
      <c r="D17" s="56">
        <v>52.582000000000001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106.735</v>
      </c>
    </row>
    <row r="18" spans="1:10" ht="13.5" customHeight="1" x14ac:dyDescent="0.25">
      <c r="A18" s="232" t="s">
        <v>22</v>
      </c>
      <c r="B18" s="60">
        <f t="shared" ref="B18:H18" si="1">+SUM(B6:B17)</f>
        <v>667.17399999999998</v>
      </c>
      <c r="C18" s="60">
        <f t="shared" si="1"/>
        <v>0</v>
      </c>
      <c r="D18" s="60">
        <f t="shared" si="1"/>
        <v>731.56399999999985</v>
      </c>
      <c r="E18" s="60">
        <f t="shared" si="1"/>
        <v>0</v>
      </c>
      <c r="F18" s="60">
        <f t="shared" si="1"/>
        <v>0</v>
      </c>
      <c r="G18" s="60">
        <f>+SUM(G6:G17)</f>
        <v>0</v>
      </c>
      <c r="H18" s="60">
        <f t="shared" si="1"/>
        <v>0</v>
      </c>
      <c r="I18" s="60">
        <f t="shared" ref="I18:J18" si="2">+SUM(I6:I17)</f>
        <v>0</v>
      </c>
      <c r="J18" s="60">
        <f t="shared" si="2"/>
        <v>1398.7379999999998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9"/>
      <c r="H19" s="389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9"/>
      <c r="H20" s="389"/>
      <c r="I20" s="53"/>
    </row>
    <row r="21" spans="1:10" ht="13.5" customHeight="1" x14ac:dyDescent="0.25">
      <c r="A21" s="233"/>
      <c r="B21" s="605" t="s">
        <v>382</v>
      </c>
      <c r="C21" s="606"/>
      <c r="D21" s="606"/>
      <c r="E21" s="606"/>
      <c r="F21" s="606"/>
      <c r="G21" s="606"/>
      <c r="H21" s="606"/>
      <c r="I21" s="606"/>
      <c r="J21" s="607"/>
    </row>
    <row r="22" spans="1:10" ht="29.25" customHeight="1" x14ac:dyDescent="0.25">
      <c r="A22" s="231" t="s">
        <v>0</v>
      </c>
      <c r="B22" s="478" t="s">
        <v>28</v>
      </c>
      <c r="C22" s="478" t="s">
        <v>30</v>
      </c>
      <c r="D22" s="478" t="s">
        <v>27</v>
      </c>
      <c r="E22" s="478" t="s">
        <v>29</v>
      </c>
      <c r="F22" s="478" t="s">
        <v>436</v>
      </c>
      <c r="G22" s="478" t="s">
        <v>437</v>
      </c>
      <c r="H22" s="478" t="s">
        <v>438</v>
      </c>
      <c r="I22" s="478" t="s">
        <v>439</v>
      </c>
      <c r="J22" s="478" t="s">
        <v>22</v>
      </c>
    </row>
    <row r="23" spans="1:10" ht="13.5" customHeight="1" x14ac:dyDescent="0.25">
      <c r="A23" s="58" t="s">
        <v>2</v>
      </c>
      <c r="B23" s="56">
        <v>19.033459999999998</v>
      </c>
      <c r="C23" s="56">
        <v>0</v>
      </c>
      <c r="D23" s="56">
        <v>32.700699999999998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51.734159999999996</v>
      </c>
    </row>
    <row r="24" spans="1:10" ht="13.5" customHeight="1" x14ac:dyDescent="0.25">
      <c r="A24" s="59" t="s">
        <v>3</v>
      </c>
      <c r="B24" s="56">
        <v>24.045099999999998</v>
      </c>
      <c r="C24" s="56">
        <v>0</v>
      </c>
      <c r="D24" s="56">
        <v>31.0106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3">SUM(B24:I24)</f>
        <v>55.055700000000002</v>
      </c>
    </row>
    <row r="25" spans="1:10" ht="13.5" customHeight="1" x14ac:dyDescent="0.25">
      <c r="A25" s="59" t="s">
        <v>4</v>
      </c>
      <c r="B25" s="56">
        <v>30.05537</v>
      </c>
      <c r="C25" s="56">
        <v>0</v>
      </c>
      <c r="D25" s="56">
        <v>36.499690000000001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3"/>
        <v>66.555059999999997</v>
      </c>
    </row>
    <row r="26" spans="1:10" ht="13.5" customHeight="1" x14ac:dyDescent="0.25">
      <c r="A26" s="59" t="s">
        <v>5</v>
      </c>
      <c r="B26" s="56">
        <v>25.865509999999997</v>
      </c>
      <c r="C26" s="56">
        <v>0</v>
      </c>
      <c r="D26" s="56">
        <v>38.394489999999998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3"/>
        <v>64.259999999999991</v>
      </c>
    </row>
    <row r="27" spans="1:10" ht="13.5" customHeight="1" x14ac:dyDescent="0.25">
      <c r="A27" s="59" t="s">
        <v>6</v>
      </c>
      <c r="B27" s="56">
        <v>28.089700000000001</v>
      </c>
      <c r="C27" s="56">
        <v>0</v>
      </c>
      <c r="D27" s="56">
        <v>48.8812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f t="shared" si="3"/>
        <v>76.9709</v>
      </c>
    </row>
    <row r="28" spans="1:10" ht="13.5" customHeight="1" x14ac:dyDescent="0.25">
      <c r="A28" s="59" t="s">
        <v>7</v>
      </c>
      <c r="B28" s="56">
        <v>31.548599999999997</v>
      </c>
      <c r="C28" s="56">
        <v>0</v>
      </c>
      <c r="D28" s="56">
        <v>53.451500000000003</v>
      </c>
      <c r="E28" s="56">
        <v>0</v>
      </c>
      <c r="F28" s="56">
        <v>0</v>
      </c>
      <c r="G28" s="56">
        <v>1E-3</v>
      </c>
      <c r="H28" s="56">
        <v>0</v>
      </c>
      <c r="I28" s="56">
        <v>0</v>
      </c>
      <c r="J28" s="56">
        <f t="shared" si="3"/>
        <v>85.001100000000008</v>
      </c>
    </row>
    <row r="29" spans="1:10" ht="13.5" customHeight="1" x14ac:dyDescent="0.25">
      <c r="A29" s="59" t="s">
        <v>8</v>
      </c>
      <c r="B29" s="56">
        <v>29.925699999999999</v>
      </c>
      <c r="C29" s="56">
        <v>9.2914999999999992</v>
      </c>
      <c r="D29" s="56">
        <v>52.959099999999999</v>
      </c>
      <c r="E29" s="56">
        <v>0</v>
      </c>
      <c r="F29" s="56">
        <v>0</v>
      </c>
      <c r="G29" s="56">
        <v>3.0000000000000001E-3</v>
      </c>
      <c r="H29" s="56">
        <v>0</v>
      </c>
      <c r="I29" s="56">
        <v>0</v>
      </c>
      <c r="J29" s="56">
        <f t="shared" si="3"/>
        <v>92.179299999999998</v>
      </c>
    </row>
    <row r="30" spans="1:10" ht="13.5" customHeight="1" x14ac:dyDescent="0.25">
      <c r="A30" s="59" t="s">
        <v>9</v>
      </c>
      <c r="B30" s="56">
        <v>34.336300000000001</v>
      </c>
      <c r="C30" s="56">
        <v>0</v>
      </c>
      <c r="D30" s="56">
        <v>57.843499999999999</v>
      </c>
      <c r="E30" s="56">
        <v>0</v>
      </c>
      <c r="F30" s="56">
        <v>0</v>
      </c>
      <c r="G30" s="56">
        <v>4.0000000000000001E-3</v>
      </c>
      <c r="H30" s="56">
        <v>0</v>
      </c>
      <c r="I30" s="56">
        <v>0</v>
      </c>
      <c r="J30" s="56">
        <f t="shared" si="3"/>
        <v>92.183800000000005</v>
      </c>
    </row>
    <row r="31" spans="1:10" ht="13.5" customHeight="1" x14ac:dyDescent="0.25">
      <c r="A31" s="59" t="s">
        <v>10</v>
      </c>
      <c r="B31" s="56">
        <v>19.18</v>
      </c>
      <c r="C31" s="56">
        <v>0</v>
      </c>
      <c r="D31" s="56">
        <v>48.435000000000002</v>
      </c>
      <c r="E31" s="56">
        <v>0</v>
      </c>
      <c r="F31" s="56">
        <v>0</v>
      </c>
      <c r="G31" s="56">
        <v>3.0000000000000001E-3</v>
      </c>
      <c r="H31" s="56">
        <v>0</v>
      </c>
      <c r="I31" s="56">
        <v>0</v>
      </c>
      <c r="J31" s="56">
        <f t="shared" si="3"/>
        <v>67.618000000000009</v>
      </c>
    </row>
    <row r="32" spans="1:10" ht="13.5" customHeight="1" x14ac:dyDescent="0.25">
      <c r="A32" s="59" t="s">
        <v>11</v>
      </c>
      <c r="B32" s="56">
        <v>26.023</v>
      </c>
      <c r="C32" s="56">
        <v>0</v>
      </c>
      <c r="D32" s="56">
        <v>47.899000000000001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3"/>
        <v>73.921999999999997</v>
      </c>
    </row>
    <row r="33" spans="1:10" ht="13.5" customHeight="1" x14ac:dyDescent="0.25">
      <c r="A33" s="59" t="s">
        <v>12</v>
      </c>
      <c r="B33" s="56">
        <v>25.544799999999999</v>
      </c>
      <c r="C33" s="56">
        <v>0</v>
      </c>
      <c r="D33" s="56">
        <v>47.610999999999997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f t="shared" si="3"/>
        <v>73.155799999999999</v>
      </c>
    </row>
    <row r="34" spans="1:10" ht="13.5" customHeight="1" x14ac:dyDescent="0.25">
      <c r="A34" s="59" t="s">
        <v>13</v>
      </c>
      <c r="B34" s="56">
        <v>25.201400000000003</v>
      </c>
      <c r="C34" s="56">
        <v>0</v>
      </c>
      <c r="D34" s="56">
        <v>44.346199999999996</v>
      </c>
      <c r="E34" s="56">
        <v>0</v>
      </c>
      <c r="F34" s="56">
        <v>0</v>
      </c>
      <c r="G34" s="56">
        <v>2E-3</v>
      </c>
      <c r="H34" s="56">
        <v>0</v>
      </c>
      <c r="I34" s="56">
        <v>0</v>
      </c>
      <c r="J34" s="56">
        <f t="shared" si="3"/>
        <v>69.549599999999998</v>
      </c>
    </row>
    <row r="35" spans="1:10" ht="13.5" customHeight="1" x14ac:dyDescent="0.25">
      <c r="A35" s="232" t="s">
        <v>22</v>
      </c>
      <c r="B35" s="60">
        <f t="shared" ref="B35:J35" si="4">+SUM(B23:B34)</f>
        <v>318.84893999999997</v>
      </c>
      <c r="C35" s="60">
        <f t="shared" si="4"/>
        <v>9.2914999999999992</v>
      </c>
      <c r="D35" s="60">
        <f t="shared" si="4"/>
        <v>540.03197999999998</v>
      </c>
      <c r="E35" s="60">
        <f t="shared" si="4"/>
        <v>0</v>
      </c>
      <c r="F35" s="60">
        <f t="shared" si="4"/>
        <v>0</v>
      </c>
      <c r="G35" s="60">
        <f>+SUM(G23:G34)</f>
        <v>1.2999999999999999E-2</v>
      </c>
      <c r="H35" s="60">
        <f t="shared" si="4"/>
        <v>0</v>
      </c>
      <c r="I35" s="60">
        <f t="shared" si="4"/>
        <v>0</v>
      </c>
      <c r="J35" s="60">
        <f t="shared" si="4"/>
        <v>868.18542000000002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65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65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65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33"/>
      <c r="B4" s="605" t="s">
        <v>208</v>
      </c>
      <c r="C4" s="606"/>
      <c r="D4" s="606"/>
      <c r="E4" s="606"/>
      <c r="F4" s="606"/>
      <c r="G4" s="606"/>
      <c r="H4" s="606"/>
      <c r="I4" s="606"/>
      <c r="J4" s="607"/>
    </row>
    <row r="5" spans="1:10" s="75" customFormat="1" ht="30" customHeight="1" x14ac:dyDescent="0.2">
      <c r="A5" s="231" t="s">
        <v>0</v>
      </c>
      <c r="B5" s="478" t="s">
        <v>28</v>
      </c>
      <c r="C5" s="478" t="s">
        <v>30</v>
      </c>
      <c r="D5" s="478" t="s">
        <v>27</v>
      </c>
      <c r="E5" s="478" t="s">
        <v>29</v>
      </c>
      <c r="F5" s="478" t="s">
        <v>436</v>
      </c>
      <c r="G5" s="478" t="s">
        <v>437</v>
      </c>
      <c r="H5" s="478" t="s">
        <v>438</v>
      </c>
      <c r="I5" s="217" t="s">
        <v>439</v>
      </c>
      <c r="J5" s="217" t="s">
        <v>22</v>
      </c>
    </row>
    <row r="6" spans="1:10" ht="13.5" customHeight="1" x14ac:dyDescent="0.25">
      <c r="A6" s="58" t="s">
        <v>2</v>
      </c>
      <c r="B6" s="56">
        <v>700.76192000000003</v>
      </c>
      <c r="C6" s="56">
        <v>10246.23288</v>
      </c>
      <c r="D6" s="56">
        <v>1718.6160500000001</v>
      </c>
      <c r="E6" s="56">
        <v>0</v>
      </c>
      <c r="F6" s="56">
        <v>0</v>
      </c>
      <c r="G6" s="56">
        <v>0.30299999999999999</v>
      </c>
      <c r="H6" s="56">
        <v>1728.3430900000001</v>
      </c>
      <c r="I6" s="56">
        <v>0</v>
      </c>
      <c r="J6" s="56">
        <f>SUM(B6:I6)</f>
        <v>14394.256940000001</v>
      </c>
    </row>
    <row r="7" spans="1:10" ht="13.5" customHeight="1" x14ac:dyDescent="0.25">
      <c r="A7" s="59" t="s">
        <v>3</v>
      </c>
      <c r="B7" s="56">
        <v>713.0950499999999</v>
      </c>
      <c r="C7" s="56">
        <v>8942.7423199999994</v>
      </c>
      <c r="D7" s="56">
        <v>1593.2196800000002</v>
      </c>
      <c r="E7" s="56">
        <v>0</v>
      </c>
      <c r="F7" s="56">
        <v>0</v>
      </c>
      <c r="G7" s="56">
        <v>0.33100000000000002</v>
      </c>
      <c r="H7" s="56">
        <v>678.41200000000003</v>
      </c>
      <c r="I7" s="56">
        <v>0</v>
      </c>
      <c r="J7" s="56">
        <f t="shared" ref="J7:J17" si="0">SUM(B7:I7)</f>
        <v>11927.80005</v>
      </c>
    </row>
    <row r="8" spans="1:10" ht="13.5" customHeight="1" x14ac:dyDescent="0.25">
      <c r="A8" s="59" t="s">
        <v>4</v>
      </c>
      <c r="B8" s="56">
        <v>799.29431999999997</v>
      </c>
      <c r="C8" s="56">
        <v>10064.850059999999</v>
      </c>
      <c r="D8" s="56">
        <v>1758.62166</v>
      </c>
      <c r="E8" s="56">
        <v>0</v>
      </c>
      <c r="F8" s="56">
        <v>0</v>
      </c>
      <c r="G8" s="56">
        <v>0.45200000000000001</v>
      </c>
      <c r="H8" s="56">
        <v>3432.1642499999998</v>
      </c>
      <c r="I8" s="56">
        <v>0</v>
      </c>
      <c r="J8" s="56">
        <f t="shared" si="0"/>
        <v>16055.382289999998</v>
      </c>
    </row>
    <row r="9" spans="1:10" ht="13.5" customHeight="1" x14ac:dyDescent="0.25">
      <c r="A9" s="59" t="s">
        <v>5</v>
      </c>
      <c r="B9" s="56">
        <v>746.99419000000012</v>
      </c>
      <c r="C9" s="56">
        <v>8977.0739300000005</v>
      </c>
      <c r="D9" s="56">
        <v>1862.7871899999998</v>
      </c>
      <c r="E9" s="56">
        <v>0</v>
      </c>
      <c r="F9" s="56">
        <v>0</v>
      </c>
      <c r="G9" s="56">
        <v>0.51600000000000001</v>
      </c>
      <c r="H9" s="56">
        <v>4747.6723099999999</v>
      </c>
      <c r="I9" s="56">
        <v>0</v>
      </c>
      <c r="J9" s="56">
        <f t="shared" si="0"/>
        <v>16335.043619999999</v>
      </c>
    </row>
    <row r="10" spans="1:10" ht="13.5" customHeight="1" x14ac:dyDescent="0.25">
      <c r="A10" s="59" t="s">
        <v>6</v>
      </c>
      <c r="B10" s="56">
        <v>923.22499999999991</v>
      </c>
      <c r="C10" s="56">
        <v>10756.556499999999</v>
      </c>
      <c r="D10" s="56">
        <v>2355.2928999999999</v>
      </c>
      <c r="E10" s="56">
        <v>0</v>
      </c>
      <c r="F10" s="56">
        <v>0</v>
      </c>
      <c r="G10" s="56">
        <v>0.86899999999999999</v>
      </c>
      <c r="H10" s="56">
        <v>3820.4144000000001</v>
      </c>
      <c r="I10" s="56">
        <v>0</v>
      </c>
      <c r="J10" s="56">
        <f t="shared" si="0"/>
        <v>17856.357800000002</v>
      </c>
    </row>
    <row r="11" spans="1:10" ht="13.5" customHeight="1" x14ac:dyDescent="0.25">
      <c r="A11" s="59" t="s">
        <v>7</v>
      </c>
      <c r="B11" s="56">
        <v>1004.1951</v>
      </c>
      <c r="C11" s="56">
        <v>9423.0705000000016</v>
      </c>
      <c r="D11" s="56">
        <v>2535.1149000000005</v>
      </c>
      <c r="E11" s="56">
        <v>0</v>
      </c>
      <c r="F11" s="56">
        <v>0</v>
      </c>
      <c r="G11" s="56">
        <v>0.90300000000000002</v>
      </c>
      <c r="H11" s="56">
        <v>9541.2080000000005</v>
      </c>
      <c r="I11" s="56">
        <v>0</v>
      </c>
      <c r="J11" s="56">
        <f t="shared" si="0"/>
        <v>22504.491500000004</v>
      </c>
    </row>
    <row r="12" spans="1:10" ht="13.5" customHeight="1" x14ac:dyDescent="0.25">
      <c r="A12" s="59" t="s">
        <v>8</v>
      </c>
      <c r="B12" s="56">
        <v>1025.9730999999999</v>
      </c>
      <c r="C12" s="56">
        <v>9622.3958999999995</v>
      </c>
      <c r="D12" s="56">
        <v>2765.5539000000008</v>
      </c>
      <c r="E12" s="56">
        <v>0</v>
      </c>
      <c r="F12" s="56">
        <v>0</v>
      </c>
      <c r="G12" s="56">
        <v>0.93800000000000006</v>
      </c>
      <c r="H12" s="56">
        <v>5478.9759999999997</v>
      </c>
      <c r="I12" s="56">
        <v>0</v>
      </c>
      <c r="J12" s="56">
        <f t="shared" si="0"/>
        <v>18893.836899999998</v>
      </c>
    </row>
    <row r="13" spans="1:10" ht="13.5" customHeight="1" x14ac:dyDescent="0.25">
      <c r="A13" s="59" t="s">
        <v>9</v>
      </c>
      <c r="B13" s="56">
        <v>1051.2948000000001</v>
      </c>
      <c r="C13" s="56">
        <v>9971.6380000000008</v>
      </c>
      <c r="D13" s="56">
        <v>2671.3804</v>
      </c>
      <c r="E13" s="56">
        <v>0</v>
      </c>
      <c r="F13" s="56">
        <v>0</v>
      </c>
      <c r="G13" s="56">
        <v>0.74</v>
      </c>
      <c r="H13" s="56">
        <v>3007.596</v>
      </c>
      <c r="I13" s="56">
        <v>0</v>
      </c>
      <c r="J13" s="56">
        <f t="shared" si="0"/>
        <v>16702.6492</v>
      </c>
    </row>
    <row r="14" spans="1:10" ht="13.5" customHeight="1" x14ac:dyDescent="0.25">
      <c r="A14" s="59" t="s">
        <v>10</v>
      </c>
      <c r="B14" s="56">
        <v>926.85899999999992</v>
      </c>
      <c r="C14" s="56">
        <v>9390.241</v>
      </c>
      <c r="D14" s="56">
        <v>2414.6040000000003</v>
      </c>
      <c r="E14" s="56">
        <v>0</v>
      </c>
      <c r="F14" s="56">
        <v>0</v>
      </c>
      <c r="G14" s="56">
        <v>0.70499999999999996</v>
      </c>
      <c r="H14" s="56">
        <v>1756.347</v>
      </c>
      <c r="I14" s="56">
        <v>0</v>
      </c>
      <c r="J14" s="56">
        <f t="shared" si="0"/>
        <v>14488.756000000001</v>
      </c>
    </row>
    <row r="15" spans="1:10" ht="13.5" customHeight="1" x14ac:dyDescent="0.25">
      <c r="A15" s="59" t="s">
        <v>11</v>
      </c>
      <c r="B15" s="56">
        <v>889.00099999999986</v>
      </c>
      <c r="C15" s="56">
        <v>10234.331</v>
      </c>
      <c r="D15" s="56">
        <v>2323.9430000000002</v>
      </c>
      <c r="E15" s="56">
        <v>0</v>
      </c>
      <c r="F15" s="56">
        <v>0</v>
      </c>
      <c r="G15" s="56">
        <v>0.68600000000000005</v>
      </c>
      <c r="H15" s="56">
        <v>675.76400000000001</v>
      </c>
      <c r="I15" s="56">
        <v>0</v>
      </c>
      <c r="J15" s="56">
        <f t="shared" si="0"/>
        <v>14123.725</v>
      </c>
    </row>
    <row r="16" spans="1:10" ht="13.5" customHeight="1" x14ac:dyDescent="0.25">
      <c r="A16" s="59" t="s">
        <v>12</v>
      </c>
      <c r="B16" s="56">
        <v>836.39189999999996</v>
      </c>
      <c r="C16" s="56">
        <v>10063.1793</v>
      </c>
      <c r="D16" s="56">
        <v>1811.8048999999999</v>
      </c>
      <c r="E16" s="56">
        <v>0</v>
      </c>
      <c r="F16" s="56">
        <v>0</v>
      </c>
      <c r="G16" s="56">
        <v>0.53</v>
      </c>
      <c r="H16" s="56">
        <v>2106.1030000000001</v>
      </c>
      <c r="I16" s="56">
        <v>0</v>
      </c>
      <c r="J16" s="56">
        <f t="shared" si="0"/>
        <v>14818.009099999999</v>
      </c>
    </row>
    <row r="17" spans="1:10" ht="13.5" customHeight="1" x14ac:dyDescent="0.25">
      <c r="A17" s="59" t="s">
        <v>13</v>
      </c>
      <c r="B17" s="56">
        <v>788.58850000000007</v>
      </c>
      <c r="C17" s="56">
        <v>10155.041000000001</v>
      </c>
      <c r="D17" s="56">
        <v>1890.3009999999999</v>
      </c>
      <c r="E17" s="56">
        <v>0</v>
      </c>
      <c r="F17" s="56">
        <v>0</v>
      </c>
      <c r="G17" s="56">
        <v>0.40899999999999997</v>
      </c>
      <c r="H17" s="56">
        <v>3523.2300000000005</v>
      </c>
      <c r="I17" s="56">
        <v>0</v>
      </c>
      <c r="J17" s="56">
        <f t="shared" si="0"/>
        <v>16357.569500000001</v>
      </c>
    </row>
    <row r="18" spans="1:10" ht="13.5" customHeight="1" x14ac:dyDescent="0.25">
      <c r="A18" s="232" t="s">
        <v>22</v>
      </c>
      <c r="B18" s="60">
        <f t="shared" ref="B18:J18" si="1">+SUM(B6:B17)</f>
        <v>10405.673880000002</v>
      </c>
      <c r="C18" s="60">
        <f t="shared" si="1"/>
        <v>117847.35239</v>
      </c>
      <c r="D18" s="60">
        <f t="shared" si="1"/>
        <v>25701.239579999998</v>
      </c>
      <c r="E18" s="60">
        <f t="shared" si="1"/>
        <v>0</v>
      </c>
      <c r="F18" s="60">
        <f t="shared" si="1"/>
        <v>0</v>
      </c>
      <c r="G18" s="60">
        <f t="shared" si="1"/>
        <v>7.3820000000000006</v>
      </c>
      <c r="H18" s="60">
        <f t="shared" si="1"/>
        <v>40496.230050000013</v>
      </c>
      <c r="I18" s="60">
        <f t="shared" si="1"/>
        <v>0</v>
      </c>
      <c r="J18" s="60">
        <f t="shared" si="1"/>
        <v>194457.87789999999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9"/>
      <c r="H19" s="389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9"/>
      <c r="H20" s="389"/>
      <c r="I20" s="53"/>
    </row>
    <row r="21" spans="1:10" ht="15.75" customHeight="1" x14ac:dyDescent="0.25">
      <c r="A21" s="233"/>
      <c r="B21" s="605" t="s">
        <v>394</v>
      </c>
      <c r="C21" s="606"/>
      <c r="D21" s="606"/>
      <c r="E21" s="606"/>
      <c r="F21" s="606"/>
      <c r="G21" s="606"/>
      <c r="H21" s="606"/>
      <c r="I21" s="606"/>
      <c r="J21" s="607"/>
    </row>
    <row r="22" spans="1:10" ht="26.25" customHeight="1" x14ac:dyDescent="0.25">
      <c r="A22" s="231" t="s">
        <v>0</v>
      </c>
      <c r="B22" s="478" t="s">
        <v>28</v>
      </c>
      <c r="C22" s="478" t="s">
        <v>30</v>
      </c>
      <c r="D22" s="478" t="s">
        <v>27</v>
      </c>
      <c r="E22" s="478" t="s">
        <v>29</v>
      </c>
      <c r="F22" s="478" t="s">
        <v>436</v>
      </c>
      <c r="G22" s="478" t="s">
        <v>437</v>
      </c>
      <c r="H22" s="478" t="s">
        <v>438</v>
      </c>
      <c r="I22" s="478" t="s">
        <v>439</v>
      </c>
      <c r="J22" s="478" t="s">
        <v>22</v>
      </c>
    </row>
    <row r="23" spans="1:10" ht="13.5" customHeight="1" x14ac:dyDescent="0.25">
      <c r="A23" s="58" t="s">
        <v>2</v>
      </c>
      <c r="B23" s="56">
        <v>53.116</v>
      </c>
      <c r="C23" s="56">
        <v>5112.7623700000004</v>
      </c>
      <c r="D23" s="56">
        <v>119.404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5285.2823700000008</v>
      </c>
    </row>
    <row r="24" spans="1:10" ht="13.5" customHeight="1" x14ac:dyDescent="0.25">
      <c r="A24" s="59" t="s">
        <v>3</v>
      </c>
      <c r="B24" s="56">
        <v>58.003999999999998</v>
      </c>
      <c r="C24" s="56">
        <v>5015.1859999999997</v>
      </c>
      <c r="D24" s="56">
        <v>112.313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5185.5029999999997</v>
      </c>
    </row>
    <row r="25" spans="1:10" ht="13.5" customHeight="1" x14ac:dyDescent="0.25">
      <c r="A25" s="59" t="s">
        <v>4</v>
      </c>
      <c r="B25" s="56">
        <v>54.036999999999999</v>
      </c>
      <c r="C25" s="56">
        <v>5785.0812999999998</v>
      </c>
      <c r="D25" s="56">
        <v>120.70699999999999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5959.8253000000004</v>
      </c>
    </row>
    <row r="26" spans="1:10" ht="13.5" customHeight="1" x14ac:dyDescent="0.25">
      <c r="A26" s="59" t="s">
        <v>5</v>
      </c>
      <c r="B26" s="56">
        <v>59.926000000000002</v>
      </c>
      <c r="C26" s="56">
        <v>5256.6939700000003</v>
      </c>
      <c r="D26" s="56">
        <v>148.458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2"/>
        <v>5465.0779700000003</v>
      </c>
    </row>
    <row r="27" spans="1:10" ht="13.5" customHeight="1" x14ac:dyDescent="0.25">
      <c r="A27" s="59" t="s">
        <v>6</v>
      </c>
      <c r="B27" s="56">
        <v>39.232999999999997</v>
      </c>
      <c r="C27" s="56">
        <v>5566.9344000000001</v>
      </c>
      <c r="D27" s="56">
        <v>119.864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f t="shared" si="2"/>
        <v>5726.0313999999998</v>
      </c>
    </row>
    <row r="28" spans="1:10" ht="13.5" customHeight="1" x14ac:dyDescent="0.25">
      <c r="A28" s="59" t="s">
        <v>7</v>
      </c>
      <c r="B28" s="56">
        <v>69.722999999999999</v>
      </c>
      <c r="C28" s="56">
        <v>5982.7795000000006</v>
      </c>
      <c r="D28" s="56">
        <v>235.352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f t="shared" si="2"/>
        <v>6287.8545000000004</v>
      </c>
    </row>
    <row r="29" spans="1:10" ht="13.5" customHeight="1" x14ac:dyDescent="0.25">
      <c r="A29" s="59" t="s">
        <v>8</v>
      </c>
      <c r="B29" s="56">
        <v>59.933999999999997</v>
      </c>
      <c r="C29" s="56">
        <v>6251.2942999999996</v>
      </c>
      <c r="D29" s="56">
        <v>168.501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f t="shared" si="2"/>
        <v>6479.7293</v>
      </c>
    </row>
    <row r="30" spans="1:10" ht="13.5" customHeight="1" x14ac:dyDescent="0.25">
      <c r="A30" s="59" t="s">
        <v>9</v>
      </c>
      <c r="B30" s="56">
        <v>59.581000000000003</v>
      </c>
      <c r="C30" s="56">
        <v>5991.1715999999997</v>
      </c>
      <c r="D30" s="56">
        <v>192.131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f t="shared" si="2"/>
        <v>6242.8836000000001</v>
      </c>
    </row>
    <row r="31" spans="1:10" ht="13.5" customHeight="1" x14ac:dyDescent="0.25">
      <c r="A31" s="59" t="s">
        <v>10</v>
      </c>
      <c r="B31" s="56">
        <v>77.908000000000001</v>
      </c>
      <c r="C31" s="56">
        <v>5853.3889999999992</v>
      </c>
      <c r="D31" s="56">
        <v>187.84100000000001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2"/>
        <v>6119.1379999999999</v>
      </c>
    </row>
    <row r="32" spans="1:10" ht="13.5" customHeight="1" x14ac:dyDescent="0.25">
      <c r="A32" s="59" t="s">
        <v>11</v>
      </c>
      <c r="B32" s="56">
        <v>59.26</v>
      </c>
      <c r="C32" s="56">
        <v>6074.009</v>
      </c>
      <c r="D32" s="56">
        <v>184.89500000000001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2"/>
        <v>6318.1640000000007</v>
      </c>
    </row>
    <row r="33" spans="1:10" ht="13.5" customHeight="1" x14ac:dyDescent="0.25">
      <c r="A33" s="59" t="s">
        <v>12</v>
      </c>
      <c r="B33" s="56">
        <v>64.369</v>
      </c>
      <c r="C33" s="56">
        <v>5963.0956999999999</v>
      </c>
      <c r="D33" s="56">
        <v>175.726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f t="shared" si="2"/>
        <v>6203.1906999999992</v>
      </c>
    </row>
    <row r="34" spans="1:10" ht="13.5" customHeight="1" x14ac:dyDescent="0.25">
      <c r="A34" s="59" t="s">
        <v>13</v>
      </c>
      <c r="B34" s="56">
        <v>44.518000000000001</v>
      </c>
      <c r="C34" s="56">
        <v>5538.7548000000006</v>
      </c>
      <c r="D34" s="56">
        <v>140.55600000000001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f t="shared" si="2"/>
        <v>5723.8288000000002</v>
      </c>
    </row>
    <row r="35" spans="1:10" ht="13.5" customHeight="1" x14ac:dyDescent="0.25">
      <c r="A35" s="232" t="s">
        <v>22</v>
      </c>
      <c r="B35" s="60">
        <f t="shared" ref="B35:J35" si="3">+SUM(B23:B34)</f>
        <v>699.60900000000015</v>
      </c>
      <c r="C35" s="60">
        <f t="shared" si="3"/>
        <v>68391.151939999996</v>
      </c>
      <c r="D35" s="60">
        <f t="shared" si="3"/>
        <v>1905.748</v>
      </c>
      <c r="E35" s="60">
        <f t="shared" si="3"/>
        <v>0</v>
      </c>
      <c r="F35" s="60">
        <f t="shared" si="3"/>
        <v>0</v>
      </c>
      <c r="G35" s="60">
        <f t="shared" si="3"/>
        <v>0</v>
      </c>
      <c r="H35" s="60">
        <f t="shared" si="3"/>
        <v>0</v>
      </c>
      <c r="I35" s="60">
        <f t="shared" si="3"/>
        <v>0</v>
      </c>
      <c r="J35" s="60">
        <f t="shared" si="3"/>
        <v>70996.50894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3"/>
      <c r="B4" s="605" t="s">
        <v>383</v>
      </c>
      <c r="C4" s="606"/>
      <c r="D4" s="606"/>
      <c r="E4" s="606"/>
      <c r="F4" s="606"/>
      <c r="G4" s="606"/>
      <c r="H4" s="606"/>
      <c r="I4" s="606"/>
      <c r="J4" s="607"/>
    </row>
    <row r="5" spans="1:10" s="75" customFormat="1" ht="30" customHeight="1" x14ac:dyDescent="0.2">
      <c r="A5" s="231" t="s">
        <v>0</v>
      </c>
      <c r="B5" s="478" t="s">
        <v>28</v>
      </c>
      <c r="C5" s="478" t="s">
        <v>30</v>
      </c>
      <c r="D5" s="478" t="s">
        <v>27</v>
      </c>
      <c r="E5" s="478" t="s">
        <v>29</v>
      </c>
      <c r="F5" s="478" t="s">
        <v>436</v>
      </c>
      <c r="G5" s="478" t="s">
        <v>437</v>
      </c>
      <c r="H5" s="478" t="s">
        <v>438</v>
      </c>
      <c r="I5" s="217" t="s">
        <v>439</v>
      </c>
      <c r="J5" s="217" t="s">
        <v>22</v>
      </c>
    </row>
    <row r="6" spans="1:10" ht="13.5" customHeight="1" x14ac:dyDescent="0.25">
      <c r="A6" s="58" t="s">
        <v>2</v>
      </c>
      <c r="B6" s="56">
        <v>19.735949999999999</v>
      </c>
      <c r="C6" s="56">
        <v>286.10419999999999</v>
      </c>
      <c r="D6" s="56">
        <v>11.75942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317.59956999999997</v>
      </c>
    </row>
    <row r="7" spans="1:10" ht="13.5" customHeight="1" x14ac:dyDescent="0.25">
      <c r="A7" s="59" t="s">
        <v>3</v>
      </c>
      <c r="B7" s="56">
        <v>19.92239</v>
      </c>
      <c r="C7" s="56">
        <v>247.09685999999999</v>
      </c>
      <c r="D7" s="56">
        <v>35.490830000000003</v>
      </c>
      <c r="E7" s="56">
        <v>0</v>
      </c>
      <c r="F7" s="56">
        <v>0</v>
      </c>
      <c r="G7" s="56">
        <v>1E-3</v>
      </c>
      <c r="H7" s="56">
        <v>0</v>
      </c>
      <c r="I7" s="56">
        <v>0</v>
      </c>
      <c r="J7" s="56">
        <f t="shared" ref="J7:J17" si="0">SUM(B7:I7)</f>
        <v>302.51107999999999</v>
      </c>
    </row>
    <row r="8" spans="1:10" ht="13.5" customHeight="1" x14ac:dyDescent="0.25">
      <c r="A8" s="59" t="s">
        <v>4</v>
      </c>
      <c r="B8" s="56">
        <v>22.713200000000001</v>
      </c>
      <c r="C8" s="56">
        <v>289.62549000000001</v>
      </c>
      <c r="D8" s="56">
        <v>39.103410000000004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351.44210000000004</v>
      </c>
    </row>
    <row r="9" spans="1:10" ht="13.5" customHeight="1" x14ac:dyDescent="0.25">
      <c r="A9" s="59" t="s">
        <v>5</v>
      </c>
      <c r="B9" s="56">
        <v>23.633369999999999</v>
      </c>
      <c r="C9" s="56">
        <v>238.53820000000002</v>
      </c>
      <c r="D9" s="56">
        <v>54.974209999999999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317.14578000000006</v>
      </c>
    </row>
    <row r="10" spans="1:10" ht="13.5" customHeight="1" x14ac:dyDescent="0.25">
      <c r="A10" s="59" t="s">
        <v>6</v>
      </c>
      <c r="B10" s="56">
        <v>28.260400000000001</v>
      </c>
      <c r="C10" s="56">
        <v>280.82600000000002</v>
      </c>
      <c r="D10" s="56">
        <v>120.7453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429.83170000000001</v>
      </c>
    </row>
    <row r="11" spans="1:10" ht="13.5" customHeight="1" x14ac:dyDescent="0.25">
      <c r="A11" s="59" t="s">
        <v>7</v>
      </c>
      <c r="B11" s="56">
        <v>25.6449</v>
      </c>
      <c r="C11" s="56">
        <v>269.83659999999998</v>
      </c>
      <c r="D11" s="56">
        <v>142.61099999999999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438.09249999999997</v>
      </c>
    </row>
    <row r="12" spans="1:10" ht="13.5" customHeight="1" x14ac:dyDescent="0.25">
      <c r="A12" s="59" t="s">
        <v>8</v>
      </c>
      <c r="B12" s="56">
        <v>31.550999999999998</v>
      </c>
      <c r="C12" s="56">
        <v>268.87420000000003</v>
      </c>
      <c r="D12" s="56">
        <v>167.71449999999999</v>
      </c>
      <c r="E12" s="56">
        <v>0</v>
      </c>
      <c r="F12" s="56">
        <v>0</v>
      </c>
      <c r="G12" s="56">
        <v>1E-3</v>
      </c>
      <c r="H12" s="56">
        <v>0</v>
      </c>
      <c r="I12" s="56">
        <v>0</v>
      </c>
      <c r="J12" s="56">
        <f t="shared" si="0"/>
        <v>468.14069999999998</v>
      </c>
    </row>
    <row r="13" spans="1:10" ht="13.5" customHeight="1" x14ac:dyDescent="0.25">
      <c r="A13" s="59" t="s">
        <v>9</v>
      </c>
      <c r="B13" s="56">
        <v>28.479500000000002</v>
      </c>
      <c r="C13" s="56">
        <v>297.15820000000002</v>
      </c>
      <c r="D13" s="56">
        <v>164.14179999999999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489.77949999999998</v>
      </c>
    </row>
    <row r="14" spans="1:10" ht="13.5" customHeight="1" x14ac:dyDescent="0.25">
      <c r="A14" s="59" t="s">
        <v>10</v>
      </c>
      <c r="B14" s="56">
        <v>23.815999999999999</v>
      </c>
      <c r="C14" s="56">
        <v>262.947</v>
      </c>
      <c r="D14" s="56">
        <v>133.95400000000001</v>
      </c>
      <c r="E14" s="56">
        <v>0</v>
      </c>
      <c r="F14" s="56">
        <v>0</v>
      </c>
      <c r="G14" s="56">
        <v>4.0000000000000001E-3</v>
      </c>
      <c r="H14" s="56">
        <v>0</v>
      </c>
      <c r="I14" s="56">
        <v>0</v>
      </c>
      <c r="J14" s="56">
        <f t="shared" si="0"/>
        <v>420.721</v>
      </c>
    </row>
    <row r="15" spans="1:10" ht="13.5" customHeight="1" x14ac:dyDescent="0.25">
      <c r="A15" s="59" t="s">
        <v>11</v>
      </c>
      <c r="B15" s="56">
        <v>24.806999999999999</v>
      </c>
      <c r="C15" s="56">
        <v>264.21300000000002</v>
      </c>
      <c r="D15" s="56">
        <v>84.143000000000001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373.16300000000001</v>
      </c>
    </row>
    <row r="16" spans="1:10" ht="13.5" customHeight="1" x14ac:dyDescent="0.25">
      <c r="A16" s="59" t="s">
        <v>12</v>
      </c>
      <c r="B16" s="56">
        <v>23.903099999999998</v>
      </c>
      <c r="C16" s="56">
        <v>264.84909999999996</v>
      </c>
      <c r="D16" s="56">
        <v>58.841000000000001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347.59319999999997</v>
      </c>
    </row>
    <row r="17" spans="1:10" ht="13.5" customHeight="1" x14ac:dyDescent="0.25">
      <c r="A17" s="59" t="s">
        <v>13</v>
      </c>
      <c r="B17" s="56">
        <v>25.524900000000002</v>
      </c>
      <c r="C17" s="56">
        <v>227.68889999999999</v>
      </c>
      <c r="D17" s="56">
        <v>56.715000000000003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309.92880000000002</v>
      </c>
    </row>
    <row r="18" spans="1:10" ht="13.5" customHeight="1" x14ac:dyDescent="0.25">
      <c r="A18" s="232" t="s">
        <v>22</v>
      </c>
      <c r="B18" s="60">
        <f t="shared" ref="B18:J18" si="1">+SUM(B6:B17)</f>
        <v>297.99171000000001</v>
      </c>
      <c r="C18" s="60">
        <f t="shared" si="1"/>
        <v>3197.7577500000002</v>
      </c>
      <c r="D18" s="60">
        <f t="shared" si="1"/>
        <v>1070.1934700000002</v>
      </c>
      <c r="E18" s="60">
        <f t="shared" si="1"/>
        <v>0</v>
      </c>
      <c r="F18" s="60">
        <f t="shared" si="1"/>
        <v>0</v>
      </c>
      <c r="G18" s="60">
        <f t="shared" si="1"/>
        <v>6.0000000000000001E-3</v>
      </c>
      <c r="H18" s="60">
        <f t="shared" si="1"/>
        <v>0</v>
      </c>
      <c r="I18" s="60">
        <f t="shared" si="1"/>
        <v>0</v>
      </c>
      <c r="J18" s="60">
        <f t="shared" si="1"/>
        <v>4565.9489299999996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9"/>
      <c r="H19" s="389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9"/>
      <c r="H20" s="389"/>
      <c r="I20" s="53"/>
    </row>
    <row r="21" spans="1:10" ht="13.5" customHeight="1" x14ac:dyDescent="0.25">
      <c r="A21" s="233"/>
      <c r="B21" s="605" t="s">
        <v>444</v>
      </c>
      <c r="C21" s="606"/>
      <c r="D21" s="606"/>
      <c r="E21" s="606"/>
      <c r="F21" s="606"/>
      <c r="G21" s="606"/>
      <c r="H21" s="606"/>
      <c r="I21" s="606"/>
      <c r="J21" s="607"/>
    </row>
    <row r="22" spans="1:10" ht="26.25" customHeight="1" x14ac:dyDescent="0.25">
      <c r="A22" s="231" t="s">
        <v>0</v>
      </c>
      <c r="B22" s="478" t="s">
        <v>28</v>
      </c>
      <c r="C22" s="478" t="s">
        <v>30</v>
      </c>
      <c r="D22" s="478" t="s">
        <v>27</v>
      </c>
      <c r="E22" s="478" t="s">
        <v>29</v>
      </c>
      <c r="F22" s="478" t="s">
        <v>436</v>
      </c>
      <c r="G22" s="478" t="s">
        <v>437</v>
      </c>
      <c r="H22" s="478" t="s">
        <v>438</v>
      </c>
      <c r="I22" s="478" t="s">
        <v>439</v>
      </c>
      <c r="J22" s="478" t="s">
        <v>22</v>
      </c>
    </row>
    <row r="23" spans="1:10" ht="13.5" customHeight="1" x14ac:dyDescent="0.25">
      <c r="A23" s="58" t="s">
        <v>2</v>
      </c>
      <c r="B23" s="56">
        <v>70.692999999999998</v>
      </c>
      <c r="C23" s="56">
        <v>0</v>
      </c>
      <c r="D23" s="56">
        <v>55.932000000000002</v>
      </c>
      <c r="E23" s="56">
        <v>56.857959999999999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183.48295999999999</v>
      </c>
    </row>
    <row r="24" spans="1:10" ht="13.5" customHeight="1" x14ac:dyDescent="0.25">
      <c r="A24" s="59" t="s">
        <v>3</v>
      </c>
      <c r="B24" s="56">
        <v>76.23</v>
      </c>
      <c r="C24" s="56">
        <v>0</v>
      </c>
      <c r="D24" s="56">
        <v>50.146999999999998</v>
      </c>
      <c r="E24" s="56">
        <v>47.308239999999998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173.68524000000002</v>
      </c>
    </row>
    <row r="25" spans="1:10" ht="13.5" customHeight="1" x14ac:dyDescent="0.25">
      <c r="A25" s="59" t="s">
        <v>4</v>
      </c>
      <c r="B25" s="56">
        <v>72.494</v>
      </c>
      <c r="C25" s="56">
        <v>0</v>
      </c>
      <c r="D25" s="56">
        <v>51.256999999999998</v>
      </c>
      <c r="E25" s="56">
        <v>56.364440000000002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180.11544000000001</v>
      </c>
    </row>
    <row r="26" spans="1:10" ht="13.5" customHeight="1" x14ac:dyDescent="0.25">
      <c r="A26" s="59" t="s">
        <v>5</v>
      </c>
      <c r="B26" s="56">
        <v>81.41716000000001</v>
      </c>
      <c r="C26" s="56">
        <v>0</v>
      </c>
      <c r="D26" s="56">
        <v>68.989999999999995</v>
      </c>
      <c r="E26" s="56">
        <v>72.075759999999988</v>
      </c>
      <c r="F26" s="56">
        <v>0</v>
      </c>
      <c r="G26" s="56">
        <v>2.6839999999999999E-2</v>
      </c>
      <c r="H26" s="56">
        <v>0</v>
      </c>
      <c r="I26" s="56">
        <v>0</v>
      </c>
      <c r="J26" s="56">
        <f t="shared" si="2"/>
        <v>222.50975999999997</v>
      </c>
    </row>
    <row r="27" spans="1:10" ht="13.5" customHeight="1" x14ac:dyDescent="0.25">
      <c r="A27" s="59" t="s">
        <v>6</v>
      </c>
      <c r="B27" s="56">
        <v>115.11036999999999</v>
      </c>
      <c r="C27" s="56">
        <v>0</v>
      </c>
      <c r="D27" s="56">
        <v>102.354</v>
      </c>
      <c r="E27" s="56">
        <v>122.28981</v>
      </c>
      <c r="F27" s="56">
        <v>0</v>
      </c>
      <c r="G27" s="56">
        <v>0.18662999999999999</v>
      </c>
      <c r="H27" s="56">
        <v>0</v>
      </c>
      <c r="I27" s="56">
        <v>0</v>
      </c>
      <c r="J27" s="56">
        <f t="shared" si="2"/>
        <v>339.94080999999994</v>
      </c>
    </row>
    <row r="28" spans="1:10" ht="13.5" customHeight="1" x14ac:dyDescent="0.25">
      <c r="A28" s="59" t="s">
        <v>7</v>
      </c>
      <c r="B28" s="56">
        <v>133.81179999999998</v>
      </c>
      <c r="C28" s="56">
        <v>0</v>
      </c>
      <c r="D28" s="56">
        <v>145.518</v>
      </c>
      <c r="E28" s="56">
        <v>102.93556</v>
      </c>
      <c r="F28" s="56">
        <v>0</v>
      </c>
      <c r="G28" s="56">
        <v>0.37019999999999997</v>
      </c>
      <c r="H28" s="56">
        <v>0</v>
      </c>
      <c r="I28" s="56">
        <v>0</v>
      </c>
      <c r="J28" s="56">
        <f t="shared" si="2"/>
        <v>382.63556</v>
      </c>
    </row>
    <row r="29" spans="1:10" ht="13.5" customHeight="1" x14ac:dyDescent="0.25">
      <c r="A29" s="59" t="s">
        <v>8</v>
      </c>
      <c r="B29" s="56">
        <v>114.91305</v>
      </c>
      <c r="C29" s="56">
        <v>0</v>
      </c>
      <c r="D29" s="56">
        <v>127.658</v>
      </c>
      <c r="E29" s="56">
        <v>119.55116000000001</v>
      </c>
      <c r="F29" s="56">
        <v>0</v>
      </c>
      <c r="G29" s="56">
        <v>0.50395000000000001</v>
      </c>
      <c r="H29" s="56">
        <v>0</v>
      </c>
      <c r="I29" s="56">
        <v>0</v>
      </c>
      <c r="J29" s="56">
        <f t="shared" si="2"/>
        <v>362.62615999999997</v>
      </c>
    </row>
    <row r="30" spans="1:10" ht="13.5" customHeight="1" x14ac:dyDescent="0.25">
      <c r="A30" s="59" t="s">
        <v>9</v>
      </c>
      <c r="B30" s="56">
        <v>145.196</v>
      </c>
      <c r="C30" s="56">
        <v>0</v>
      </c>
      <c r="D30" s="56">
        <v>153.614</v>
      </c>
      <c r="E30" s="56">
        <v>126.78516999999999</v>
      </c>
      <c r="F30" s="56">
        <v>0</v>
      </c>
      <c r="G30" s="56">
        <v>0.375</v>
      </c>
      <c r="H30" s="56">
        <v>0</v>
      </c>
      <c r="I30" s="56">
        <v>0</v>
      </c>
      <c r="J30" s="56">
        <f t="shared" si="2"/>
        <v>425.97017</v>
      </c>
    </row>
    <row r="31" spans="1:10" ht="13.5" customHeight="1" x14ac:dyDescent="0.25">
      <c r="A31" s="59" t="s">
        <v>10</v>
      </c>
      <c r="B31" s="56">
        <v>140.85782999999998</v>
      </c>
      <c r="C31" s="56">
        <v>0</v>
      </c>
      <c r="D31" s="56">
        <v>160.33199999999999</v>
      </c>
      <c r="E31" s="56">
        <v>117.33448</v>
      </c>
      <c r="F31" s="56">
        <v>0</v>
      </c>
      <c r="G31" s="56">
        <v>0.35617000000000004</v>
      </c>
      <c r="H31" s="56">
        <v>0</v>
      </c>
      <c r="I31" s="56">
        <v>0</v>
      </c>
      <c r="J31" s="56">
        <f t="shared" si="2"/>
        <v>418.88047999999998</v>
      </c>
    </row>
    <row r="32" spans="1:10" ht="13.5" customHeight="1" x14ac:dyDescent="0.25">
      <c r="A32" s="59" t="s">
        <v>11</v>
      </c>
      <c r="B32" s="56">
        <v>135.17556999999999</v>
      </c>
      <c r="C32" s="56">
        <v>0</v>
      </c>
      <c r="D32" s="56">
        <v>112.604</v>
      </c>
      <c r="E32" s="56">
        <v>96.038629999999998</v>
      </c>
      <c r="F32" s="56">
        <v>0</v>
      </c>
      <c r="G32" s="56">
        <v>0.12343000000000001</v>
      </c>
      <c r="H32" s="56">
        <v>0</v>
      </c>
      <c r="I32" s="56">
        <v>0</v>
      </c>
      <c r="J32" s="56">
        <f t="shared" si="2"/>
        <v>343.94162999999998</v>
      </c>
    </row>
    <row r="33" spans="1:14" ht="13.5" customHeight="1" x14ac:dyDescent="0.25">
      <c r="A33" s="59" t="s">
        <v>12</v>
      </c>
      <c r="B33" s="56">
        <v>132.11581000000001</v>
      </c>
      <c r="C33" s="56">
        <v>0</v>
      </c>
      <c r="D33" s="56">
        <v>100.208</v>
      </c>
      <c r="E33" s="56">
        <v>82.299340000000001</v>
      </c>
      <c r="F33" s="56">
        <v>0</v>
      </c>
      <c r="G33" s="56">
        <v>7.8189999999999996E-2</v>
      </c>
      <c r="H33" s="56">
        <v>0</v>
      </c>
      <c r="I33" s="56">
        <v>0</v>
      </c>
      <c r="J33" s="56">
        <f t="shared" si="2"/>
        <v>314.70134000000002</v>
      </c>
    </row>
    <row r="34" spans="1:14" ht="13.5" customHeight="1" x14ac:dyDescent="0.25">
      <c r="A34" s="59" t="s">
        <v>13</v>
      </c>
      <c r="B34" s="56">
        <v>105.41494999999999</v>
      </c>
      <c r="C34" s="56">
        <v>0</v>
      </c>
      <c r="D34" s="56">
        <v>70.302999999999997</v>
      </c>
      <c r="E34" s="56">
        <v>65.551190000000005</v>
      </c>
      <c r="F34" s="56">
        <v>0</v>
      </c>
      <c r="G34" s="56">
        <v>1.0500000000000002E-3</v>
      </c>
      <c r="H34" s="56">
        <v>0</v>
      </c>
      <c r="I34" s="56">
        <v>0</v>
      </c>
      <c r="J34" s="56">
        <f t="shared" si="2"/>
        <v>241.27018999999999</v>
      </c>
    </row>
    <row r="35" spans="1:14" ht="13.5" customHeight="1" x14ac:dyDescent="0.25">
      <c r="A35" s="232" t="s">
        <v>22</v>
      </c>
      <c r="B35" s="60">
        <f t="shared" ref="B35:J35" si="3">+SUM(B23:B34)</f>
        <v>1323.4295400000001</v>
      </c>
      <c r="C35" s="60">
        <f t="shared" si="3"/>
        <v>0</v>
      </c>
      <c r="D35" s="60">
        <f t="shared" si="3"/>
        <v>1198.9169999999999</v>
      </c>
      <c r="E35" s="60">
        <f t="shared" si="3"/>
        <v>1065.39174</v>
      </c>
      <c r="F35" s="60">
        <f t="shared" si="3"/>
        <v>0</v>
      </c>
      <c r="G35" s="60">
        <f t="shared" si="3"/>
        <v>2.0214600000000003</v>
      </c>
      <c r="H35" s="60">
        <f t="shared" si="3"/>
        <v>0</v>
      </c>
      <c r="I35" s="60">
        <f t="shared" si="3"/>
        <v>0</v>
      </c>
      <c r="J35" s="60">
        <f t="shared" si="3"/>
        <v>3589.75974</v>
      </c>
    </row>
    <row r="36" spans="1:14" x14ac:dyDescent="0.25">
      <c r="A36" s="20"/>
      <c r="H36" s="20"/>
    </row>
    <row r="37" spans="1:14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2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65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65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65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519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33"/>
      <c r="B4" s="605" t="s">
        <v>400</v>
      </c>
      <c r="C4" s="606"/>
      <c r="D4" s="606"/>
      <c r="E4" s="606"/>
      <c r="F4" s="606"/>
      <c r="G4" s="606"/>
      <c r="H4" s="606"/>
      <c r="I4" s="606"/>
      <c r="J4" s="607"/>
    </row>
    <row r="5" spans="1:10" s="75" customFormat="1" ht="30" customHeight="1" x14ac:dyDescent="0.2">
      <c r="A5" s="231" t="s">
        <v>0</v>
      </c>
      <c r="B5" s="478" t="s">
        <v>28</v>
      </c>
      <c r="C5" s="478" t="s">
        <v>30</v>
      </c>
      <c r="D5" s="478" t="s">
        <v>27</v>
      </c>
      <c r="E5" s="478" t="s">
        <v>29</v>
      </c>
      <c r="F5" s="478" t="s">
        <v>436</v>
      </c>
      <c r="G5" s="478" t="s">
        <v>437</v>
      </c>
      <c r="H5" s="478" t="s">
        <v>438</v>
      </c>
      <c r="I5" s="478" t="s">
        <v>439</v>
      </c>
      <c r="J5" s="478" t="s">
        <v>22</v>
      </c>
    </row>
    <row r="6" spans="1:10" ht="13.5" customHeight="1" x14ac:dyDescent="0.25">
      <c r="A6" s="58" t="s">
        <v>2</v>
      </c>
      <c r="B6" s="56">
        <v>484.63497999999998</v>
      </c>
      <c r="C6" s="56">
        <v>0</v>
      </c>
      <c r="D6" s="56">
        <v>832.471</v>
      </c>
      <c r="E6" s="56">
        <v>194.96244999999999</v>
      </c>
      <c r="F6" s="56">
        <v>0</v>
      </c>
      <c r="G6" s="56">
        <v>0.87602000000000002</v>
      </c>
      <c r="H6" s="56">
        <v>0</v>
      </c>
      <c r="I6" s="56">
        <v>0</v>
      </c>
      <c r="J6" s="56">
        <f>SUM(B6:I6)</f>
        <v>1512.94445</v>
      </c>
    </row>
    <row r="7" spans="1:10" ht="13.5" customHeight="1" x14ac:dyDescent="0.25">
      <c r="A7" s="59" t="s">
        <v>3</v>
      </c>
      <c r="B7" s="56">
        <v>458.71708000000001</v>
      </c>
      <c r="C7" s="56">
        <v>0</v>
      </c>
      <c r="D7" s="56">
        <v>711.40499999999997</v>
      </c>
      <c r="E7" s="56">
        <v>142.09339</v>
      </c>
      <c r="F7" s="56">
        <v>0</v>
      </c>
      <c r="G7" s="56">
        <v>0.76592000000000005</v>
      </c>
      <c r="H7" s="56">
        <v>0</v>
      </c>
      <c r="I7" s="56">
        <v>0</v>
      </c>
      <c r="J7" s="56">
        <f t="shared" ref="J7:J17" si="0">SUM(B7:I7)</f>
        <v>1312.9813900000001</v>
      </c>
    </row>
    <row r="8" spans="1:10" ht="13.5" customHeight="1" x14ac:dyDescent="0.25">
      <c r="A8" s="59" t="s">
        <v>4</v>
      </c>
      <c r="B8" s="56">
        <v>491.48516000000001</v>
      </c>
      <c r="C8" s="56">
        <v>0</v>
      </c>
      <c r="D8" s="56">
        <v>774.89400000000001</v>
      </c>
      <c r="E8" s="56">
        <v>156.62180999999998</v>
      </c>
      <c r="F8" s="56">
        <v>0</v>
      </c>
      <c r="G8" s="56">
        <v>1.43184</v>
      </c>
      <c r="H8" s="56">
        <v>0</v>
      </c>
      <c r="I8" s="56">
        <v>0</v>
      </c>
      <c r="J8" s="56">
        <f t="shared" si="0"/>
        <v>1424.43281</v>
      </c>
    </row>
    <row r="9" spans="1:10" ht="13.5" customHeight="1" x14ac:dyDescent="0.25">
      <c r="A9" s="59" t="s">
        <v>5</v>
      </c>
      <c r="B9" s="56">
        <v>576.76862000000006</v>
      </c>
      <c r="C9" s="56">
        <v>0</v>
      </c>
      <c r="D9" s="56">
        <v>1018.028</v>
      </c>
      <c r="E9" s="56">
        <v>246.80678</v>
      </c>
      <c r="F9" s="56">
        <v>0</v>
      </c>
      <c r="G9" s="56">
        <v>8.7303800000000003</v>
      </c>
      <c r="H9" s="56">
        <v>0</v>
      </c>
      <c r="I9" s="56">
        <v>0</v>
      </c>
      <c r="J9" s="56">
        <f t="shared" si="0"/>
        <v>1850.3337799999999</v>
      </c>
    </row>
    <row r="10" spans="1:10" ht="13.5" customHeight="1" x14ac:dyDescent="0.25">
      <c r="A10" s="59" t="s">
        <v>6</v>
      </c>
      <c r="B10" s="56">
        <v>630.66399999999987</v>
      </c>
      <c r="C10" s="56">
        <v>0</v>
      </c>
      <c r="D10" s="56">
        <v>1430.7170000000001</v>
      </c>
      <c r="E10" s="56">
        <v>252.74806999999998</v>
      </c>
      <c r="F10" s="56">
        <v>0</v>
      </c>
      <c r="G10" s="56">
        <v>4.3010000000000002</v>
      </c>
      <c r="H10" s="56">
        <v>0</v>
      </c>
      <c r="I10" s="56">
        <v>0</v>
      </c>
      <c r="J10" s="56">
        <f t="shared" si="0"/>
        <v>2318.4300699999999</v>
      </c>
    </row>
    <row r="11" spans="1:10" ht="13.5" customHeight="1" x14ac:dyDescent="0.25">
      <c r="A11" s="59" t="s">
        <v>7</v>
      </c>
      <c r="B11" s="56">
        <v>1068.6528499999999</v>
      </c>
      <c r="C11" s="56">
        <v>0</v>
      </c>
      <c r="D11" s="56">
        <v>2004.5980000000002</v>
      </c>
      <c r="E11" s="56">
        <v>414.64373999999998</v>
      </c>
      <c r="F11" s="56">
        <v>0</v>
      </c>
      <c r="G11" s="56">
        <v>4.3861499999999998</v>
      </c>
      <c r="H11" s="56">
        <v>0</v>
      </c>
      <c r="I11" s="56">
        <v>0</v>
      </c>
      <c r="J11" s="56">
        <f t="shared" si="0"/>
        <v>3492.2807400000002</v>
      </c>
    </row>
    <row r="12" spans="1:10" ht="13.5" customHeight="1" x14ac:dyDescent="0.25">
      <c r="A12" s="59" t="s">
        <v>8</v>
      </c>
      <c r="B12" s="56">
        <v>1000.9048499999999</v>
      </c>
      <c r="C12" s="56">
        <v>0</v>
      </c>
      <c r="D12" s="56">
        <v>2198.306</v>
      </c>
      <c r="E12" s="56">
        <v>433.69502999999997</v>
      </c>
      <c r="F12" s="56">
        <v>0</v>
      </c>
      <c r="G12" s="56">
        <v>3.5381499999999999</v>
      </c>
      <c r="H12" s="56">
        <v>0</v>
      </c>
      <c r="I12" s="56">
        <v>0</v>
      </c>
      <c r="J12" s="56">
        <f t="shared" si="0"/>
        <v>3636.4440299999997</v>
      </c>
    </row>
    <row r="13" spans="1:10" ht="13.5" customHeight="1" x14ac:dyDescent="0.25">
      <c r="A13" s="59" t="s">
        <v>9</v>
      </c>
      <c r="B13" s="56">
        <v>1116.3287300000002</v>
      </c>
      <c r="C13" s="56">
        <v>0</v>
      </c>
      <c r="D13" s="56">
        <v>2175.038</v>
      </c>
      <c r="E13" s="56">
        <v>427.44956000000002</v>
      </c>
      <c r="F13" s="56">
        <v>0</v>
      </c>
      <c r="G13" s="56">
        <v>5.0622699999999998</v>
      </c>
      <c r="H13" s="56">
        <v>0</v>
      </c>
      <c r="I13" s="56">
        <v>0</v>
      </c>
      <c r="J13" s="56">
        <f t="shared" si="0"/>
        <v>3723.8785600000001</v>
      </c>
    </row>
    <row r="14" spans="1:10" ht="13.5" customHeight="1" x14ac:dyDescent="0.25">
      <c r="A14" s="59" t="s">
        <v>10</v>
      </c>
      <c r="B14" s="56">
        <v>1212.7820099999999</v>
      </c>
      <c r="C14" s="56">
        <v>0</v>
      </c>
      <c r="D14" s="56">
        <v>2233.9569999999999</v>
      </c>
      <c r="E14" s="56">
        <v>416.30151999999998</v>
      </c>
      <c r="F14" s="56">
        <v>0</v>
      </c>
      <c r="G14" s="56">
        <v>5.3489899999999997</v>
      </c>
      <c r="H14" s="56">
        <v>0</v>
      </c>
      <c r="I14" s="56">
        <v>0</v>
      </c>
      <c r="J14" s="56">
        <f t="shared" si="0"/>
        <v>3868.3895199999997</v>
      </c>
    </row>
    <row r="15" spans="1:10" ht="13.5" customHeight="1" x14ac:dyDescent="0.25">
      <c r="A15" s="59" t="s">
        <v>11</v>
      </c>
      <c r="B15" s="56">
        <v>1076.78162</v>
      </c>
      <c r="C15" s="56">
        <v>0</v>
      </c>
      <c r="D15" s="56">
        <v>1900.5150000000003</v>
      </c>
      <c r="E15" s="56">
        <v>371.25857000000002</v>
      </c>
      <c r="F15" s="56">
        <v>0</v>
      </c>
      <c r="G15" s="56">
        <v>3.8513799999999998</v>
      </c>
      <c r="H15" s="56">
        <v>0</v>
      </c>
      <c r="I15" s="56">
        <v>0</v>
      </c>
      <c r="J15" s="56">
        <f t="shared" si="0"/>
        <v>3352.4065700000001</v>
      </c>
    </row>
    <row r="16" spans="1:10" ht="13.5" customHeight="1" x14ac:dyDescent="0.25">
      <c r="A16" s="59" t="s">
        <v>12</v>
      </c>
      <c r="B16" s="56">
        <v>798.80372999999997</v>
      </c>
      <c r="C16" s="56">
        <v>0</v>
      </c>
      <c r="D16" s="56">
        <v>1516.6979999999999</v>
      </c>
      <c r="E16" s="56">
        <v>326.17471999999998</v>
      </c>
      <c r="F16" s="56">
        <v>0</v>
      </c>
      <c r="G16" s="56">
        <v>3.2022699999999999</v>
      </c>
      <c r="H16" s="56">
        <v>0</v>
      </c>
      <c r="I16" s="56">
        <v>0</v>
      </c>
      <c r="J16" s="56">
        <f t="shared" si="0"/>
        <v>2644.8787200000002</v>
      </c>
    </row>
    <row r="17" spans="1:10" ht="13.5" customHeight="1" x14ac:dyDescent="0.25">
      <c r="A17" s="59" t="s">
        <v>13</v>
      </c>
      <c r="B17" s="56">
        <v>653.27448000000004</v>
      </c>
      <c r="C17" s="56">
        <v>0</v>
      </c>
      <c r="D17" s="56">
        <v>1181.4920000000002</v>
      </c>
      <c r="E17" s="56">
        <v>240.45006999999998</v>
      </c>
      <c r="F17" s="56">
        <v>0</v>
      </c>
      <c r="G17" s="56">
        <v>2.9055200000000001</v>
      </c>
      <c r="H17" s="56">
        <v>0</v>
      </c>
      <c r="I17" s="56">
        <v>0</v>
      </c>
      <c r="J17" s="56">
        <f t="shared" si="0"/>
        <v>2078.1220699999999</v>
      </c>
    </row>
    <row r="18" spans="1:10" ht="13.5" customHeight="1" x14ac:dyDescent="0.25">
      <c r="A18" s="232" t="s">
        <v>22</v>
      </c>
      <c r="B18" s="60">
        <f t="shared" ref="B18:J18" si="1">+SUM(B6:B17)</f>
        <v>9569.7981099999997</v>
      </c>
      <c r="C18" s="60">
        <f t="shared" si="1"/>
        <v>0</v>
      </c>
      <c r="D18" s="60">
        <f t="shared" si="1"/>
        <v>17978.118999999999</v>
      </c>
      <c r="E18" s="60">
        <f t="shared" si="1"/>
        <v>3623.2057099999997</v>
      </c>
      <c r="F18" s="60">
        <f t="shared" si="1"/>
        <v>0</v>
      </c>
      <c r="G18" s="60">
        <f t="shared" si="1"/>
        <v>44.399889999999999</v>
      </c>
      <c r="H18" s="60">
        <f t="shared" si="1"/>
        <v>0</v>
      </c>
      <c r="I18" s="60">
        <f t="shared" si="1"/>
        <v>0</v>
      </c>
      <c r="J18" s="60">
        <f t="shared" si="1"/>
        <v>31215.522710000001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89"/>
      <c r="H19" s="389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89"/>
      <c r="H20" s="389"/>
      <c r="I20" s="53"/>
    </row>
    <row r="21" spans="1:10" ht="13.5" customHeight="1" x14ac:dyDescent="0.25">
      <c r="A21" s="233"/>
      <c r="B21" s="605" t="s">
        <v>393</v>
      </c>
      <c r="C21" s="606"/>
      <c r="D21" s="606"/>
      <c r="E21" s="606"/>
      <c r="F21" s="606"/>
      <c r="G21" s="606"/>
      <c r="H21" s="606"/>
      <c r="I21" s="606"/>
      <c r="J21" s="607"/>
    </row>
    <row r="22" spans="1:10" ht="26.25" customHeight="1" x14ac:dyDescent="0.25">
      <c r="A22" s="231" t="s">
        <v>0</v>
      </c>
      <c r="B22" s="478" t="s">
        <v>28</v>
      </c>
      <c r="C22" s="478" t="s">
        <v>30</v>
      </c>
      <c r="D22" s="478" t="s">
        <v>27</v>
      </c>
      <c r="E22" s="478" t="s">
        <v>29</v>
      </c>
      <c r="F22" s="478" t="s">
        <v>436</v>
      </c>
      <c r="G22" s="478" t="s">
        <v>437</v>
      </c>
      <c r="H22" s="478" t="s">
        <v>438</v>
      </c>
      <c r="I22" s="217" t="s">
        <v>439</v>
      </c>
      <c r="J22" s="217" t="s">
        <v>22</v>
      </c>
    </row>
    <row r="23" spans="1:10" ht="13.5" customHeight="1" x14ac:dyDescent="0.25">
      <c r="A23" s="58" t="s">
        <v>2</v>
      </c>
      <c r="B23" s="56">
        <v>239.88373000000001</v>
      </c>
      <c r="C23" s="56">
        <v>0</v>
      </c>
      <c r="D23" s="56">
        <v>158.49100000000001</v>
      </c>
      <c r="E23" s="56">
        <v>66.346999999999994</v>
      </c>
      <c r="F23" s="56">
        <v>0</v>
      </c>
      <c r="G23" s="56">
        <v>4.5679999999999998E-2</v>
      </c>
      <c r="H23" s="56">
        <v>0</v>
      </c>
      <c r="I23" s="56">
        <v>0</v>
      </c>
      <c r="J23" s="56">
        <f>SUM(B23:I23)</f>
        <v>464.76740999999998</v>
      </c>
    </row>
    <row r="24" spans="1:10" ht="13.5" customHeight="1" x14ac:dyDescent="0.25">
      <c r="A24" s="59" t="s">
        <v>3</v>
      </c>
      <c r="B24" s="56">
        <v>240.11752999999999</v>
      </c>
      <c r="C24" s="56">
        <v>0</v>
      </c>
      <c r="D24" s="56">
        <v>146.54900000000001</v>
      </c>
      <c r="E24" s="56">
        <v>57.417999999999999</v>
      </c>
      <c r="F24" s="56">
        <v>0</v>
      </c>
      <c r="G24" s="56">
        <v>4.5469999999999997E-2</v>
      </c>
      <c r="H24" s="56">
        <v>0</v>
      </c>
      <c r="I24" s="56">
        <v>0</v>
      </c>
      <c r="J24" s="56">
        <f t="shared" ref="J24:J34" si="2">SUM(B24:I24)</f>
        <v>444.13</v>
      </c>
    </row>
    <row r="25" spans="1:10" ht="13.5" customHeight="1" x14ac:dyDescent="0.25">
      <c r="A25" s="59" t="s">
        <v>4</v>
      </c>
      <c r="B25" s="56">
        <v>255.59135999999998</v>
      </c>
      <c r="C25" s="56">
        <v>0</v>
      </c>
      <c r="D25" s="56">
        <v>158.08799999999999</v>
      </c>
      <c r="E25" s="56">
        <v>82.55444</v>
      </c>
      <c r="F25" s="56">
        <v>0</v>
      </c>
      <c r="G25" s="56">
        <v>0.13663999999999998</v>
      </c>
      <c r="H25" s="56">
        <v>0</v>
      </c>
      <c r="I25" s="56">
        <v>0</v>
      </c>
      <c r="J25" s="56">
        <f t="shared" si="2"/>
        <v>496.37043999999997</v>
      </c>
    </row>
    <row r="26" spans="1:10" ht="13.5" customHeight="1" x14ac:dyDescent="0.25">
      <c r="A26" s="59" t="s">
        <v>5</v>
      </c>
      <c r="B26" s="56">
        <v>321.58634000000001</v>
      </c>
      <c r="C26" s="56">
        <v>0</v>
      </c>
      <c r="D26" s="56">
        <v>223.94800000000001</v>
      </c>
      <c r="E26" s="56">
        <v>92.66037</v>
      </c>
      <c r="F26" s="56">
        <v>0</v>
      </c>
      <c r="G26" s="56">
        <v>0.40050000000000002</v>
      </c>
      <c r="H26" s="56">
        <v>0</v>
      </c>
      <c r="I26" s="56">
        <v>0</v>
      </c>
      <c r="J26" s="56">
        <f t="shared" si="2"/>
        <v>638.59520999999995</v>
      </c>
    </row>
    <row r="27" spans="1:10" ht="13.5" customHeight="1" x14ac:dyDescent="0.25">
      <c r="A27" s="59" t="s">
        <v>6</v>
      </c>
      <c r="B27" s="56">
        <v>431.52684000000005</v>
      </c>
      <c r="C27" s="56">
        <v>0</v>
      </c>
      <c r="D27" s="56">
        <v>270.99099999999999</v>
      </c>
      <c r="E27" s="56">
        <v>122.24136999999999</v>
      </c>
      <c r="F27" s="56">
        <v>0</v>
      </c>
      <c r="G27" s="56">
        <v>0.59028000000000003</v>
      </c>
      <c r="H27" s="56">
        <v>0</v>
      </c>
      <c r="I27" s="56">
        <v>0</v>
      </c>
      <c r="J27" s="56">
        <f t="shared" si="2"/>
        <v>825.34948999999995</v>
      </c>
    </row>
    <row r="28" spans="1:10" ht="13.5" customHeight="1" x14ac:dyDescent="0.25">
      <c r="A28" s="59" t="s">
        <v>7</v>
      </c>
      <c r="B28" s="56">
        <v>494.74421000000001</v>
      </c>
      <c r="C28" s="56">
        <v>0</v>
      </c>
      <c r="D28" s="56">
        <v>365.79500000000002</v>
      </c>
      <c r="E28" s="56">
        <v>145.34227999999999</v>
      </c>
      <c r="F28" s="56">
        <v>0</v>
      </c>
      <c r="G28" s="56">
        <v>0.81022000000000005</v>
      </c>
      <c r="H28" s="56">
        <v>0</v>
      </c>
      <c r="I28" s="56">
        <v>0</v>
      </c>
      <c r="J28" s="56">
        <f t="shared" si="2"/>
        <v>1006.6917099999999</v>
      </c>
    </row>
    <row r="29" spans="1:10" ht="13.5" customHeight="1" x14ac:dyDescent="0.25">
      <c r="A29" s="59" t="s">
        <v>8</v>
      </c>
      <c r="B29" s="56">
        <v>513.60288000000003</v>
      </c>
      <c r="C29" s="56">
        <v>0</v>
      </c>
      <c r="D29" s="56">
        <v>391.73599999999999</v>
      </c>
      <c r="E29" s="56">
        <v>157.523</v>
      </c>
      <c r="F29" s="56">
        <v>0</v>
      </c>
      <c r="G29" s="56">
        <v>0.87112999999999996</v>
      </c>
      <c r="H29" s="56">
        <v>0</v>
      </c>
      <c r="I29" s="56">
        <v>0</v>
      </c>
      <c r="J29" s="56">
        <f t="shared" si="2"/>
        <v>1063.7330099999999</v>
      </c>
    </row>
    <row r="30" spans="1:10" ht="13.5" customHeight="1" x14ac:dyDescent="0.25">
      <c r="A30" s="59" t="s">
        <v>9</v>
      </c>
      <c r="B30" s="56">
        <v>513.83177000000001</v>
      </c>
      <c r="C30" s="56">
        <v>0</v>
      </c>
      <c r="D30" s="56">
        <v>376.46600000000001</v>
      </c>
      <c r="E30" s="56">
        <v>148.863</v>
      </c>
      <c r="F30" s="56">
        <v>0</v>
      </c>
      <c r="G30" s="56">
        <v>0.6970599999999999</v>
      </c>
      <c r="H30" s="56">
        <v>0</v>
      </c>
      <c r="I30" s="56">
        <v>0</v>
      </c>
      <c r="J30" s="56">
        <f t="shared" si="2"/>
        <v>1039.8578299999999</v>
      </c>
    </row>
    <row r="31" spans="1:10" ht="13.5" customHeight="1" x14ac:dyDescent="0.25">
      <c r="A31" s="59" t="s">
        <v>10</v>
      </c>
      <c r="B31" s="56">
        <v>472.18628999999999</v>
      </c>
      <c r="C31" s="56">
        <v>0</v>
      </c>
      <c r="D31" s="56">
        <v>380.17099999999999</v>
      </c>
      <c r="E31" s="56">
        <v>136.05257999999998</v>
      </c>
      <c r="F31" s="56">
        <v>0</v>
      </c>
      <c r="G31" s="56">
        <v>0.69833000000000001</v>
      </c>
      <c r="H31" s="56">
        <v>0</v>
      </c>
      <c r="I31" s="56">
        <v>0</v>
      </c>
      <c r="J31" s="56">
        <f t="shared" si="2"/>
        <v>989.10820000000001</v>
      </c>
    </row>
    <row r="32" spans="1:10" ht="13.5" customHeight="1" x14ac:dyDescent="0.25">
      <c r="A32" s="59" t="s">
        <v>11</v>
      </c>
      <c r="B32" s="56">
        <v>415.64165000000003</v>
      </c>
      <c r="C32" s="56">
        <v>0</v>
      </c>
      <c r="D32" s="56">
        <v>276.03399999999999</v>
      </c>
      <c r="E32" s="56">
        <v>118.01730999999999</v>
      </c>
      <c r="F32" s="56">
        <v>0</v>
      </c>
      <c r="G32" s="56">
        <v>0.47555999999999998</v>
      </c>
      <c r="H32" s="56">
        <v>0</v>
      </c>
      <c r="I32" s="56">
        <v>0</v>
      </c>
      <c r="J32" s="56">
        <f t="shared" si="2"/>
        <v>810.16851999999994</v>
      </c>
    </row>
    <row r="33" spans="1:10" ht="13.5" customHeight="1" x14ac:dyDescent="0.25">
      <c r="A33" s="59" t="s">
        <v>12</v>
      </c>
      <c r="B33" s="56">
        <v>380.01178000000004</v>
      </c>
      <c r="C33" s="56">
        <v>0</v>
      </c>
      <c r="D33" s="56">
        <v>272.64600000000002</v>
      </c>
      <c r="E33" s="56">
        <v>102.42402</v>
      </c>
      <c r="F33" s="56">
        <v>0</v>
      </c>
      <c r="G33" s="56">
        <v>0.38739000000000001</v>
      </c>
      <c r="H33" s="56">
        <v>0</v>
      </c>
      <c r="I33" s="56">
        <v>0</v>
      </c>
      <c r="J33" s="56">
        <f t="shared" si="2"/>
        <v>755.46919000000003</v>
      </c>
    </row>
    <row r="34" spans="1:10" ht="13.5" customHeight="1" x14ac:dyDescent="0.25">
      <c r="A34" s="59" t="s">
        <v>13</v>
      </c>
      <c r="B34" s="56">
        <v>289.50788</v>
      </c>
      <c r="C34" s="56">
        <v>0</v>
      </c>
      <c r="D34" s="56">
        <v>221.62</v>
      </c>
      <c r="E34" s="56">
        <v>78.352000000000004</v>
      </c>
      <c r="F34" s="56">
        <v>0</v>
      </c>
      <c r="G34" s="56">
        <v>0.22512000000000001</v>
      </c>
      <c r="H34" s="56">
        <v>0</v>
      </c>
      <c r="I34" s="56">
        <v>0</v>
      </c>
      <c r="J34" s="56">
        <f t="shared" si="2"/>
        <v>589.70499999999993</v>
      </c>
    </row>
    <row r="35" spans="1:10" ht="13.5" customHeight="1" x14ac:dyDescent="0.25">
      <c r="A35" s="232" t="s">
        <v>22</v>
      </c>
      <c r="B35" s="60">
        <f t="shared" ref="B35:J35" si="3">+SUM(B23:B34)</f>
        <v>4568.2322599999998</v>
      </c>
      <c r="C35" s="60">
        <f t="shared" si="3"/>
        <v>0</v>
      </c>
      <c r="D35" s="60">
        <f t="shared" si="3"/>
        <v>3242.5349999999999</v>
      </c>
      <c r="E35" s="60">
        <f t="shared" si="3"/>
        <v>1307.79537</v>
      </c>
      <c r="F35" s="60">
        <f t="shared" si="3"/>
        <v>0</v>
      </c>
      <c r="G35" s="60">
        <f t="shared" si="3"/>
        <v>5.3833800000000007</v>
      </c>
      <c r="H35" s="60">
        <f t="shared" si="3"/>
        <v>0</v>
      </c>
      <c r="I35" s="60">
        <f t="shared" si="3"/>
        <v>0</v>
      </c>
      <c r="J35" s="60">
        <f t="shared" si="3"/>
        <v>9123.9460099999997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K82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520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33"/>
      <c r="B4" s="605" t="s">
        <v>392</v>
      </c>
      <c r="C4" s="606"/>
      <c r="D4" s="606"/>
      <c r="E4" s="606"/>
      <c r="F4" s="606"/>
      <c r="G4" s="606"/>
      <c r="H4" s="606"/>
      <c r="I4" s="606"/>
      <c r="J4" s="607"/>
    </row>
    <row r="5" spans="1:11" ht="25.5" x14ac:dyDescent="0.25">
      <c r="A5" s="231" t="s">
        <v>0</v>
      </c>
      <c r="B5" s="478" t="s">
        <v>28</v>
      </c>
      <c r="C5" s="478" t="s">
        <v>30</v>
      </c>
      <c r="D5" s="478" t="s">
        <v>27</v>
      </c>
      <c r="E5" s="478" t="s">
        <v>29</v>
      </c>
      <c r="F5" s="478" t="s">
        <v>436</v>
      </c>
      <c r="G5" s="478" t="s">
        <v>437</v>
      </c>
      <c r="H5" s="478" t="s">
        <v>438</v>
      </c>
      <c r="I5" s="478" t="s">
        <v>439</v>
      </c>
      <c r="J5" s="478" t="s">
        <v>22</v>
      </c>
    </row>
    <row r="6" spans="1:11" ht="13.5" customHeight="1" x14ac:dyDescent="0.25">
      <c r="A6" s="58" t="s">
        <v>2</v>
      </c>
      <c r="B6" s="56">
        <v>174.37269249000002</v>
      </c>
      <c r="C6" s="56">
        <v>234.21800000000002</v>
      </c>
      <c r="D6" s="56">
        <v>154.91433852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563.50503101000004</v>
      </c>
      <c r="K6" s="27"/>
    </row>
    <row r="7" spans="1:11" ht="13.5" customHeight="1" x14ac:dyDescent="0.25">
      <c r="A7" s="59" t="s">
        <v>3</v>
      </c>
      <c r="B7" s="56">
        <v>230.21110646</v>
      </c>
      <c r="C7" s="56">
        <v>222.73699999999999</v>
      </c>
      <c r="D7" s="56">
        <v>137.62146307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590.56956952999997</v>
      </c>
      <c r="K7" s="27"/>
    </row>
    <row r="8" spans="1:11" ht="13.5" customHeight="1" x14ac:dyDescent="0.25">
      <c r="A8" s="59" t="s">
        <v>4</v>
      </c>
      <c r="B8" s="56">
        <v>195.30199999999999</v>
      </c>
      <c r="C8" s="56">
        <v>244.76000000000002</v>
      </c>
      <c r="D8" s="56">
        <v>178.43099999999998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618.49299999999994</v>
      </c>
      <c r="K8" s="27"/>
    </row>
    <row r="9" spans="1:11" ht="13.5" customHeight="1" x14ac:dyDescent="0.25">
      <c r="A9" s="59" t="s">
        <v>5</v>
      </c>
      <c r="B9" s="56">
        <v>267.05833860000001</v>
      </c>
      <c r="C9" s="56">
        <v>228.85999999999999</v>
      </c>
      <c r="D9" s="56">
        <v>212.6163109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708.5346495</v>
      </c>
      <c r="K9" s="27"/>
    </row>
    <row r="10" spans="1:11" ht="13.5" customHeight="1" x14ac:dyDescent="0.25">
      <c r="A10" s="59" t="s">
        <v>6</v>
      </c>
      <c r="B10" s="56">
        <v>280.23199999999997</v>
      </c>
      <c r="C10" s="56">
        <v>216.81800000000001</v>
      </c>
      <c r="D10" s="56">
        <v>247.92000000000002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744.97</v>
      </c>
      <c r="K10" s="27"/>
    </row>
    <row r="11" spans="1:11" ht="13.5" customHeight="1" x14ac:dyDescent="0.25">
      <c r="A11" s="59" t="s">
        <v>7</v>
      </c>
      <c r="B11" s="56">
        <v>385.70699999999999</v>
      </c>
      <c r="C11" s="56">
        <v>210.75600000000003</v>
      </c>
      <c r="D11" s="56">
        <v>288.67099999999999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885.13400000000001</v>
      </c>
      <c r="K11" s="27"/>
    </row>
    <row r="12" spans="1:11" ht="13.5" customHeight="1" x14ac:dyDescent="0.25">
      <c r="A12" s="59" t="s">
        <v>8</v>
      </c>
      <c r="B12" s="56">
        <v>418.59399999999999</v>
      </c>
      <c r="C12" s="56">
        <v>202.90100000000001</v>
      </c>
      <c r="D12" s="56">
        <v>303.94799999999998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925.44299999999998</v>
      </c>
      <c r="K12" s="27"/>
    </row>
    <row r="13" spans="1:11" ht="13.5" customHeight="1" x14ac:dyDescent="0.25">
      <c r="A13" s="59" t="s">
        <v>9</v>
      </c>
      <c r="B13" s="56">
        <v>402.86</v>
      </c>
      <c r="C13" s="56">
        <v>194.464</v>
      </c>
      <c r="D13" s="56">
        <v>320.54400000000004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917.86800000000017</v>
      </c>
      <c r="K13" s="27"/>
    </row>
    <row r="14" spans="1:11" ht="13.5" customHeight="1" x14ac:dyDescent="0.25">
      <c r="A14" s="59" t="s">
        <v>10</v>
      </c>
      <c r="B14" s="56">
        <v>404.22299999999996</v>
      </c>
      <c r="C14" s="56">
        <v>183.99</v>
      </c>
      <c r="D14" s="56">
        <v>294.06700000000001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882.28</v>
      </c>
      <c r="K14" s="27"/>
    </row>
    <row r="15" spans="1:11" ht="13.5" customHeight="1" x14ac:dyDescent="0.25">
      <c r="A15" s="59" t="s">
        <v>11</v>
      </c>
      <c r="B15" s="56">
        <v>417.22899999999993</v>
      </c>
      <c r="C15" s="56">
        <v>188.93700000000001</v>
      </c>
      <c r="D15" s="56">
        <v>245.48800000000003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851.654</v>
      </c>
      <c r="K15" s="27"/>
    </row>
    <row r="16" spans="1:11" ht="13.5" customHeight="1" x14ac:dyDescent="0.25">
      <c r="A16" s="59" t="s">
        <v>12</v>
      </c>
      <c r="B16" s="56">
        <v>347.50900000000001</v>
      </c>
      <c r="C16" s="56">
        <v>187.45600000000002</v>
      </c>
      <c r="D16" s="56">
        <v>233.85499999999999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768.82</v>
      </c>
      <c r="K16" s="27"/>
    </row>
    <row r="17" spans="1:11" ht="13.5" customHeight="1" x14ac:dyDescent="0.25">
      <c r="A17" s="59" t="s">
        <v>13</v>
      </c>
      <c r="B17" s="56">
        <v>309.86200000000002</v>
      </c>
      <c r="C17" s="56">
        <v>186.28199999999998</v>
      </c>
      <c r="D17" s="56">
        <v>206.85300000000001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702.99700000000007</v>
      </c>
      <c r="K17" s="27"/>
    </row>
    <row r="18" spans="1:11" ht="13.5" customHeight="1" x14ac:dyDescent="0.25">
      <c r="A18" s="232" t="s">
        <v>22</v>
      </c>
      <c r="B18" s="60">
        <f t="shared" ref="B18:J18" si="1">+SUM(B6:B17)</f>
        <v>3833.1601375499999</v>
      </c>
      <c r="C18" s="60">
        <f t="shared" si="1"/>
        <v>2502.1790000000005</v>
      </c>
      <c r="D18" s="60">
        <f t="shared" si="1"/>
        <v>2824.9291124900001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9160.2682500399987</v>
      </c>
    </row>
    <row r="19" spans="1:11" ht="13.5" customHeight="1" x14ac:dyDescent="0.25">
      <c r="H19" s="389"/>
    </row>
    <row r="20" spans="1:11" ht="13.5" customHeight="1" x14ac:dyDescent="0.25">
      <c r="H20" s="389"/>
    </row>
    <row r="21" spans="1:11" ht="15.75" customHeight="1" x14ac:dyDescent="0.25">
      <c r="A21" s="233"/>
      <c r="B21" s="605" t="s">
        <v>209</v>
      </c>
      <c r="C21" s="606"/>
      <c r="D21" s="606"/>
      <c r="E21" s="606"/>
      <c r="F21" s="606"/>
      <c r="G21" s="606"/>
      <c r="H21" s="606"/>
      <c r="I21" s="606"/>
      <c r="J21" s="607"/>
    </row>
    <row r="22" spans="1:11" ht="30" customHeight="1" x14ac:dyDescent="0.25">
      <c r="A22" s="231" t="s">
        <v>0</v>
      </c>
      <c r="B22" s="478" t="s">
        <v>28</v>
      </c>
      <c r="C22" s="478" t="s">
        <v>30</v>
      </c>
      <c r="D22" s="478" t="s">
        <v>27</v>
      </c>
      <c r="E22" s="478" t="s">
        <v>29</v>
      </c>
      <c r="F22" s="478" t="s">
        <v>436</v>
      </c>
      <c r="G22" s="478" t="s">
        <v>437</v>
      </c>
      <c r="H22" s="478" t="s">
        <v>438</v>
      </c>
      <c r="I22" s="217" t="s">
        <v>439</v>
      </c>
      <c r="J22" s="217" t="s">
        <v>22</v>
      </c>
    </row>
    <row r="23" spans="1:11" ht="13.5" customHeight="1" x14ac:dyDescent="0.25">
      <c r="A23" s="59" t="s">
        <v>2</v>
      </c>
      <c r="B23" s="56">
        <v>4481.1450000000004</v>
      </c>
      <c r="C23" s="56">
        <v>703.68000000000006</v>
      </c>
      <c r="D23" s="56">
        <v>12781.424999999999</v>
      </c>
      <c r="E23" s="56">
        <v>0</v>
      </c>
      <c r="F23" s="56">
        <v>776.971</v>
      </c>
      <c r="G23" s="56">
        <v>30.672999999999995</v>
      </c>
      <c r="H23" s="56">
        <v>9092.125</v>
      </c>
      <c r="I23" s="56">
        <v>0</v>
      </c>
      <c r="J23" s="56">
        <f>SUM(B23:I23)</f>
        <v>27866.019</v>
      </c>
      <c r="K23" s="27"/>
    </row>
    <row r="24" spans="1:11" ht="13.5" customHeight="1" x14ac:dyDescent="0.25">
      <c r="A24" s="59" t="s">
        <v>3</v>
      </c>
      <c r="B24" s="56">
        <v>4340.45</v>
      </c>
      <c r="C24" s="56">
        <v>771.54399999999998</v>
      </c>
      <c r="D24" s="56">
        <v>11133.136999999999</v>
      </c>
      <c r="E24" s="56">
        <v>0</v>
      </c>
      <c r="F24" s="56">
        <v>706.79</v>
      </c>
      <c r="G24" s="56">
        <v>18.664000000000001</v>
      </c>
      <c r="H24" s="56">
        <v>8587.2019999999993</v>
      </c>
      <c r="I24" s="56">
        <v>0</v>
      </c>
      <c r="J24" s="56">
        <f t="shared" ref="J24:J34" si="2">SUM(B24:I24)</f>
        <v>25557.786999999997</v>
      </c>
      <c r="K24" s="27"/>
    </row>
    <row r="25" spans="1:11" ht="13.5" customHeight="1" x14ac:dyDescent="0.25">
      <c r="A25" s="59" t="s">
        <v>4</v>
      </c>
      <c r="B25" s="56">
        <v>5839.5249999999996</v>
      </c>
      <c r="C25" s="56">
        <v>836.53700000000003</v>
      </c>
      <c r="D25" s="56">
        <v>15113.592000000001</v>
      </c>
      <c r="E25" s="56">
        <v>0</v>
      </c>
      <c r="F25" s="56">
        <v>881.029</v>
      </c>
      <c r="G25" s="56">
        <v>22.17</v>
      </c>
      <c r="H25" s="56">
        <v>10453.082999999999</v>
      </c>
      <c r="I25" s="56">
        <v>0</v>
      </c>
      <c r="J25" s="56">
        <f t="shared" si="2"/>
        <v>33145.936000000002</v>
      </c>
      <c r="K25" s="27"/>
    </row>
    <row r="26" spans="1:11" ht="13.5" customHeight="1" x14ac:dyDescent="0.25">
      <c r="A26" s="59" t="s">
        <v>5</v>
      </c>
      <c r="B26" s="56">
        <v>8013.8590000000004</v>
      </c>
      <c r="C26" s="56">
        <v>898.14</v>
      </c>
      <c r="D26" s="56">
        <v>21684.521999999997</v>
      </c>
      <c r="E26" s="56">
        <v>0</v>
      </c>
      <c r="F26" s="56">
        <v>838.06500000000005</v>
      </c>
      <c r="G26" s="56">
        <v>25.617000000000001</v>
      </c>
      <c r="H26" s="56">
        <v>10458.620999999999</v>
      </c>
      <c r="I26" s="56">
        <v>0</v>
      </c>
      <c r="J26" s="56">
        <f t="shared" si="2"/>
        <v>41918.823999999993</v>
      </c>
      <c r="K26" s="27"/>
    </row>
    <row r="27" spans="1:11" ht="13.5" customHeight="1" x14ac:dyDescent="0.25">
      <c r="A27" s="59" t="s">
        <v>6</v>
      </c>
      <c r="B27" s="56">
        <v>8337.2089999999989</v>
      </c>
      <c r="C27" s="56">
        <v>898.99400000000003</v>
      </c>
      <c r="D27" s="56">
        <v>22705.869000000002</v>
      </c>
      <c r="E27" s="56">
        <v>0</v>
      </c>
      <c r="F27" s="56">
        <v>881.55200000000002</v>
      </c>
      <c r="G27" s="56">
        <v>62.454999999999998</v>
      </c>
      <c r="H27" s="56">
        <v>10550.579</v>
      </c>
      <c r="I27" s="56">
        <v>0</v>
      </c>
      <c r="J27" s="56">
        <f t="shared" si="2"/>
        <v>43436.658000000003</v>
      </c>
      <c r="K27" s="27"/>
    </row>
    <row r="28" spans="1:11" ht="13.5" customHeight="1" x14ac:dyDescent="0.25">
      <c r="A28" s="59" t="s">
        <v>7</v>
      </c>
      <c r="B28" s="56">
        <v>9608.6849999999995</v>
      </c>
      <c r="C28" s="56">
        <v>857.11900000000003</v>
      </c>
      <c r="D28" s="56">
        <v>25688.361999999997</v>
      </c>
      <c r="E28" s="56">
        <v>0</v>
      </c>
      <c r="F28" s="56">
        <v>874.827</v>
      </c>
      <c r="G28" s="56">
        <v>69.628</v>
      </c>
      <c r="H28" s="56">
        <v>10662.172999999999</v>
      </c>
      <c r="I28" s="56">
        <v>0</v>
      </c>
      <c r="J28" s="56">
        <f t="shared" si="2"/>
        <v>47760.793999999994</v>
      </c>
      <c r="K28" s="27"/>
    </row>
    <row r="29" spans="1:11" ht="13.5" customHeight="1" x14ac:dyDescent="0.25">
      <c r="A29" s="59" t="s">
        <v>8</v>
      </c>
      <c r="B29" s="56">
        <v>10144.506000000001</v>
      </c>
      <c r="C29" s="56">
        <v>742.12099999999998</v>
      </c>
      <c r="D29" s="56">
        <v>30177.100999999999</v>
      </c>
      <c r="E29" s="56">
        <v>0</v>
      </c>
      <c r="F29" s="56">
        <v>858.57799999999997</v>
      </c>
      <c r="G29" s="56">
        <v>113.898</v>
      </c>
      <c r="H29" s="56">
        <v>11357.998</v>
      </c>
      <c r="I29" s="56">
        <v>0</v>
      </c>
      <c r="J29" s="56">
        <f t="shared" si="2"/>
        <v>53394.202000000005</v>
      </c>
      <c r="K29" s="27"/>
    </row>
    <row r="30" spans="1:11" ht="13.5" customHeight="1" x14ac:dyDescent="0.25">
      <c r="A30" s="59" t="s">
        <v>9</v>
      </c>
      <c r="B30" s="56">
        <v>10670.994999999999</v>
      </c>
      <c r="C30" s="56">
        <v>810.96600000000001</v>
      </c>
      <c r="D30" s="56">
        <v>29970.398000000001</v>
      </c>
      <c r="E30" s="56">
        <v>0</v>
      </c>
      <c r="F30" s="56">
        <v>823.93000000000006</v>
      </c>
      <c r="G30" s="56">
        <v>82.608000000000004</v>
      </c>
      <c r="H30" s="56">
        <v>10974.596</v>
      </c>
      <c r="I30" s="56">
        <v>0</v>
      </c>
      <c r="J30" s="56">
        <f t="shared" si="2"/>
        <v>53333.492999999995</v>
      </c>
      <c r="K30" s="27"/>
    </row>
    <row r="31" spans="1:11" ht="13.5" customHeight="1" x14ac:dyDescent="0.25">
      <c r="A31" s="59" t="s">
        <v>10</v>
      </c>
      <c r="B31" s="56">
        <v>9773.5329999999994</v>
      </c>
      <c r="C31" s="56">
        <v>634.33900000000006</v>
      </c>
      <c r="D31" s="56">
        <v>28461.800999999999</v>
      </c>
      <c r="E31" s="56">
        <v>0</v>
      </c>
      <c r="F31" s="56">
        <v>869.23599999999999</v>
      </c>
      <c r="G31" s="56">
        <v>30.568999999999999</v>
      </c>
      <c r="H31" s="56">
        <v>9906.8689999999988</v>
      </c>
      <c r="I31" s="56">
        <v>0</v>
      </c>
      <c r="J31" s="56">
        <f t="shared" si="2"/>
        <v>49676.346999999994</v>
      </c>
      <c r="K31" s="27"/>
    </row>
    <row r="32" spans="1:11" ht="13.5" customHeight="1" x14ac:dyDescent="0.25">
      <c r="A32" s="59" t="s">
        <v>11</v>
      </c>
      <c r="B32" s="56">
        <v>8426.1659999999993</v>
      </c>
      <c r="C32" s="56">
        <v>561.76900000000001</v>
      </c>
      <c r="D32" s="56">
        <v>24313.958999999999</v>
      </c>
      <c r="E32" s="56">
        <v>0</v>
      </c>
      <c r="F32" s="56">
        <v>926.45799999999997</v>
      </c>
      <c r="G32" s="56">
        <v>31.858000000000001</v>
      </c>
      <c r="H32" s="56">
        <v>8981.8970000000008</v>
      </c>
      <c r="I32" s="56">
        <v>0</v>
      </c>
      <c r="J32" s="56">
        <f t="shared" si="2"/>
        <v>43242.107000000004</v>
      </c>
      <c r="K32" s="27"/>
    </row>
    <row r="33" spans="1:11" ht="13.5" customHeight="1" x14ac:dyDescent="0.25">
      <c r="A33" s="59" t="s">
        <v>12</v>
      </c>
      <c r="B33" s="56">
        <v>7083.884</v>
      </c>
      <c r="C33" s="56">
        <v>537.846</v>
      </c>
      <c r="D33" s="56">
        <v>20400.907999999999</v>
      </c>
      <c r="E33" s="56">
        <v>0</v>
      </c>
      <c r="F33" s="56">
        <v>925.15899999999999</v>
      </c>
      <c r="G33" s="56">
        <v>26.280999999999999</v>
      </c>
      <c r="H33" s="56">
        <v>8243.3809999999994</v>
      </c>
      <c r="I33" s="56">
        <v>0</v>
      </c>
      <c r="J33" s="56">
        <f t="shared" si="2"/>
        <v>37217.458999999995</v>
      </c>
      <c r="K33" s="27"/>
    </row>
    <row r="34" spans="1:11" ht="13.5" customHeight="1" x14ac:dyDescent="0.25">
      <c r="A34" s="59" t="s">
        <v>13</v>
      </c>
      <c r="B34" s="56">
        <v>5697.37</v>
      </c>
      <c r="C34" s="56">
        <v>503.80100000000004</v>
      </c>
      <c r="D34" s="56">
        <v>16338.460999999999</v>
      </c>
      <c r="E34" s="56">
        <v>0</v>
      </c>
      <c r="F34" s="56">
        <v>900.45600000000002</v>
      </c>
      <c r="G34" s="56">
        <v>21.285000000000004</v>
      </c>
      <c r="H34" s="56">
        <v>8382.7260000000006</v>
      </c>
      <c r="I34" s="56">
        <v>0</v>
      </c>
      <c r="J34" s="56">
        <f t="shared" si="2"/>
        <v>31844.098999999995</v>
      </c>
      <c r="K34" s="27"/>
    </row>
    <row r="35" spans="1:11" ht="13.5" customHeight="1" x14ac:dyDescent="0.25">
      <c r="A35" s="232" t="s">
        <v>22</v>
      </c>
      <c r="B35" s="60">
        <f t="shared" ref="B35:J35" si="3">+SUM(B23:B34)</f>
        <v>92417.32699999999</v>
      </c>
      <c r="C35" s="60">
        <f t="shared" si="3"/>
        <v>8756.8559999999998</v>
      </c>
      <c r="D35" s="60">
        <f t="shared" si="3"/>
        <v>258769.53500000003</v>
      </c>
      <c r="E35" s="60">
        <f t="shared" si="3"/>
        <v>0</v>
      </c>
      <c r="F35" s="60">
        <f t="shared" si="3"/>
        <v>10263.050999999999</v>
      </c>
      <c r="G35" s="60">
        <f t="shared" si="3"/>
        <v>535.70600000000002</v>
      </c>
      <c r="H35" s="60">
        <f t="shared" si="3"/>
        <v>117651.24999999997</v>
      </c>
      <c r="I35" s="60">
        <f t="shared" si="3"/>
        <v>0</v>
      </c>
      <c r="J35" s="60">
        <f t="shared" si="3"/>
        <v>488393.72499999998</v>
      </c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 codeName="Hoja60">
    <pageSetUpPr fitToPage="1"/>
  </sheetPr>
  <dimension ref="A1:K82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520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33"/>
      <c r="B4" s="605" t="s">
        <v>391</v>
      </c>
      <c r="C4" s="606"/>
      <c r="D4" s="606"/>
      <c r="E4" s="606"/>
      <c r="F4" s="606"/>
      <c r="G4" s="606"/>
      <c r="H4" s="606"/>
      <c r="I4" s="606"/>
      <c r="J4" s="607"/>
    </row>
    <row r="5" spans="1:11" ht="25.5" x14ac:dyDescent="0.25">
      <c r="A5" s="231" t="s">
        <v>0</v>
      </c>
      <c r="B5" s="478" t="s">
        <v>28</v>
      </c>
      <c r="C5" s="478" t="s">
        <v>30</v>
      </c>
      <c r="D5" s="478" t="s">
        <v>27</v>
      </c>
      <c r="E5" s="478" t="s">
        <v>29</v>
      </c>
      <c r="F5" s="478" t="s">
        <v>436</v>
      </c>
      <c r="G5" s="478" t="s">
        <v>437</v>
      </c>
      <c r="H5" s="478" t="s">
        <v>438</v>
      </c>
      <c r="I5" s="478" t="s">
        <v>439</v>
      </c>
      <c r="J5" s="478" t="s">
        <v>22</v>
      </c>
    </row>
    <row r="6" spans="1:11" ht="13.5" customHeight="1" x14ac:dyDescent="0.25">
      <c r="A6" s="59" t="s">
        <v>2</v>
      </c>
      <c r="B6" s="56">
        <v>1755.154</v>
      </c>
      <c r="C6" s="56">
        <v>37707.237430000001</v>
      </c>
      <c r="D6" s="56">
        <v>14270.823</v>
      </c>
      <c r="E6" s="56">
        <v>0</v>
      </c>
      <c r="F6" s="56">
        <v>281.44299999999998</v>
      </c>
      <c r="G6" s="56">
        <v>0</v>
      </c>
      <c r="H6" s="56">
        <v>0</v>
      </c>
      <c r="I6" s="56">
        <v>0</v>
      </c>
      <c r="J6" s="56">
        <f>SUM(B6:I6)</f>
        <v>54014.657430000007</v>
      </c>
      <c r="K6" s="27"/>
    </row>
    <row r="7" spans="1:11" ht="13.5" customHeight="1" x14ac:dyDescent="0.25">
      <c r="A7" s="59" t="s">
        <v>3</v>
      </c>
      <c r="B7" s="56">
        <v>1525.3140000000001</v>
      </c>
      <c r="C7" s="56">
        <v>35660.561999999998</v>
      </c>
      <c r="D7" s="56">
        <v>10868.101000000001</v>
      </c>
      <c r="E7" s="56">
        <v>0</v>
      </c>
      <c r="F7" s="56">
        <v>231.03200000000001</v>
      </c>
      <c r="G7" s="56">
        <v>0</v>
      </c>
      <c r="H7" s="56">
        <v>0</v>
      </c>
      <c r="I7" s="56">
        <v>0</v>
      </c>
      <c r="J7" s="56">
        <f t="shared" ref="J7:J17" si="0">SUM(B7:I7)</f>
        <v>48285.008999999998</v>
      </c>
      <c r="K7" s="27"/>
    </row>
    <row r="8" spans="1:11" ht="13.5" customHeight="1" x14ac:dyDescent="0.25">
      <c r="A8" s="59" t="s">
        <v>4</v>
      </c>
      <c r="B8" s="56">
        <v>2055.3159999999998</v>
      </c>
      <c r="C8" s="56">
        <v>42167.608999999997</v>
      </c>
      <c r="D8" s="56">
        <v>16516.224999999999</v>
      </c>
      <c r="E8" s="56">
        <v>0</v>
      </c>
      <c r="F8" s="56">
        <v>272.87900000000002</v>
      </c>
      <c r="G8" s="56">
        <v>0</v>
      </c>
      <c r="H8" s="56">
        <v>0</v>
      </c>
      <c r="I8" s="56">
        <v>0</v>
      </c>
      <c r="J8" s="56">
        <f t="shared" si="0"/>
        <v>61012.028999999995</v>
      </c>
      <c r="K8" s="27"/>
    </row>
    <row r="9" spans="1:11" ht="13.5" customHeight="1" x14ac:dyDescent="0.25">
      <c r="A9" s="59" t="s">
        <v>5</v>
      </c>
      <c r="B9" s="56">
        <v>2263.672</v>
      </c>
      <c r="C9" s="56">
        <v>39981.584000000003</v>
      </c>
      <c r="D9" s="56">
        <v>19317.728999999999</v>
      </c>
      <c r="E9" s="56">
        <v>0</v>
      </c>
      <c r="F9" s="56">
        <v>269.45600000000002</v>
      </c>
      <c r="G9" s="56">
        <v>0</v>
      </c>
      <c r="H9" s="56">
        <v>0</v>
      </c>
      <c r="I9" s="56">
        <v>0</v>
      </c>
      <c r="J9" s="56">
        <f t="shared" si="0"/>
        <v>61832.440999999999</v>
      </c>
      <c r="K9" s="27"/>
    </row>
    <row r="10" spans="1:11" ht="13.5" customHeight="1" x14ac:dyDescent="0.25">
      <c r="A10" s="59" t="s">
        <v>6</v>
      </c>
      <c r="B10" s="56">
        <v>2811.15</v>
      </c>
      <c r="C10" s="56">
        <v>43011.101000000002</v>
      </c>
      <c r="D10" s="56">
        <v>34354.516000000003</v>
      </c>
      <c r="E10" s="56">
        <v>0</v>
      </c>
      <c r="F10" s="56">
        <v>278.15800000000002</v>
      </c>
      <c r="G10" s="56">
        <v>0</v>
      </c>
      <c r="H10" s="56">
        <v>0</v>
      </c>
      <c r="I10" s="56">
        <v>0</v>
      </c>
      <c r="J10" s="56">
        <f t="shared" si="0"/>
        <v>80454.925000000003</v>
      </c>
      <c r="K10" s="27"/>
    </row>
    <row r="11" spans="1:11" ht="13.5" customHeight="1" x14ac:dyDescent="0.25">
      <c r="A11" s="59" t="s">
        <v>7</v>
      </c>
      <c r="B11" s="56">
        <v>2973.8910000000001</v>
      </c>
      <c r="C11" s="56">
        <v>42236.915000000001</v>
      </c>
      <c r="D11" s="56">
        <v>41809.430999999997</v>
      </c>
      <c r="E11" s="56">
        <v>0</v>
      </c>
      <c r="F11" s="56">
        <v>250.327</v>
      </c>
      <c r="G11" s="56">
        <v>0</v>
      </c>
      <c r="H11" s="56">
        <v>0</v>
      </c>
      <c r="I11" s="56">
        <v>0</v>
      </c>
      <c r="J11" s="56">
        <f t="shared" si="0"/>
        <v>87270.563999999998</v>
      </c>
      <c r="K11" s="27"/>
    </row>
    <row r="12" spans="1:11" ht="13.5" customHeight="1" x14ac:dyDescent="0.25">
      <c r="A12" s="59" t="s">
        <v>8</v>
      </c>
      <c r="B12" s="56">
        <v>2254.6350000000002</v>
      </c>
      <c r="C12" s="56">
        <v>40690.949000000001</v>
      </c>
      <c r="D12" s="56">
        <v>47223.273999999998</v>
      </c>
      <c r="E12" s="56">
        <v>0</v>
      </c>
      <c r="F12" s="56">
        <v>245.208</v>
      </c>
      <c r="G12" s="56">
        <v>0</v>
      </c>
      <c r="H12" s="56">
        <v>0</v>
      </c>
      <c r="I12" s="56">
        <v>0</v>
      </c>
      <c r="J12" s="56">
        <f t="shared" si="0"/>
        <v>90414.066000000006</v>
      </c>
      <c r="K12" s="27"/>
    </row>
    <row r="13" spans="1:11" ht="13.5" customHeight="1" x14ac:dyDescent="0.25">
      <c r="A13" s="59" t="s">
        <v>9</v>
      </c>
      <c r="B13" s="56">
        <v>2527.134</v>
      </c>
      <c r="C13" s="56">
        <v>39234.455000000002</v>
      </c>
      <c r="D13" s="56">
        <v>38993.286</v>
      </c>
      <c r="E13" s="56">
        <v>0</v>
      </c>
      <c r="F13" s="56">
        <v>242.13</v>
      </c>
      <c r="G13" s="56">
        <v>0</v>
      </c>
      <c r="H13" s="56">
        <v>0</v>
      </c>
      <c r="I13" s="56">
        <v>0</v>
      </c>
      <c r="J13" s="56">
        <f t="shared" si="0"/>
        <v>80997.005000000005</v>
      </c>
      <c r="K13" s="27"/>
    </row>
    <row r="14" spans="1:11" ht="13.5" customHeight="1" x14ac:dyDescent="0.25">
      <c r="A14" s="59" t="s">
        <v>10</v>
      </c>
      <c r="B14" s="56">
        <v>2517.6779999999999</v>
      </c>
      <c r="C14" s="56">
        <v>38258.828999999998</v>
      </c>
      <c r="D14" s="56">
        <v>34632.678</v>
      </c>
      <c r="E14" s="56">
        <v>0</v>
      </c>
      <c r="F14" s="56">
        <v>220.32599999999999</v>
      </c>
      <c r="G14" s="56">
        <v>0</v>
      </c>
      <c r="H14" s="56">
        <v>0</v>
      </c>
      <c r="I14" s="56">
        <v>0</v>
      </c>
      <c r="J14" s="56">
        <f t="shared" si="0"/>
        <v>75629.510999999999</v>
      </c>
      <c r="K14" s="27"/>
    </row>
    <row r="15" spans="1:11" ht="13.5" customHeight="1" x14ac:dyDescent="0.25">
      <c r="A15" s="59" t="s">
        <v>11</v>
      </c>
      <c r="B15" s="56">
        <v>1951.039</v>
      </c>
      <c r="C15" s="56">
        <v>39038.682999999997</v>
      </c>
      <c r="D15" s="56">
        <v>26406.321</v>
      </c>
      <c r="E15" s="56">
        <v>0</v>
      </c>
      <c r="F15" s="56">
        <v>237.40100000000001</v>
      </c>
      <c r="G15" s="56">
        <v>0</v>
      </c>
      <c r="H15" s="56">
        <v>0</v>
      </c>
      <c r="I15" s="56">
        <v>0</v>
      </c>
      <c r="J15" s="56">
        <f t="shared" si="0"/>
        <v>67633.443999999989</v>
      </c>
      <c r="K15" s="27"/>
    </row>
    <row r="16" spans="1:11" ht="13.5" customHeight="1" x14ac:dyDescent="0.25">
      <c r="A16" s="59" t="s">
        <v>12</v>
      </c>
      <c r="B16" s="56">
        <v>1905.9760000000001</v>
      </c>
      <c r="C16" s="56">
        <v>38122.328000000001</v>
      </c>
      <c r="D16" s="56">
        <v>23085.963</v>
      </c>
      <c r="E16" s="56">
        <v>0</v>
      </c>
      <c r="F16" s="56">
        <v>227.07499999999999</v>
      </c>
      <c r="G16" s="56">
        <v>0</v>
      </c>
      <c r="H16" s="56">
        <v>0</v>
      </c>
      <c r="I16" s="56">
        <v>0</v>
      </c>
      <c r="J16" s="56">
        <f t="shared" si="0"/>
        <v>63341.342000000004</v>
      </c>
      <c r="K16" s="27"/>
    </row>
    <row r="17" spans="1:11" ht="13.5" customHeight="1" x14ac:dyDescent="0.25">
      <c r="A17" s="59" t="s">
        <v>13</v>
      </c>
      <c r="B17" s="56">
        <v>1692.5820000000001</v>
      </c>
      <c r="C17" s="56">
        <v>35366.538</v>
      </c>
      <c r="D17" s="56">
        <v>17262.806</v>
      </c>
      <c r="E17" s="56">
        <v>0</v>
      </c>
      <c r="F17" s="56">
        <v>226.916</v>
      </c>
      <c r="G17" s="56">
        <v>0</v>
      </c>
      <c r="H17" s="56">
        <v>0</v>
      </c>
      <c r="I17" s="56">
        <v>0</v>
      </c>
      <c r="J17" s="56">
        <f t="shared" si="0"/>
        <v>54548.842000000004</v>
      </c>
      <c r="K17" s="27"/>
    </row>
    <row r="18" spans="1:11" ht="13.5" customHeight="1" x14ac:dyDescent="0.25">
      <c r="A18" s="232" t="s">
        <v>22</v>
      </c>
      <c r="B18" s="60">
        <f t="shared" ref="B18:G18" si="1">+SUM(B6:B17)</f>
        <v>26233.540999999997</v>
      </c>
      <c r="C18" s="60">
        <f t="shared" si="1"/>
        <v>471476.79043000005</v>
      </c>
      <c r="D18" s="60">
        <f t="shared" si="1"/>
        <v>324741.15299999999</v>
      </c>
      <c r="E18" s="60">
        <f t="shared" si="1"/>
        <v>0</v>
      </c>
      <c r="F18" s="60">
        <f t="shared" si="1"/>
        <v>2982.3509999999997</v>
      </c>
      <c r="G18" s="60">
        <f t="shared" si="1"/>
        <v>0</v>
      </c>
      <c r="H18" s="60">
        <f>+SUM(H6:H17)</f>
        <v>0</v>
      </c>
      <c r="I18" s="60">
        <f t="shared" ref="I18:J18" si="2">+SUM(I6:I17)</f>
        <v>0</v>
      </c>
      <c r="J18" s="60">
        <f t="shared" si="2"/>
        <v>825433.83542999998</v>
      </c>
    </row>
    <row r="19" spans="1:11" ht="13.5" customHeight="1" x14ac:dyDescent="0.25">
      <c r="H19" s="389"/>
    </row>
    <row r="20" spans="1:11" ht="13.5" customHeight="1" x14ac:dyDescent="0.25">
      <c r="H20" s="389"/>
    </row>
    <row r="21" spans="1:11" ht="15.75" customHeight="1" x14ac:dyDescent="0.25">
      <c r="A21" s="484"/>
      <c r="B21" s="484"/>
      <c r="C21" s="484"/>
      <c r="D21" s="484"/>
      <c r="E21" s="484"/>
      <c r="F21" s="484"/>
      <c r="G21" s="484"/>
      <c r="H21" s="484"/>
      <c r="I21" s="484"/>
      <c r="J21" s="484"/>
    </row>
    <row r="22" spans="1:11" x14ac:dyDescent="0.25">
      <c r="A22" s="485"/>
      <c r="B22" s="486"/>
      <c r="C22" s="486"/>
      <c r="D22" s="486"/>
      <c r="E22" s="486"/>
      <c r="F22" s="486"/>
      <c r="G22" s="486"/>
      <c r="H22" s="486"/>
      <c r="I22" s="486"/>
      <c r="J22" s="486"/>
    </row>
    <row r="23" spans="1:11" ht="13.5" customHeight="1" x14ac:dyDescent="0.25">
      <c r="A23" s="76"/>
      <c r="B23" s="483"/>
      <c r="C23" s="483"/>
      <c r="D23" s="483"/>
      <c r="E23" s="483"/>
      <c r="F23" s="483"/>
      <c r="G23" s="483"/>
      <c r="H23" s="483"/>
      <c r="I23" s="483"/>
      <c r="J23" s="483"/>
      <c r="K23" s="27"/>
    </row>
    <row r="24" spans="1:11" ht="13.5" customHeight="1" x14ac:dyDescent="0.25">
      <c r="A24" s="76"/>
      <c r="B24" s="483"/>
      <c r="C24" s="483"/>
      <c r="D24" s="483"/>
      <c r="E24" s="483"/>
      <c r="F24" s="483"/>
      <c r="G24" s="483"/>
      <c r="H24" s="483"/>
      <c r="I24" s="483"/>
      <c r="J24" s="483"/>
      <c r="K24" s="27"/>
    </row>
    <row r="25" spans="1:11" ht="13.5" customHeight="1" x14ac:dyDescent="0.25">
      <c r="A25" s="76"/>
      <c r="B25" s="483"/>
      <c r="C25" s="483"/>
      <c r="D25" s="483"/>
      <c r="E25" s="483"/>
      <c r="F25" s="483"/>
      <c r="G25" s="483"/>
      <c r="H25" s="483"/>
      <c r="I25" s="483"/>
      <c r="J25" s="483"/>
      <c r="K25" s="27"/>
    </row>
    <row r="26" spans="1:11" ht="13.5" customHeight="1" x14ac:dyDescent="0.25">
      <c r="A26" s="76"/>
      <c r="B26" s="483"/>
      <c r="C26" s="483"/>
      <c r="D26" s="483"/>
      <c r="E26" s="483"/>
      <c r="F26" s="483"/>
      <c r="G26" s="483"/>
      <c r="H26" s="483"/>
      <c r="I26" s="483"/>
      <c r="J26" s="483"/>
      <c r="K26" s="27"/>
    </row>
    <row r="27" spans="1:11" ht="13.5" customHeight="1" x14ac:dyDescent="0.25">
      <c r="A27" s="76"/>
      <c r="B27" s="483"/>
      <c r="C27" s="483"/>
      <c r="D27" s="483"/>
      <c r="E27" s="483"/>
      <c r="F27" s="483"/>
      <c r="G27" s="483"/>
      <c r="H27" s="483"/>
      <c r="I27" s="483"/>
      <c r="J27" s="483"/>
      <c r="K27" s="27"/>
    </row>
    <row r="28" spans="1:11" ht="13.5" customHeight="1" x14ac:dyDescent="0.25">
      <c r="A28" s="76"/>
      <c r="B28" s="483"/>
      <c r="C28" s="483"/>
      <c r="D28" s="483"/>
      <c r="E28" s="483"/>
      <c r="F28" s="483"/>
      <c r="G28" s="483"/>
      <c r="H28" s="483"/>
      <c r="I28" s="483"/>
      <c r="J28" s="483"/>
      <c r="K28" s="27"/>
    </row>
    <row r="29" spans="1:11" ht="13.5" customHeight="1" x14ac:dyDescent="0.25">
      <c r="A29" s="76"/>
      <c r="B29" s="483"/>
      <c r="C29" s="483"/>
      <c r="D29" s="483"/>
      <c r="E29" s="483"/>
      <c r="F29" s="483"/>
      <c r="G29" s="483"/>
      <c r="H29" s="483"/>
      <c r="I29" s="483"/>
      <c r="J29" s="483"/>
      <c r="K29" s="27"/>
    </row>
    <row r="30" spans="1:11" ht="13.5" customHeight="1" x14ac:dyDescent="0.25">
      <c r="A30" s="76"/>
      <c r="B30" s="483"/>
      <c r="C30" s="483"/>
      <c r="D30" s="483"/>
      <c r="E30" s="483"/>
      <c r="F30" s="483"/>
      <c r="G30" s="483"/>
      <c r="H30" s="483"/>
      <c r="I30" s="483"/>
      <c r="J30" s="483"/>
      <c r="K30" s="27"/>
    </row>
    <row r="31" spans="1:11" ht="13.5" customHeight="1" x14ac:dyDescent="0.25">
      <c r="A31" s="76"/>
      <c r="B31" s="483"/>
      <c r="C31" s="483"/>
      <c r="D31" s="483"/>
      <c r="E31" s="483"/>
      <c r="F31" s="483"/>
      <c r="G31" s="483"/>
      <c r="H31" s="483"/>
      <c r="I31" s="483"/>
      <c r="J31" s="483"/>
      <c r="K31" s="27"/>
    </row>
    <row r="32" spans="1:11" ht="13.5" customHeight="1" x14ac:dyDescent="0.25">
      <c r="A32" s="76"/>
      <c r="B32" s="483"/>
      <c r="C32" s="483"/>
      <c r="D32" s="483"/>
      <c r="E32" s="483"/>
      <c r="F32" s="483"/>
      <c r="G32" s="483"/>
      <c r="H32" s="483"/>
      <c r="I32" s="483"/>
      <c r="J32" s="483"/>
      <c r="K32" s="27"/>
    </row>
    <row r="33" spans="1:11" ht="13.5" customHeight="1" x14ac:dyDescent="0.25">
      <c r="A33" s="76"/>
      <c r="B33" s="483"/>
      <c r="C33" s="483"/>
      <c r="D33" s="483"/>
      <c r="E33" s="483"/>
      <c r="F33" s="483"/>
      <c r="G33" s="483"/>
      <c r="H33" s="483"/>
      <c r="I33" s="483"/>
      <c r="J33" s="483"/>
      <c r="K33" s="27"/>
    </row>
    <row r="34" spans="1:11" ht="13.5" customHeight="1" x14ac:dyDescent="0.25">
      <c r="A34" s="76"/>
      <c r="B34" s="483"/>
      <c r="C34" s="483"/>
      <c r="D34" s="483"/>
      <c r="E34" s="483"/>
      <c r="F34" s="483"/>
      <c r="G34" s="483"/>
      <c r="H34" s="483"/>
      <c r="I34" s="483"/>
      <c r="J34" s="483"/>
      <c r="K34" s="27"/>
    </row>
    <row r="35" spans="1:11" ht="13.5" customHeight="1" x14ac:dyDescent="0.25">
      <c r="A35" s="484"/>
      <c r="B35" s="484"/>
      <c r="C35" s="484"/>
      <c r="D35" s="484"/>
      <c r="E35" s="484"/>
      <c r="F35" s="484"/>
      <c r="G35" s="484"/>
      <c r="H35" s="484"/>
      <c r="I35" s="484"/>
      <c r="J35" s="484"/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J109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33" customWidth="1"/>
    <col min="7" max="7" width="11.42578125" style="8"/>
    <col min="8" max="8" width="13.85546875" style="8" bestFit="1" customWidth="1"/>
    <col min="9" max="16384" width="11.42578125" style="8"/>
  </cols>
  <sheetData>
    <row r="1" spans="2:10" x14ac:dyDescent="0.25">
      <c r="B1" s="13" t="s">
        <v>495</v>
      </c>
      <c r="C1" s="9"/>
      <c r="D1" s="9"/>
      <c r="E1" s="9"/>
      <c r="F1" s="332"/>
    </row>
    <row r="2" spans="2:10" x14ac:dyDescent="0.25">
      <c r="B2" s="9"/>
      <c r="C2" s="9"/>
      <c r="D2" s="9"/>
      <c r="E2" s="9"/>
      <c r="F2" s="332"/>
    </row>
    <row r="3" spans="2:10" x14ac:dyDescent="0.25">
      <c r="B3" s="9"/>
      <c r="C3" s="9"/>
      <c r="D3" s="9"/>
      <c r="E3" s="9"/>
      <c r="F3" s="332"/>
    </row>
    <row r="4" spans="2:10" x14ac:dyDescent="0.25">
      <c r="B4" s="11" t="s">
        <v>77</v>
      </c>
      <c r="C4" s="9"/>
      <c r="D4" s="9"/>
      <c r="E4" s="9"/>
      <c r="F4" s="332"/>
    </row>
    <row r="5" spans="2:10" ht="14.25" thickBot="1" x14ac:dyDescent="0.3">
      <c r="B5" s="9"/>
      <c r="C5" s="9"/>
      <c r="D5" s="9"/>
      <c r="E5" s="9"/>
      <c r="F5" s="332"/>
    </row>
    <row r="6" spans="2:10" ht="14.25" thickBot="1" x14ac:dyDescent="0.3">
      <c r="B6" s="457" t="s">
        <v>78</v>
      </c>
      <c r="C6" s="458"/>
      <c r="D6" s="459" t="s">
        <v>79</v>
      </c>
      <c r="E6" s="458"/>
      <c r="F6" s="460"/>
    </row>
    <row r="7" spans="2:10" ht="14.25" thickBot="1" x14ac:dyDescent="0.3">
      <c r="B7" s="461" t="s">
        <v>80</v>
      </c>
      <c r="C7" s="462" t="s">
        <v>188</v>
      </c>
      <c r="D7" s="462" t="s">
        <v>187</v>
      </c>
      <c r="E7" s="462" t="s">
        <v>189</v>
      </c>
      <c r="F7" s="462" t="s">
        <v>15</v>
      </c>
    </row>
    <row r="8" spans="2:10" ht="14.25" thickBot="1" x14ac:dyDescent="0.3">
      <c r="B8" s="357" t="s">
        <v>23</v>
      </c>
      <c r="C8" s="367">
        <f>SUM(C9:C13)</f>
        <v>165123.20399999997</v>
      </c>
      <c r="D8" s="367">
        <f t="shared" ref="D8:E8" si="0">SUM(D9:D13)</f>
        <v>254942.476</v>
      </c>
      <c r="E8" s="367">
        <f t="shared" si="0"/>
        <v>543786.56900000002</v>
      </c>
      <c r="F8" s="367">
        <f>SUM(F9:F13)</f>
        <v>963852.24899999995</v>
      </c>
      <c r="H8" s="488"/>
      <c r="J8" s="555"/>
    </row>
    <row r="9" spans="2:10" ht="14.25" x14ac:dyDescent="0.3">
      <c r="B9" s="359" t="s">
        <v>335</v>
      </c>
      <c r="C9" s="464">
        <f>+'7'!$N6</f>
        <v>0</v>
      </c>
      <c r="D9" s="464">
        <f>+'8'!$N6</f>
        <v>0</v>
      </c>
      <c r="E9" s="464">
        <f>+'9'!$N6</f>
        <v>0</v>
      </c>
      <c r="F9" s="465">
        <f>SUM(C9:E9)</f>
        <v>0</v>
      </c>
      <c r="H9" s="487"/>
      <c r="J9" s="555"/>
    </row>
    <row r="10" spans="2:10" ht="14.25" x14ac:dyDescent="0.3">
      <c r="B10" s="391" t="s">
        <v>375</v>
      </c>
      <c r="C10" s="464">
        <f>+'7'!$N7</f>
        <v>81280.069999999992</v>
      </c>
      <c r="D10" s="464">
        <f>+'8'!$N7</f>
        <v>178115.236</v>
      </c>
      <c r="E10" s="464">
        <f>+'9'!$N7</f>
        <v>0</v>
      </c>
      <c r="F10" s="465">
        <f t="shared" ref="F10:F85" si="1">SUM(C10:E10)</f>
        <v>259395.30599999998</v>
      </c>
      <c r="H10" s="487"/>
      <c r="J10" s="555"/>
    </row>
    <row r="11" spans="2:10" ht="14.25" x14ac:dyDescent="0.3">
      <c r="B11" s="391" t="s">
        <v>380</v>
      </c>
      <c r="C11" s="464">
        <f>+'7'!$N8</f>
        <v>0</v>
      </c>
      <c r="D11" s="464">
        <f>+'8'!$N8</f>
        <v>0</v>
      </c>
      <c r="E11" s="464">
        <f>+'9'!$N8</f>
        <v>229476.59300000002</v>
      </c>
      <c r="F11" s="465">
        <f t="shared" si="1"/>
        <v>229476.59300000002</v>
      </c>
      <c r="H11" s="487"/>
      <c r="J11" s="555"/>
    </row>
    <row r="12" spans="2:10" ht="14.25" x14ac:dyDescent="0.3">
      <c r="B12" s="391" t="s">
        <v>336</v>
      </c>
      <c r="C12" s="464">
        <f>+'7'!$N9</f>
        <v>83843.133999999991</v>
      </c>
      <c r="D12" s="464">
        <f>+'8'!$N9</f>
        <v>76827.239999999991</v>
      </c>
      <c r="E12" s="464">
        <f>+'9'!$N9</f>
        <v>0</v>
      </c>
      <c r="F12" s="465">
        <f t="shared" si="1"/>
        <v>160670.37399999998</v>
      </c>
      <c r="H12" s="487"/>
      <c r="J12" s="555"/>
    </row>
    <row r="13" spans="2:10" ht="15" thickBot="1" x14ac:dyDescent="0.35">
      <c r="B13" s="391" t="s">
        <v>337</v>
      </c>
      <c r="C13" s="464">
        <f>+'7'!$N10</f>
        <v>0</v>
      </c>
      <c r="D13" s="464">
        <f>+'8'!$N10</f>
        <v>0</v>
      </c>
      <c r="E13" s="464">
        <f>+'9'!$N10</f>
        <v>314309.97600000002</v>
      </c>
      <c r="F13" s="465">
        <f t="shared" si="1"/>
        <v>314309.97600000002</v>
      </c>
      <c r="H13" s="487"/>
      <c r="J13" s="555"/>
    </row>
    <row r="14" spans="2:10" ht="14.25" thickBot="1" x14ac:dyDescent="0.3">
      <c r="B14" s="357" t="s">
        <v>338</v>
      </c>
      <c r="C14" s="367">
        <f>SUM(C15:C31)</f>
        <v>2216115.0180000002</v>
      </c>
      <c r="D14" s="367">
        <f t="shared" ref="D14:F14" si="2">SUM(D15:D31)</f>
        <v>1890334.003</v>
      </c>
      <c r="E14" s="367">
        <f t="shared" si="2"/>
        <v>5657.9850000000006</v>
      </c>
      <c r="F14" s="367">
        <f t="shared" si="2"/>
        <v>4112107.0060000001</v>
      </c>
      <c r="H14" s="488"/>
      <c r="J14" s="555"/>
    </row>
    <row r="15" spans="2:10" ht="14.25" x14ac:dyDescent="0.3">
      <c r="B15" s="359" t="s">
        <v>389</v>
      </c>
      <c r="C15" s="464">
        <f>+'7'!$N12</f>
        <v>0</v>
      </c>
      <c r="D15" s="464">
        <f>+'8'!$N12</f>
        <v>0</v>
      </c>
      <c r="E15" s="464">
        <f>+'9'!$N12</f>
        <v>0</v>
      </c>
      <c r="F15" s="465">
        <f t="shared" si="1"/>
        <v>0</v>
      </c>
      <c r="H15" s="487"/>
      <c r="J15" s="555"/>
    </row>
    <row r="16" spans="2:10" ht="14.25" x14ac:dyDescent="0.3">
      <c r="B16" s="359" t="s">
        <v>339</v>
      </c>
      <c r="C16" s="464">
        <f>+'7'!$N13</f>
        <v>2368.4569999999985</v>
      </c>
      <c r="D16" s="464">
        <f>+'8'!$N13</f>
        <v>0</v>
      </c>
      <c r="E16" s="464">
        <f>+'9'!$N13</f>
        <v>0</v>
      </c>
      <c r="F16" s="465">
        <f t="shared" si="1"/>
        <v>2368.4569999999985</v>
      </c>
      <c r="H16" s="487"/>
      <c r="J16" s="555"/>
    </row>
    <row r="17" spans="2:10" ht="14.25" x14ac:dyDescent="0.3">
      <c r="B17" s="391" t="s">
        <v>340</v>
      </c>
      <c r="C17" s="464">
        <f>+'7'!$N14</f>
        <v>0</v>
      </c>
      <c r="D17" s="464">
        <f>+'8'!$N14</f>
        <v>0</v>
      </c>
      <c r="E17" s="464">
        <f>+'9'!$N14</f>
        <v>0</v>
      </c>
      <c r="F17" s="465">
        <f t="shared" si="1"/>
        <v>0</v>
      </c>
      <c r="H17" s="487"/>
      <c r="J17" s="555"/>
    </row>
    <row r="18" spans="2:10" ht="14.25" x14ac:dyDescent="0.3">
      <c r="B18" s="391" t="s">
        <v>341</v>
      </c>
      <c r="C18" s="464">
        <f>+'7'!$N15</f>
        <v>0</v>
      </c>
      <c r="D18" s="464">
        <f>+'8'!$N15</f>
        <v>0</v>
      </c>
      <c r="E18" s="464">
        <f>+'9'!$N15</f>
        <v>0</v>
      </c>
      <c r="F18" s="465">
        <f t="shared" si="1"/>
        <v>0</v>
      </c>
      <c r="H18" s="487"/>
      <c r="J18" s="555"/>
    </row>
    <row r="19" spans="2:10" ht="14.25" x14ac:dyDescent="0.3">
      <c r="B19" s="391" t="s">
        <v>342</v>
      </c>
      <c r="C19" s="464">
        <f>+'7'!$N16</f>
        <v>0</v>
      </c>
      <c r="D19" s="464">
        <f>+'8'!$N16</f>
        <v>0</v>
      </c>
      <c r="E19" s="464">
        <f>+'9'!$N16</f>
        <v>0</v>
      </c>
      <c r="F19" s="465">
        <f t="shared" si="1"/>
        <v>0</v>
      </c>
      <c r="H19" s="487"/>
      <c r="J19" s="555"/>
    </row>
    <row r="20" spans="2:10" ht="14.25" x14ac:dyDescent="0.3">
      <c r="B20" s="391" t="s">
        <v>343</v>
      </c>
      <c r="C20" s="464">
        <f>+'7'!$N17</f>
        <v>0</v>
      </c>
      <c r="D20" s="464">
        <f>+'8'!$N17</f>
        <v>0</v>
      </c>
      <c r="E20" s="464">
        <f>+'9'!$N17</f>
        <v>0</v>
      </c>
      <c r="F20" s="465">
        <f t="shared" si="1"/>
        <v>0</v>
      </c>
      <c r="H20" s="487"/>
      <c r="J20" s="555"/>
    </row>
    <row r="21" spans="2:10" ht="14.25" x14ac:dyDescent="0.3">
      <c r="B21" s="456" t="s">
        <v>457</v>
      </c>
      <c r="C21" s="464">
        <f>+'7'!$N18</f>
        <v>996457.326</v>
      </c>
      <c r="D21" s="464">
        <f>+'8'!$N18</f>
        <v>0</v>
      </c>
      <c r="E21" s="464">
        <f>+'9'!$N18</f>
        <v>0</v>
      </c>
      <c r="F21" s="465">
        <f t="shared" si="1"/>
        <v>996457.326</v>
      </c>
      <c r="H21" s="487"/>
      <c r="J21" s="555"/>
    </row>
    <row r="22" spans="2:10" ht="14.25" x14ac:dyDescent="0.3">
      <c r="B22" s="456" t="s">
        <v>458</v>
      </c>
      <c r="C22" s="464">
        <f>+'7'!$N19</f>
        <v>506815.39400000003</v>
      </c>
      <c r="D22" s="464">
        <f>+'8'!$N19</f>
        <v>10753</v>
      </c>
      <c r="E22" s="464">
        <f>+'9'!$N19</f>
        <v>0</v>
      </c>
      <c r="F22" s="465">
        <f t="shared" si="1"/>
        <v>517568.39400000003</v>
      </c>
      <c r="H22" s="487"/>
      <c r="J22" s="555"/>
    </row>
    <row r="23" spans="2:10" ht="14.25" x14ac:dyDescent="0.3">
      <c r="B23" s="456" t="s">
        <v>459</v>
      </c>
      <c r="C23" s="464">
        <f>+'7'!$N20</f>
        <v>505430.18</v>
      </c>
      <c r="D23" s="464">
        <f>+'8'!$N20</f>
        <v>1294447.5419999999</v>
      </c>
      <c r="E23" s="464">
        <f>+'9'!$N20</f>
        <v>0</v>
      </c>
      <c r="F23" s="465">
        <f t="shared" si="1"/>
        <v>1799877.7219999998</v>
      </c>
      <c r="H23" s="487"/>
      <c r="J23" s="555"/>
    </row>
    <row r="24" spans="2:10" ht="14.25" x14ac:dyDescent="0.3">
      <c r="B24" s="456" t="s">
        <v>460</v>
      </c>
      <c r="C24" s="464">
        <f>+'7'!$N21</f>
        <v>185731.04800000001</v>
      </c>
      <c r="D24" s="464">
        <f>+'8'!$N21</f>
        <v>585133.46100000001</v>
      </c>
      <c r="E24" s="464">
        <f>+'9'!$N21</f>
        <v>0</v>
      </c>
      <c r="F24" s="465">
        <f t="shared" si="1"/>
        <v>770864.50900000008</v>
      </c>
      <c r="H24" s="487"/>
      <c r="J24" s="555"/>
    </row>
    <row r="25" spans="2:10" ht="14.25" x14ac:dyDescent="0.3">
      <c r="B25" s="456" t="s">
        <v>485</v>
      </c>
      <c r="C25" s="464">
        <f>+'7'!$N22</f>
        <v>0</v>
      </c>
      <c r="D25" s="464">
        <f>+'8'!$N22</f>
        <v>0</v>
      </c>
      <c r="E25" s="464">
        <f>+'9'!$N22</f>
        <v>30507.904999999999</v>
      </c>
      <c r="F25" s="465">
        <f t="shared" ref="F25:F27" si="3">SUM(C25:E25)</f>
        <v>30507.904999999999</v>
      </c>
      <c r="H25" s="487"/>
      <c r="J25" s="555"/>
    </row>
    <row r="26" spans="2:10" ht="14.25" x14ac:dyDescent="0.3">
      <c r="B26" s="456" t="s">
        <v>486</v>
      </c>
      <c r="C26" s="464">
        <f>+'7'!$N23</f>
        <v>0</v>
      </c>
      <c r="D26" s="464">
        <f>+'8'!$N23</f>
        <v>0</v>
      </c>
      <c r="E26" s="464">
        <f>+'9'!$N23</f>
        <v>-24849.919999999998</v>
      </c>
      <c r="F26" s="465">
        <f t="shared" si="3"/>
        <v>-24849.919999999998</v>
      </c>
      <c r="H26" s="487"/>
      <c r="J26" s="555"/>
    </row>
    <row r="27" spans="2:10" ht="14.25" x14ac:dyDescent="0.3">
      <c r="B27" s="456" t="s">
        <v>482</v>
      </c>
      <c r="C27" s="464">
        <f>+'7'!$N24</f>
        <v>0</v>
      </c>
      <c r="D27" s="464">
        <f>+'8'!$N24</f>
        <v>0</v>
      </c>
      <c r="E27" s="464">
        <f>+'9'!$N24</f>
        <v>0</v>
      </c>
      <c r="F27" s="465">
        <f t="shared" si="3"/>
        <v>0</v>
      </c>
      <c r="H27" s="487"/>
      <c r="J27" s="555"/>
    </row>
    <row r="28" spans="2:10" ht="14.25" x14ac:dyDescent="0.3">
      <c r="B28" s="456" t="s">
        <v>461</v>
      </c>
      <c r="C28" s="464">
        <f>+'7'!$N25</f>
        <v>1559.6190000000011</v>
      </c>
      <c r="D28" s="464">
        <f>+'8'!$N25</f>
        <v>0</v>
      </c>
      <c r="E28" s="464">
        <f>+'9'!$N25</f>
        <v>0</v>
      </c>
      <c r="F28" s="465">
        <f t="shared" si="1"/>
        <v>1559.6190000000011</v>
      </c>
      <c r="H28" s="487"/>
      <c r="J28" s="555"/>
    </row>
    <row r="29" spans="2:10" ht="14.25" x14ac:dyDescent="0.3">
      <c r="B29" s="391" t="s">
        <v>547</v>
      </c>
      <c r="C29" s="464">
        <f>+'7'!$N26</f>
        <v>0</v>
      </c>
      <c r="D29" s="464">
        <f>+'8'!$N26</f>
        <v>0</v>
      </c>
      <c r="E29" s="464">
        <f>+'9'!$N26</f>
        <v>0</v>
      </c>
      <c r="F29" s="465">
        <f t="shared" ref="F29:F31" si="4">SUM(C29:E29)</f>
        <v>0</v>
      </c>
      <c r="H29" s="487"/>
      <c r="J29" s="555"/>
    </row>
    <row r="30" spans="2:10" ht="14.25" x14ac:dyDescent="0.3">
      <c r="B30" s="391" t="s">
        <v>548</v>
      </c>
      <c r="C30" s="464">
        <f>+'7'!$N27</f>
        <v>13904.945</v>
      </c>
      <c r="D30" s="464">
        <f>+'8'!$N27</f>
        <v>0</v>
      </c>
      <c r="E30" s="464">
        <f>+'9'!$N27</f>
        <v>0</v>
      </c>
      <c r="F30" s="465">
        <f t="shared" si="4"/>
        <v>13904.945</v>
      </c>
      <c r="H30" s="487"/>
      <c r="J30" s="555"/>
    </row>
    <row r="31" spans="2:10" ht="15" thickBot="1" x14ac:dyDescent="0.35">
      <c r="B31" s="538" t="s">
        <v>549</v>
      </c>
      <c r="C31" s="464">
        <f>+'7'!$N28</f>
        <v>3848.049</v>
      </c>
      <c r="D31" s="464">
        <f>+'8'!$N28</f>
        <v>0</v>
      </c>
      <c r="E31" s="464">
        <f>+'9'!$N28</f>
        <v>0</v>
      </c>
      <c r="F31" s="465">
        <f t="shared" si="4"/>
        <v>3848.049</v>
      </c>
      <c r="H31" s="487"/>
      <c r="J31" s="555"/>
    </row>
    <row r="32" spans="2:10" ht="14.25" thickBot="1" x14ac:dyDescent="0.3">
      <c r="B32" s="357" t="s">
        <v>24</v>
      </c>
      <c r="C32" s="367">
        <f t="shared" ref="C32" si="5">SUM(C33:C36)</f>
        <v>549832.46899999992</v>
      </c>
      <c r="D32" s="367">
        <f t="shared" ref="D32:E32" si="6">SUM(D33:D36)</f>
        <v>351262.37599999999</v>
      </c>
      <c r="E32" s="367">
        <f t="shared" si="6"/>
        <v>21609.542000000005</v>
      </c>
      <c r="F32" s="367">
        <f>SUM(F33:F36)</f>
        <v>922704.38699999999</v>
      </c>
      <c r="H32" s="488"/>
      <c r="J32" s="555"/>
    </row>
    <row r="33" spans="2:10" ht="14.25" x14ac:dyDescent="0.3">
      <c r="B33" s="359" t="s">
        <v>344</v>
      </c>
      <c r="C33" s="464">
        <f>+'7'!$N30</f>
        <v>0</v>
      </c>
      <c r="D33" s="464">
        <f>+'8'!$N30</f>
        <v>0</v>
      </c>
      <c r="E33" s="464">
        <f>+'9'!$N30</f>
        <v>0</v>
      </c>
      <c r="F33" s="465">
        <f t="shared" si="1"/>
        <v>0</v>
      </c>
      <c r="H33" s="487"/>
      <c r="J33" s="555"/>
    </row>
    <row r="34" spans="2:10" ht="14.25" x14ac:dyDescent="0.3">
      <c r="B34" s="359" t="s">
        <v>345</v>
      </c>
      <c r="C34" s="464">
        <f>+'7'!$N31</f>
        <v>0</v>
      </c>
      <c r="D34" s="464">
        <f>+'8'!$N31</f>
        <v>0</v>
      </c>
      <c r="E34" s="464">
        <f>+'9'!$N31</f>
        <v>0</v>
      </c>
      <c r="F34" s="465">
        <f t="shared" si="1"/>
        <v>0</v>
      </c>
      <c r="H34" s="487"/>
      <c r="J34" s="555"/>
    </row>
    <row r="35" spans="2:10" ht="14.25" x14ac:dyDescent="0.3">
      <c r="B35" s="359" t="s">
        <v>24</v>
      </c>
      <c r="C35" s="464">
        <f>+'7'!$N32</f>
        <v>80474.205000000002</v>
      </c>
      <c r="D35" s="464">
        <f>+'8'!$N32</f>
        <v>79109.788</v>
      </c>
      <c r="E35" s="464">
        <f>+'9'!$N32</f>
        <v>0</v>
      </c>
      <c r="F35" s="465">
        <f t="shared" si="1"/>
        <v>159583.99300000002</v>
      </c>
      <c r="H35" s="487"/>
      <c r="J35" s="555"/>
    </row>
    <row r="36" spans="2:10" ht="15" thickBot="1" x14ac:dyDescent="0.35">
      <c r="B36" s="359" t="s">
        <v>465</v>
      </c>
      <c r="C36" s="464">
        <f>+'7'!$N33</f>
        <v>469358.26399999997</v>
      </c>
      <c r="D36" s="464">
        <f>+'8'!$N33</f>
        <v>272152.58799999999</v>
      </c>
      <c r="E36" s="464">
        <f>+'9'!$N33</f>
        <v>21609.542000000005</v>
      </c>
      <c r="F36" s="465">
        <f t="shared" si="1"/>
        <v>763120.39399999997</v>
      </c>
      <c r="H36" s="487"/>
      <c r="J36" s="555"/>
    </row>
    <row r="37" spans="2:10" ht="14.25" thickBot="1" x14ac:dyDescent="0.3">
      <c r="B37" s="357" t="s">
        <v>346</v>
      </c>
      <c r="C37" s="367">
        <f>SUM(C38:C50)</f>
        <v>1720714.9070000001</v>
      </c>
      <c r="D37" s="367">
        <f t="shared" ref="D37:F37" si="7">SUM(D38:D50)</f>
        <v>1984779.3569999998</v>
      </c>
      <c r="E37" s="367">
        <f t="shared" si="7"/>
        <v>51288.057000000001</v>
      </c>
      <c r="F37" s="367">
        <f t="shared" si="7"/>
        <v>3756782.321</v>
      </c>
      <c r="H37" s="488"/>
      <c r="J37" s="555"/>
    </row>
    <row r="38" spans="2:10" ht="14.25" x14ac:dyDescent="0.3">
      <c r="B38" s="359" t="s">
        <v>376</v>
      </c>
      <c r="C38" s="464">
        <f>+'7'!$N35</f>
        <v>4020.5099999999979</v>
      </c>
      <c r="D38" s="464">
        <f>+'8'!$N35</f>
        <v>13837.585000000001</v>
      </c>
      <c r="E38" s="464">
        <f>+'9'!$N35</f>
        <v>0</v>
      </c>
      <c r="F38" s="465">
        <f t="shared" si="1"/>
        <v>17858.094999999998</v>
      </c>
      <c r="H38" s="487"/>
      <c r="J38" s="555"/>
    </row>
    <row r="39" spans="2:10" ht="14.25" x14ac:dyDescent="0.3">
      <c r="B39" s="359" t="s">
        <v>309</v>
      </c>
      <c r="C39" s="464">
        <f>+'7'!$N36</f>
        <v>0</v>
      </c>
      <c r="D39" s="464">
        <f>+'8'!$N36</f>
        <v>0</v>
      </c>
      <c r="E39" s="464">
        <f>+'9'!$N36</f>
        <v>0</v>
      </c>
      <c r="F39" s="465">
        <f t="shared" si="1"/>
        <v>0</v>
      </c>
      <c r="H39" s="487"/>
      <c r="J39" s="555"/>
    </row>
    <row r="40" spans="2:10" ht="14.25" x14ac:dyDescent="0.3">
      <c r="B40" s="359" t="s">
        <v>347</v>
      </c>
      <c r="C40" s="464">
        <f>+'7'!$N37</f>
        <v>22999.600000000002</v>
      </c>
      <c r="D40" s="464">
        <f>+'8'!$N37</f>
        <v>24996.695</v>
      </c>
      <c r="E40" s="464">
        <f>+'9'!$N37</f>
        <v>0</v>
      </c>
      <c r="F40" s="465">
        <f t="shared" si="1"/>
        <v>47996.294999999998</v>
      </c>
      <c r="H40" s="487"/>
      <c r="J40" s="555"/>
    </row>
    <row r="41" spans="2:10" ht="14.25" x14ac:dyDescent="0.3">
      <c r="B41" s="359" t="s">
        <v>348</v>
      </c>
      <c r="C41" s="464">
        <f>+'7'!$N38</f>
        <v>0</v>
      </c>
      <c r="D41" s="464">
        <f>+'8'!$N38</f>
        <v>0</v>
      </c>
      <c r="E41" s="464">
        <f>+'9'!$N38</f>
        <v>0</v>
      </c>
      <c r="F41" s="465">
        <f t="shared" si="1"/>
        <v>0</v>
      </c>
      <c r="H41" s="487"/>
      <c r="J41" s="555"/>
    </row>
    <row r="42" spans="2:10" ht="14.25" x14ac:dyDescent="0.3">
      <c r="B42" s="359" t="s">
        <v>487</v>
      </c>
      <c r="C42" s="464">
        <f>+'7'!$N39</f>
        <v>0</v>
      </c>
      <c r="D42" s="464">
        <f>+'8'!$N39</f>
        <v>0</v>
      </c>
      <c r="E42" s="464">
        <f>+'9'!$N39</f>
        <v>6726</v>
      </c>
      <c r="F42" s="465">
        <f t="shared" ref="F42:F44" si="8">SUM(C42:E42)</f>
        <v>6726</v>
      </c>
      <c r="H42" s="487"/>
      <c r="J42" s="555"/>
    </row>
    <row r="43" spans="2:10" ht="14.25" x14ac:dyDescent="0.3">
      <c r="B43" s="359" t="s">
        <v>488</v>
      </c>
      <c r="C43" s="464">
        <f>+'7'!$N40</f>
        <v>0</v>
      </c>
      <c r="D43" s="464">
        <f>+'8'!$N40</f>
        <v>0</v>
      </c>
      <c r="E43" s="464">
        <f>+'9'!$N40</f>
        <v>0</v>
      </c>
      <c r="F43" s="465">
        <f t="shared" si="8"/>
        <v>0</v>
      </c>
      <c r="H43" s="487"/>
      <c r="J43" s="555"/>
    </row>
    <row r="44" spans="2:10" ht="14.25" x14ac:dyDescent="0.3">
      <c r="B44" s="359" t="s">
        <v>489</v>
      </c>
      <c r="C44" s="464">
        <f>+'7'!$N41</f>
        <v>0</v>
      </c>
      <c r="D44" s="464">
        <f>+'8'!$N41</f>
        <v>0</v>
      </c>
      <c r="E44" s="464">
        <f>+'9'!$N41</f>
        <v>44562.057000000001</v>
      </c>
      <c r="F44" s="465">
        <f t="shared" si="8"/>
        <v>44562.057000000001</v>
      </c>
      <c r="H44" s="487"/>
      <c r="J44" s="555"/>
    </row>
    <row r="45" spans="2:10" ht="14.25" x14ac:dyDescent="0.3">
      <c r="B45" s="359" t="s">
        <v>308</v>
      </c>
      <c r="C45" s="464">
        <f>+'7'!$N42</f>
        <v>-10430.475</v>
      </c>
      <c r="D45" s="464">
        <f>+'8'!$N42</f>
        <v>-241704.49</v>
      </c>
      <c r="E45" s="464">
        <f>+'9'!$N42</f>
        <v>0</v>
      </c>
      <c r="F45" s="465">
        <f t="shared" si="1"/>
        <v>-252134.965</v>
      </c>
      <c r="H45" s="487"/>
      <c r="J45" s="555"/>
    </row>
    <row r="46" spans="2:10" ht="14.25" x14ac:dyDescent="0.3">
      <c r="B46" s="359" t="s">
        <v>349</v>
      </c>
      <c r="C46" s="464">
        <f>+'7'!$N43</f>
        <v>0</v>
      </c>
      <c r="D46" s="464">
        <f>+'8'!$N43</f>
        <v>0</v>
      </c>
      <c r="E46" s="464">
        <f>+'9'!$N43</f>
        <v>0</v>
      </c>
      <c r="F46" s="465">
        <f t="shared" si="1"/>
        <v>0</v>
      </c>
      <c r="H46" s="487"/>
      <c r="J46" s="555"/>
    </row>
    <row r="47" spans="2:10" ht="14.25" x14ac:dyDescent="0.3">
      <c r="B47" s="359" t="s">
        <v>462</v>
      </c>
      <c r="C47" s="464">
        <f>+'7'!$N44</f>
        <v>71490.316000000035</v>
      </c>
      <c r="D47" s="464">
        <f>+'8'!$N44</f>
        <v>0</v>
      </c>
      <c r="E47" s="464">
        <f>+'9'!$N44</f>
        <v>0</v>
      </c>
      <c r="F47" s="465">
        <f t="shared" si="1"/>
        <v>71490.316000000035</v>
      </c>
      <c r="H47" s="487"/>
      <c r="J47" s="555"/>
    </row>
    <row r="48" spans="2:10" ht="14.25" x14ac:dyDescent="0.3">
      <c r="B48" s="359" t="s">
        <v>463</v>
      </c>
      <c r="C48" s="464">
        <f>+'7'!$N45</f>
        <v>94692.040999999968</v>
      </c>
      <c r="D48" s="464">
        <f>+'8'!$N45</f>
        <v>187170.65299999999</v>
      </c>
      <c r="E48" s="464">
        <f>+'9'!$N45</f>
        <v>0</v>
      </c>
      <c r="F48" s="465">
        <f t="shared" si="1"/>
        <v>281862.69399999996</v>
      </c>
      <c r="H48" s="487"/>
      <c r="J48" s="555"/>
    </row>
    <row r="49" spans="2:10" ht="14.25" x14ac:dyDescent="0.3">
      <c r="B49" s="359" t="s">
        <v>464</v>
      </c>
      <c r="C49" s="464">
        <f>+'7'!$N46</f>
        <v>30765.527000000002</v>
      </c>
      <c r="D49" s="464">
        <f>+'8'!$N46</f>
        <v>27261.704999999998</v>
      </c>
      <c r="E49" s="464">
        <f>+'9'!$N46</f>
        <v>0</v>
      </c>
      <c r="F49" s="465">
        <f t="shared" si="1"/>
        <v>58027.232000000004</v>
      </c>
      <c r="H49" s="487"/>
      <c r="J49" s="555"/>
    </row>
    <row r="50" spans="2:10" ht="15" thickBot="1" x14ac:dyDescent="0.35">
      <c r="B50" s="463" t="s">
        <v>346</v>
      </c>
      <c r="C50" s="464">
        <f>+'7'!$N47</f>
        <v>1507177.388</v>
      </c>
      <c r="D50" s="464">
        <f>+'8'!$N47</f>
        <v>1973217.2089999998</v>
      </c>
      <c r="E50" s="464">
        <f>+'9'!$N47</f>
        <v>0</v>
      </c>
      <c r="F50" s="465">
        <f t="shared" ref="F50" si="9">SUM(C50:E50)</f>
        <v>3480394.5970000001</v>
      </c>
      <c r="H50" s="487"/>
      <c r="J50" s="555"/>
    </row>
    <row r="51" spans="2:10" ht="14.25" thickBot="1" x14ac:dyDescent="0.3">
      <c r="B51" s="357" t="s">
        <v>350</v>
      </c>
      <c r="C51" s="367">
        <f>SUM(C52:C61)</f>
        <v>174851.764</v>
      </c>
      <c r="D51" s="367">
        <f t="shared" ref="D51:F51" si="10">SUM(D52:D61)</f>
        <v>826803.30999999994</v>
      </c>
      <c r="E51" s="367">
        <f t="shared" si="10"/>
        <v>0</v>
      </c>
      <c r="F51" s="367">
        <f t="shared" si="10"/>
        <v>1001655.074</v>
      </c>
      <c r="H51" s="488"/>
      <c r="J51" s="555"/>
    </row>
    <row r="52" spans="2:10" ht="14.25" x14ac:dyDescent="0.3">
      <c r="B52" s="359" t="s">
        <v>310</v>
      </c>
      <c r="C52" s="464">
        <f>+'7'!$N49</f>
        <v>127862.68400000001</v>
      </c>
      <c r="D52" s="464">
        <f>+'8'!$N49</f>
        <v>67.738</v>
      </c>
      <c r="E52" s="464">
        <f>+'9'!$N49</f>
        <v>0</v>
      </c>
      <c r="F52" s="465">
        <f t="shared" si="1"/>
        <v>127930.42200000001</v>
      </c>
      <c r="H52" s="487"/>
      <c r="J52" s="555"/>
    </row>
    <row r="53" spans="2:10" ht="14.25" x14ac:dyDescent="0.3">
      <c r="B53" s="391" t="s">
        <v>351</v>
      </c>
      <c r="C53" s="464">
        <f>+'7'!$N50</f>
        <v>0</v>
      </c>
      <c r="D53" s="464">
        <f>+'8'!$N50</f>
        <v>0</v>
      </c>
      <c r="E53" s="464">
        <f>+'9'!$N50</f>
        <v>0</v>
      </c>
      <c r="F53" s="465">
        <f t="shared" si="1"/>
        <v>0</v>
      </c>
      <c r="H53" s="487"/>
      <c r="J53" s="555"/>
    </row>
    <row r="54" spans="2:10" ht="14.25" x14ac:dyDescent="0.3">
      <c r="B54" s="391" t="s">
        <v>352</v>
      </c>
      <c r="C54" s="464">
        <f>+'7'!$N51</f>
        <v>0</v>
      </c>
      <c r="D54" s="464">
        <f>+'8'!$N51</f>
        <v>0</v>
      </c>
      <c r="E54" s="464">
        <f>+'9'!$N51</f>
        <v>0</v>
      </c>
      <c r="F54" s="465">
        <f t="shared" si="1"/>
        <v>0</v>
      </c>
      <c r="H54" s="487"/>
      <c r="J54" s="555"/>
    </row>
    <row r="55" spans="2:10" ht="14.25" x14ac:dyDescent="0.3">
      <c r="B55" s="391" t="s">
        <v>353</v>
      </c>
      <c r="C55" s="464">
        <f>+'7'!$N52</f>
        <v>0</v>
      </c>
      <c r="D55" s="464">
        <f>+'8'!$N52</f>
        <v>0</v>
      </c>
      <c r="E55" s="464">
        <f>+'9'!$N52</f>
        <v>0</v>
      </c>
      <c r="F55" s="465">
        <f t="shared" si="1"/>
        <v>0</v>
      </c>
      <c r="H55" s="487"/>
      <c r="J55" s="555"/>
    </row>
    <row r="56" spans="2:10" ht="14.25" x14ac:dyDescent="0.3">
      <c r="B56" s="391" t="s">
        <v>434</v>
      </c>
      <c r="C56" s="464">
        <f>+'7'!$N53</f>
        <v>0</v>
      </c>
      <c r="D56" s="464">
        <f>+'8'!$N53</f>
        <v>0</v>
      </c>
      <c r="E56" s="464">
        <f>+'9'!$N53</f>
        <v>0</v>
      </c>
      <c r="F56" s="465">
        <f t="shared" si="1"/>
        <v>0</v>
      </c>
      <c r="H56" s="487"/>
      <c r="J56" s="555"/>
    </row>
    <row r="57" spans="2:10" ht="14.25" x14ac:dyDescent="0.3">
      <c r="B57" s="391" t="s">
        <v>435</v>
      </c>
      <c r="C57" s="464">
        <f>+'7'!$N54</f>
        <v>0</v>
      </c>
      <c r="D57" s="464">
        <f>+'8'!$N54</f>
        <v>217397.92600000001</v>
      </c>
      <c r="E57" s="464">
        <f>+'9'!$N54</f>
        <v>0</v>
      </c>
      <c r="F57" s="465">
        <f t="shared" si="1"/>
        <v>217397.92600000001</v>
      </c>
      <c r="H57" s="487"/>
      <c r="J57" s="555"/>
    </row>
    <row r="58" spans="2:10" ht="14.25" x14ac:dyDescent="0.3">
      <c r="B58" s="391" t="s">
        <v>466</v>
      </c>
      <c r="C58" s="464">
        <f>+'7'!$N55</f>
        <v>348.60700000000003</v>
      </c>
      <c r="D58" s="464">
        <f>+'8'!$N55</f>
        <v>0</v>
      </c>
      <c r="E58" s="464">
        <f>+'9'!$N55</f>
        <v>0</v>
      </c>
      <c r="F58" s="465">
        <f t="shared" si="1"/>
        <v>348.60700000000003</v>
      </c>
      <c r="H58" s="487"/>
      <c r="J58" s="555"/>
    </row>
    <row r="59" spans="2:10" ht="14.25" x14ac:dyDescent="0.3">
      <c r="B59" s="391" t="s">
        <v>467</v>
      </c>
      <c r="C59" s="464">
        <f>+'7'!$N56</f>
        <v>-307.19899999999996</v>
      </c>
      <c r="D59" s="464">
        <f>+'8'!$N56</f>
        <v>0</v>
      </c>
      <c r="E59" s="464">
        <f>+'9'!$N56</f>
        <v>0</v>
      </c>
      <c r="F59" s="465">
        <f t="shared" si="1"/>
        <v>-307.19899999999996</v>
      </c>
      <c r="H59" s="487"/>
      <c r="J59" s="555"/>
    </row>
    <row r="60" spans="2:10" ht="14.25" x14ac:dyDescent="0.3">
      <c r="B60" s="463" t="s">
        <v>468</v>
      </c>
      <c r="C60" s="464">
        <f>+'7'!$N57</f>
        <v>48080.282999999996</v>
      </c>
      <c r="D60" s="464">
        <f>+'8'!$N57</f>
        <v>609337.64599999995</v>
      </c>
      <c r="E60" s="464">
        <f>+'9'!$N57</f>
        <v>0</v>
      </c>
      <c r="F60" s="465">
        <f t="shared" si="1"/>
        <v>657417.929</v>
      </c>
      <c r="H60" s="487"/>
      <c r="J60" s="555"/>
    </row>
    <row r="61" spans="2:10" ht="15" thickBot="1" x14ac:dyDescent="0.35">
      <c r="B61" s="463" t="s">
        <v>550</v>
      </c>
      <c r="C61" s="464">
        <f>+'7'!$N58</f>
        <v>-1132.6109999999999</v>
      </c>
      <c r="D61" s="464">
        <f>+'8'!$N58</f>
        <v>0</v>
      </c>
      <c r="E61" s="464">
        <f>+'9'!$N58</f>
        <v>0</v>
      </c>
      <c r="F61" s="465">
        <f t="shared" ref="F61" si="11">SUM(C61:E61)</f>
        <v>-1132.6109999999999</v>
      </c>
      <c r="H61" s="487"/>
      <c r="J61" s="555"/>
    </row>
    <row r="62" spans="2:10" ht="14.25" thickBot="1" x14ac:dyDescent="0.3">
      <c r="B62" s="357" t="s">
        <v>354</v>
      </c>
      <c r="C62" s="367">
        <f>+SUM(C63:C64)</f>
        <v>7017.6549999999988</v>
      </c>
      <c r="D62" s="367">
        <f t="shared" ref="D62:F62" si="12">+SUM(D63:D64)</f>
        <v>0</v>
      </c>
      <c r="E62" s="367">
        <f t="shared" si="12"/>
        <v>0</v>
      </c>
      <c r="F62" s="367">
        <f t="shared" si="12"/>
        <v>7017.6549999999988</v>
      </c>
      <c r="H62" s="488"/>
      <c r="J62" s="555"/>
    </row>
    <row r="63" spans="2:10" ht="14.25" x14ac:dyDescent="0.3">
      <c r="B63" s="537" t="s">
        <v>355</v>
      </c>
      <c r="C63" s="464">
        <f>+'7'!$N60</f>
        <v>0</v>
      </c>
      <c r="D63" s="464">
        <f>+'8'!$N60</f>
        <v>0</v>
      </c>
      <c r="E63" s="464">
        <f>+'9'!$N60</f>
        <v>0</v>
      </c>
      <c r="F63" s="465">
        <f t="shared" si="1"/>
        <v>0</v>
      </c>
      <c r="H63" s="487"/>
      <c r="J63" s="555"/>
    </row>
    <row r="64" spans="2:10" ht="15" thickBot="1" x14ac:dyDescent="0.35">
      <c r="B64" s="463" t="s">
        <v>354</v>
      </c>
      <c r="C64" s="464">
        <f>+'7'!$N61</f>
        <v>7017.6549999999988</v>
      </c>
      <c r="D64" s="464">
        <f>+'8'!$N61</f>
        <v>0</v>
      </c>
      <c r="E64" s="464">
        <f>+'9'!$N61</f>
        <v>0</v>
      </c>
      <c r="F64" s="465">
        <f t="shared" ref="F64" si="13">SUM(C64:E64)</f>
        <v>7017.6549999999988</v>
      </c>
      <c r="H64" s="487"/>
      <c r="J64" s="555"/>
    </row>
    <row r="65" spans="2:10" ht="14.25" thickBot="1" x14ac:dyDescent="0.3">
      <c r="B65" s="357" t="s">
        <v>356</v>
      </c>
      <c r="C65" s="367">
        <f>SUM(C66:C72)</f>
        <v>2466.6209999999937</v>
      </c>
      <c r="D65" s="367">
        <f t="shared" ref="D65:E65" si="14">SUM(D66:D72)</f>
        <v>94236.789000000004</v>
      </c>
      <c r="E65" s="367">
        <f t="shared" si="14"/>
        <v>39955.930999999997</v>
      </c>
      <c r="F65" s="367">
        <f>SUM(F66:F72)</f>
        <v>136659.34099999999</v>
      </c>
      <c r="H65" s="488"/>
      <c r="J65" s="555"/>
    </row>
    <row r="66" spans="2:10" ht="14.25" x14ac:dyDescent="0.3">
      <c r="B66" s="359" t="s">
        <v>377</v>
      </c>
      <c r="C66" s="464">
        <f>+'7'!$N63</f>
        <v>0</v>
      </c>
      <c r="D66" s="464">
        <f>+'8'!$N63</f>
        <v>0</v>
      </c>
      <c r="E66" s="464">
        <f>+'9'!$N63</f>
        <v>0</v>
      </c>
      <c r="F66" s="465">
        <f t="shared" si="1"/>
        <v>0</v>
      </c>
      <c r="H66" s="487"/>
      <c r="J66" s="555"/>
    </row>
    <row r="67" spans="2:10" ht="14.25" x14ac:dyDescent="0.3">
      <c r="B67" s="359" t="s">
        <v>357</v>
      </c>
      <c r="C67" s="464">
        <f>+'7'!$N64</f>
        <v>0</v>
      </c>
      <c r="D67" s="464">
        <f>+'8'!$N64</f>
        <v>0</v>
      </c>
      <c r="E67" s="464">
        <f>+'9'!$N64</f>
        <v>0</v>
      </c>
      <c r="F67" s="465">
        <f t="shared" si="1"/>
        <v>0</v>
      </c>
      <c r="H67" s="487"/>
      <c r="J67" s="555"/>
    </row>
    <row r="68" spans="2:10" ht="14.25" x14ac:dyDescent="0.3">
      <c r="B68" s="359" t="s">
        <v>378</v>
      </c>
      <c r="C68" s="464">
        <f>+'7'!$N65</f>
        <v>0</v>
      </c>
      <c r="D68" s="464">
        <f>+'8'!$N65</f>
        <v>0</v>
      </c>
      <c r="E68" s="464">
        <f>+'9'!$N65</f>
        <v>0</v>
      </c>
      <c r="F68" s="465">
        <f t="shared" si="1"/>
        <v>0</v>
      </c>
      <c r="H68" s="487"/>
      <c r="J68" s="555"/>
    </row>
    <row r="69" spans="2:10" ht="14.25" x14ac:dyDescent="0.3">
      <c r="B69" s="391" t="s">
        <v>358</v>
      </c>
      <c r="C69" s="464">
        <f>+'7'!$N66</f>
        <v>-5590.4679999999989</v>
      </c>
      <c r="D69" s="464">
        <f>+'8'!$N66</f>
        <v>-2043.4349999999997</v>
      </c>
      <c r="E69" s="464">
        <f>+'9'!$N66</f>
        <v>39955.930999999997</v>
      </c>
      <c r="F69" s="465">
        <f t="shared" si="1"/>
        <v>32322.027999999998</v>
      </c>
      <c r="H69" s="487"/>
      <c r="J69" s="555"/>
    </row>
    <row r="70" spans="2:10" ht="14.25" x14ac:dyDescent="0.3">
      <c r="B70" s="391" t="s">
        <v>395</v>
      </c>
      <c r="C70" s="464">
        <f>+'7'!$N67</f>
        <v>0</v>
      </c>
      <c r="D70" s="464">
        <f>+'8'!$N67</f>
        <v>-315.64100000000002</v>
      </c>
      <c r="E70" s="464">
        <f>+'9'!$N67</f>
        <v>0</v>
      </c>
      <c r="F70" s="465">
        <f t="shared" si="1"/>
        <v>-315.64100000000002</v>
      </c>
      <c r="H70" s="487"/>
      <c r="J70" s="555"/>
    </row>
    <row r="71" spans="2:10" ht="14.25" x14ac:dyDescent="0.3">
      <c r="B71" s="456" t="s">
        <v>483</v>
      </c>
      <c r="C71" s="464">
        <f>+'7'!$N68</f>
        <v>0</v>
      </c>
      <c r="D71" s="464">
        <f>+'8'!$N68</f>
        <v>12921.945</v>
      </c>
      <c r="E71" s="464">
        <f>+'9'!$N68</f>
        <v>0</v>
      </c>
      <c r="F71" s="465">
        <f t="shared" si="1"/>
        <v>12921.945</v>
      </c>
      <c r="H71" s="487"/>
      <c r="J71" s="555"/>
    </row>
    <row r="72" spans="2:10" ht="15" thickBot="1" x14ac:dyDescent="0.35">
      <c r="B72" s="456" t="s">
        <v>469</v>
      </c>
      <c r="C72" s="464">
        <f>+'7'!$N69</f>
        <v>8057.0889999999927</v>
      </c>
      <c r="D72" s="464">
        <f>+'8'!$N69</f>
        <v>83673.919999999998</v>
      </c>
      <c r="E72" s="464">
        <f>+'9'!$N69</f>
        <v>0</v>
      </c>
      <c r="F72" s="465">
        <f t="shared" si="1"/>
        <v>91731.008999999991</v>
      </c>
      <c r="H72" s="487"/>
      <c r="J72" s="555"/>
    </row>
    <row r="73" spans="2:10" ht="14.25" thickBot="1" x14ac:dyDescent="0.3">
      <c r="B73" s="357" t="s">
        <v>359</v>
      </c>
      <c r="C73" s="367">
        <f>SUM(C74:C78)</f>
        <v>-32090.629000000004</v>
      </c>
      <c r="D73" s="367">
        <f t="shared" ref="D73:E73" si="15">SUM(D74:D78)</f>
        <v>76111.780000000013</v>
      </c>
      <c r="E73" s="367">
        <f t="shared" si="15"/>
        <v>89102.995999999999</v>
      </c>
      <c r="F73" s="367">
        <f>SUM(F74:F78)</f>
        <v>133124.147</v>
      </c>
      <c r="H73" s="488"/>
      <c r="J73" s="555"/>
    </row>
    <row r="74" spans="2:10" ht="14.25" x14ac:dyDescent="0.3">
      <c r="B74" s="359" t="s">
        <v>360</v>
      </c>
      <c r="C74" s="464">
        <f>+'7'!$N71</f>
        <v>5325.0349999999989</v>
      </c>
      <c r="D74" s="464">
        <f>+'8'!$N71</f>
        <v>13.695999999999898</v>
      </c>
      <c r="E74" s="464">
        <f>+'9'!$N71</f>
        <v>0</v>
      </c>
      <c r="F74" s="465">
        <f t="shared" si="1"/>
        <v>5338.7309999999989</v>
      </c>
      <c r="H74" s="487"/>
      <c r="J74" s="555"/>
    </row>
    <row r="75" spans="2:10" ht="14.25" x14ac:dyDescent="0.3">
      <c r="B75" s="359" t="s">
        <v>396</v>
      </c>
      <c r="C75" s="464">
        <f>+'7'!$N72</f>
        <v>0</v>
      </c>
      <c r="D75" s="464">
        <f>+'8'!$N72</f>
        <v>0</v>
      </c>
      <c r="E75" s="464">
        <f>+'9'!$N72</f>
        <v>0</v>
      </c>
      <c r="F75" s="465">
        <f t="shared" si="1"/>
        <v>0</v>
      </c>
      <c r="H75" s="487"/>
      <c r="J75" s="555"/>
    </row>
    <row r="76" spans="2:10" ht="14.25" x14ac:dyDescent="0.3">
      <c r="B76" s="391" t="s">
        <v>359</v>
      </c>
      <c r="C76" s="464">
        <f>+'7'!$N73</f>
        <v>-2068.6559999999999</v>
      </c>
      <c r="D76" s="464">
        <f>+'8'!$N73</f>
        <v>13264.972000000005</v>
      </c>
      <c r="E76" s="464">
        <f>+'9'!$N73</f>
        <v>89102.995999999999</v>
      </c>
      <c r="F76" s="465">
        <f t="shared" si="1"/>
        <v>100299.31200000001</v>
      </c>
      <c r="H76" s="487"/>
      <c r="J76" s="555"/>
    </row>
    <row r="77" spans="2:10" ht="14.25" x14ac:dyDescent="0.3">
      <c r="B77" s="391" t="s">
        <v>361</v>
      </c>
      <c r="C77" s="464">
        <f>+'7'!$N74</f>
        <v>-22352.06</v>
      </c>
      <c r="D77" s="464">
        <f>+'8'!$N74</f>
        <v>63003.989000000001</v>
      </c>
      <c r="E77" s="464">
        <f>+'9'!$N74</f>
        <v>0</v>
      </c>
      <c r="F77" s="465">
        <f t="shared" si="1"/>
        <v>40651.929000000004</v>
      </c>
      <c r="H77" s="487"/>
      <c r="J77" s="555"/>
    </row>
    <row r="78" spans="2:10" ht="15" thickBot="1" x14ac:dyDescent="0.35">
      <c r="B78" s="391" t="s">
        <v>362</v>
      </c>
      <c r="C78" s="464">
        <f>+'7'!$N75</f>
        <v>-12994.948</v>
      </c>
      <c r="D78" s="464">
        <f>+'8'!$N75</f>
        <v>-170.87699999999998</v>
      </c>
      <c r="E78" s="464">
        <f>+'9'!$N75</f>
        <v>0</v>
      </c>
      <c r="F78" s="465">
        <f t="shared" si="1"/>
        <v>-13165.825000000001</v>
      </c>
      <c r="H78" s="487"/>
      <c r="J78" s="555"/>
    </row>
    <row r="79" spans="2:10" ht="14.25" thickBot="1" x14ac:dyDescent="0.3">
      <c r="B79" s="357" t="s">
        <v>363</v>
      </c>
      <c r="C79" s="367">
        <f>SUM(C80:C97)</f>
        <v>628150.679</v>
      </c>
      <c r="D79" s="367">
        <f t="shared" ref="D79:E79" si="16">SUM(D80:D97)</f>
        <v>369455.14290280396</v>
      </c>
      <c r="E79" s="367">
        <f t="shared" si="16"/>
        <v>0</v>
      </c>
      <c r="F79" s="367">
        <f>SUM(F80:F97)</f>
        <v>997605.82190280396</v>
      </c>
      <c r="H79" s="488"/>
      <c r="J79" s="555"/>
    </row>
    <row r="80" spans="2:10" ht="14.25" x14ac:dyDescent="0.3">
      <c r="B80" s="359" t="s">
        <v>364</v>
      </c>
      <c r="C80" s="464">
        <f>+'7'!$N77</f>
        <v>0</v>
      </c>
      <c r="D80" s="464">
        <f>+'8'!$N77</f>
        <v>0</v>
      </c>
      <c r="E80" s="464">
        <f>+'9'!$N77</f>
        <v>0</v>
      </c>
      <c r="F80" s="465">
        <f t="shared" si="1"/>
        <v>0</v>
      </c>
      <c r="H80" s="487"/>
      <c r="J80" s="555"/>
    </row>
    <row r="81" spans="2:10" ht="14.25" x14ac:dyDescent="0.3">
      <c r="B81" s="391" t="s">
        <v>365</v>
      </c>
      <c r="C81" s="464">
        <f>+'7'!$N78</f>
        <v>0</v>
      </c>
      <c r="D81" s="464">
        <f>+'8'!$N78</f>
        <v>0</v>
      </c>
      <c r="E81" s="464">
        <f>+'9'!$N78</f>
        <v>0</v>
      </c>
      <c r="F81" s="465">
        <f t="shared" si="1"/>
        <v>0</v>
      </c>
      <c r="H81" s="487"/>
      <c r="J81" s="555"/>
    </row>
    <row r="82" spans="2:10" ht="14.25" x14ac:dyDescent="0.3">
      <c r="B82" s="391" t="s">
        <v>183</v>
      </c>
      <c r="C82" s="464">
        <f>+'7'!$N79</f>
        <v>0</v>
      </c>
      <c r="D82" s="464">
        <f>+'8'!$N79</f>
        <v>0</v>
      </c>
      <c r="E82" s="464">
        <f>+'9'!$N79</f>
        <v>0</v>
      </c>
      <c r="F82" s="465">
        <f t="shared" si="1"/>
        <v>0</v>
      </c>
      <c r="H82" s="487"/>
      <c r="J82" s="555"/>
    </row>
    <row r="83" spans="2:10" ht="14.25" x14ac:dyDescent="0.3">
      <c r="B83" s="391" t="s">
        <v>366</v>
      </c>
      <c r="C83" s="464">
        <f>+'7'!$N80</f>
        <v>392807.06000000006</v>
      </c>
      <c r="D83" s="464">
        <f>+'8'!$N80</f>
        <v>89918.60100000001</v>
      </c>
      <c r="E83" s="464">
        <f>+'9'!$N80</f>
        <v>0</v>
      </c>
      <c r="F83" s="465">
        <f t="shared" si="1"/>
        <v>482725.66100000008</v>
      </c>
      <c r="H83" s="487"/>
      <c r="J83" s="555"/>
    </row>
    <row r="84" spans="2:10" ht="14.25" x14ac:dyDescent="0.3">
      <c r="B84" s="391" t="s">
        <v>473</v>
      </c>
      <c r="C84" s="464">
        <f>+'7'!$N81</f>
        <v>0</v>
      </c>
      <c r="D84" s="464">
        <f>+'8'!$N81</f>
        <v>11212.668</v>
      </c>
      <c r="E84" s="464">
        <f>+'9'!$N81</f>
        <v>0</v>
      </c>
      <c r="F84" s="465">
        <f t="shared" si="1"/>
        <v>11212.668</v>
      </c>
      <c r="H84" s="487"/>
      <c r="J84" s="555"/>
    </row>
    <row r="85" spans="2:10" ht="14.25" x14ac:dyDescent="0.3">
      <c r="B85" s="391" t="s">
        <v>367</v>
      </c>
      <c r="C85" s="464">
        <f>+'7'!$N82</f>
        <v>0</v>
      </c>
      <c r="D85" s="464">
        <f>+'8'!$N82</f>
        <v>13378.668</v>
      </c>
      <c r="E85" s="464">
        <f>+'9'!$N82</f>
        <v>0</v>
      </c>
      <c r="F85" s="465">
        <f t="shared" si="1"/>
        <v>13378.668</v>
      </c>
      <c r="H85" s="487"/>
      <c r="J85" s="555"/>
    </row>
    <row r="86" spans="2:10" ht="14.25" x14ac:dyDescent="0.3">
      <c r="B86" s="391" t="s">
        <v>471</v>
      </c>
      <c r="C86" s="464">
        <f>+'7'!$N83</f>
        <v>8974.7090000000007</v>
      </c>
      <c r="D86" s="464">
        <f>+'8'!$N83</f>
        <v>0</v>
      </c>
      <c r="E86" s="464">
        <f>+'9'!$N83</f>
        <v>0</v>
      </c>
      <c r="F86" s="465">
        <f t="shared" ref="F86:F105" si="17">SUM(C86:E86)</f>
        <v>8974.7090000000007</v>
      </c>
      <c r="H86" s="487"/>
      <c r="J86" s="555"/>
    </row>
    <row r="87" spans="2:10" ht="14.25" x14ac:dyDescent="0.3">
      <c r="B87" s="391" t="s">
        <v>155</v>
      </c>
      <c r="C87" s="464">
        <f>+'7'!$N84</f>
        <v>0</v>
      </c>
      <c r="D87" s="464">
        <f>+'8'!$N84</f>
        <v>117272.21600000001</v>
      </c>
      <c r="E87" s="464">
        <f>+'9'!$N84</f>
        <v>0</v>
      </c>
      <c r="F87" s="465">
        <f t="shared" si="17"/>
        <v>117272.21600000001</v>
      </c>
      <c r="H87" s="487"/>
      <c r="J87" s="555"/>
    </row>
    <row r="88" spans="2:10" ht="14.25" x14ac:dyDescent="0.3">
      <c r="B88" s="391" t="s">
        <v>368</v>
      </c>
      <c r="C88" s="464">
        <f>+'7'!$N85</f>
        <v>7526.8960000000006</v>
      </c>
      <c r="D88" s="464">
        <f>+'8'!$N85</f>
        <v>-4.0000000000000001E-3</v>
      </c>
      <c r="E88" s="464">
        <f>+'9'!$N85</f>
        <v>0</v>
      </c>
      <c r="F88" s="465">
        <f t="shared" si="17"/>
        <v>7526.8920000000007</v>
      </c>
      <c r="H88" s="487"/>
      <c r="J88" s="555"/>
    </row>
    <row r="89" spans="2:10" ht="14.25" x14ac:dyDescent="0.3">
      <c r="B89" s="391" t="s">
        <v>369</v>
      </c>
      <c r="C89" s="464">
        <f>+'7'!$N86</f>
        <v>5616.3100000000031</v>
      </c>
      <c r="D89" s="464">
        <f>+'8'!$N86</f>
        <v>17072.899000000001</v>
      </c>
      <c r="E89" s="464">
        <f>+'9'!$N86</f>
        <v>0</v>
      </c>
      <c r="F89" s="465">
        <f t="shared" si="17"/>
        <v>22689.209000000003</v>
      </c>
      <c r="H89" s="487"/>
      <c r="J89" s="555"/>
    </row>
    <row r="90" spans="2:10" ht="14.25" x14ac:dyDescent="0.3">
      <c r="B90" s="391" t="s">
        <v>370</v>
      </c>
      <c r="C90" s="464">
        <f>+'7'!$N87</f>
        <v>10340.661</v>
      </c>
      <c r="D90" s="464">
        <f>+'8'!$N87</f>
        <v>2518.4979999999996</v>
      </c>
      <c r="E90" s="464">
        <f>+'9'!$N87</f>
        <v>0</v>
      </c>
      <c r="F90" s="465">
        <f t="shared" si="17"/>
        <v>12859.159</v>
      </c>
      <c r="H90" s="487"/>
      <c r="J90" s="555"/>
    </row>
    <row r="91" spans="2:10" ht="14.25" x14ac:dyDescent="0.3">
      <c r="B91" s="391" t="s">
        <v>371</v>
      </c>
      <c r="C91" s="464">
        <f>+'7'!$N88</f>
        <v>80083.409</v>
      </c>
      <c r="D91" s="464">
        <f>+'8'!$N88</f>
        <v>38.312999999999931</v>
      </c>
      <c r="E91" s="464">
        <f>+'9'!$N88</f>
        <v>0</v>
      </c>
      <c r="F91" s="465">
        <f t="shared" si="17"/>
        <v>80121.721999999994</v>
      </c>
      <c r="H91" s="487"/>
      <c r="J91" s="555"/>
    </row>
    <row r="92" spans="2:10" ht="14.25" x14ac:dyDescent="0.3">
      <c r="B92" s="391" t="s">
        <v>470</v>
      </c>
      <c r="C92" s="464">
        <f>+'7'!$N89</f>
        <v>1333.9269999999999</v>
      </c>
      <c r="D92" s="464">
        <f>+'8'!$N89</f>
        <v>-4000.26</v>
      </c>
      <c r="E92" s="464">
        <f>+'9'!$N89</f>
        <v>0</v>
      </c>
      <c r="F92" s="465">
        <f t="shared" si="17"/>
        <v>-2666.3330000000005</v>
      </c>
      <c r="H92" s="487"/>
      <c r="J92" s="555"/>
    </row>
    <row r="93" spans="2:10" ht="14.25" x14ac:dyDescent="0.3">
      <c r="B93" s="391" t="s">
        <v>484</v>
      </c>
      <c r="C93" s="464">
        <f>+'7'!$N90</f>
        <v>0</v>
      </c>
      <c r="D93" s="464">
        <f>+'8'!$N90</f>
        <v>2647.5329999999999</v>
      </c>
      <c r="E93" s="464">
        <f>+'9'!$N90</f>
        <v>0</v>
      </c>
      <c r="F93" s="465">
        <f t="shared" si="17"/>
        <v>2647.5329999999999</v>
      </c>
      <c r="H93" s="487"/>
      <c r="J93" s="555"/>
    </row>
    <row r="94" spans="2:10" ht="14.25" x14ac:dyDescent="0.3">
      <c r="B94" s="391" t="s">
        <v>472</v>
      </c>
      <c r="C94" s="464">
        <f>+'7'!$N91</f>
        <v>48573.706999999995</v>
      </c>
      <c r="D94" s="464">
        <f>+'8'!$N91</f>
        <v>14460.587</v>
      </c>
      <c r="E94" s="464">
        <f>+'9'!$N91</f>
        <v>0</v>
      </c>
      <c r="F94" s="465">
        <f t="shared" si="17"/>
        <v>63034.293999999994</v>
      </c>
      <c r="H94" s="487"/>
      <c r="J94" s="555"/>
    </row>
    <row r="95" spans="2:10" ht="14.25" x14ac:dyDescent="0.3">
      <c r="B95" s="456" t="s">
        <v>474</v>
      </c>
      <c r="C95" s="464">
        <f>+'7'!$N92</f>
        <v>0</v>
      </c>
      <c r="D95" s="464">
        <f>+'8'!$N92</f>
        <v>0</v>
      </c>
      <c r="E95" s="464">
        <f>+'9'!$N92</f>
        <v>0</v>
      </c>
      <c r="F95" s="465">
        <f t="shared" si="17"/>
        <v>0</v>
      </c>
      <c r="H95" s="487"/>
      <c r="J95" s="555"/>
    </row>
    <row r="96" spans="2:10" ht="14.25" x14ac:dyDescent="0.3">
      <c r="B96" s="456" t="s">
        <v>475</v>
      </c>
      <c r="C96" s="464">
        <f>+'7'!$N93</f>
        <v>72894</v>
      </c>
      <c r="D96" s="464">
        <f>+'8'!$N93</f>
        <v>104935.42390280393</v>
      </c>
      <c r="E96" s="464">
        <f>+'9'!$N93</f>
        <v>0</v>
      </c>
      <c r="F96" s="465">
        <f t="shared" si="17"/>
        <v>177829.42390280392</v>
      </c>
      <c r="H96" s="487"/>
      <c r="J96" s="555"/>
    </row>
    <row r="97" spans="2:10" ht="15" thickBot="1" x14ac:dyDescent="0.35">
      <c r="B97" s="391" t="s">
        <v>476</v>
      </c>
      <c r="C97" s="464">
        <f>+'7'!$N94</f>
        <v>0</v>
      </c>
      <c r="D97" s="464">
        <f>+'8'!$N94</f>
        <v>0</v>
      </c>
      <c r="E97" s="464">
        <f>+'9'!$N94</f>
        <v>0</v>
      </c>
      <c r="F97" s="465">
        <f t="shared" si="17"/>
        <v>0</v>
      </c>
      <c r="H97" s="487"/>
      <c r="J97" s="555"/>
    </row>
    <row r="98" spans="2:10" ht="14.25" thickBot="1" x14ac:dyDescent="0.3">
      <c r="B98" s="357" t="s">
        <v>372</v>
      </c>
      <c r="C98" s="367">
        <f>SUM(C99:C106)</f>
        <v>8658.2100000000009</v>
      </c>
      <c r="D98" s="367">
        <f t="shared" ref="D98:F98" si="18">SUM(D99:D106)</f>
        <v>0</v>
      </c>
      <c r="E98" s="367">
        <f t="shared" si="18"/>
        <v>0</v>
      </c>
      <c r="F98" s="367">
        <f t="shared" si="18"/>
        <v>8658.2100000000009</v>
      </c>
      <c r="H98" s="488"/>
      <c r="J98" s="555"/>
    </row>
    <row r="99" spans="2:10" ht="14.25" x14ac:dyDescent="0.3">
      <c r="B99" s="359" t="s">
        <v>184</v>
      </c>
      <c r="C99" s="464">
        <f>+'7'!$N96</f>
        <v>5047.4370000000008</v>
      </c>
      <c r="D99" s="464">
        <f>+'8'!$N96</f>
        <v>0</v>
      </c>
      <c r="E99" s="464">
        <f>+'9'!$N96</f>
        <v>0</v>
      </c>
      <c r="F99" s="465">
        <f t="shared" si="17"/>
        <v>5047.4370000000008</v>
      </c>
      <c r="H99" s="487"/>
      <c r="J99" s="555"/>
    </row>
    <row r="100" spans="2:10" ht="14.25" x14ac:dyDescent="0.3">
      <c r="B100" s="359" t="s">
        <v>477</v>
      </c>
      <c r="C100" s="464">
        <f>+'7'!$N97</f>
        <v>0</v>
      </c>
      <c r="D100" s="464">
        <f>+'8'!$N97</f>
        <v>0</v>
      </c>
      <c r="E100" s="464">
        <f>+'9'!$N97</f>
        <v>0</v>
      </c>
      <c r="F100" s="465">
        <f t="shared" si="17"/>
        <v>0</v>
      </c>
      <c r="H100" s="487"/>
      <c r="J100" s="555"/>
    </row>
    <row r="101" spans="2:10" ht="14.25" x14ac:dyDescent="0.3">
      <c r="B101" s="359" t="s">
        <v>373</v>
      </c>
      <c r="C101" s="464">
        <f>+'7'!$N98</f>
        <v>0</v>
      </c>
      <c r="D101" s="464">
        <f>+'8'!$N98</f>
        <v>0</v>
      </c>
      <c r="E101" s="464">
        <f>+'9'!$N98</f>
        <v>0</v>
      </c>
      <c r="F101" s="465">
        <f t="shared" si="17"/>
        <v>0</v>
      </c>
      <c r="H101" s="487"/>
      <c r="J101" s="555"/>
    </row>
    <row r="102" spans="2:10" ht="14.25" x14ac:dyDescent="0.3">
      <c r="B102" s="359" t="s">
        <v>478</v>
      </c>
      <c r="C102" s="464">
        <f>+'7'!$N99</f>
        <v>0</v>
      </c>
      <c r="D102" s="464">
        <f>+'8'!$N99</f>
        <v>0</v>
      </c>
      <c r="E102" s="464">
        <f>+'9'!$N99</f>
        <v>0</v>
      </c>
      <c r="F102" s="465">
        <f t="shared" si="17"/>
        <v>0</v>
      </c>
      <c r="H102" s="487"/>
      <c r="J102" s="555"/>
    </row>
    <row r="103" spans="2:10" ht="14.25" x14ac:dyDescent="0.3">
      <c r="B103" s="359" t="s">
        <v>479</v>
      </c>
      <c r="C103" s="464">
        <f>+'7'!$N100</f>
        <v>3610.7730000000001</v>
      </c>
      <c r="D103" s="464">
        <f>+'8'!$N100</f>
        <v>0</v>
      </c>
      <c r="E103" s="464">
        <f>+'9'!$N100</f>
        <v>0</v>
      </c>
      <c r="F103" s="465">
        <f t="shared" si="17"/>
        <v>3610.7730000000001</v>
      </c>
      <c r="H103" s="487"/>
      <c r="J103" s="555"/>
    </row>
    <row r="104" spans="2:10" ht="14.25" x14ac:dyDescent="0.3">
      <c r="B104" s="391" t="s">
        <v>480</v>
      </c>
      <c r="C104" s="464">
        <f>+'7'!$N101</f>
        <v>0</v>
      </c>
      <c r="D104" s="464">
        <f>+'8'!$N101</f>
        <v>0</v>
      </c>
      <c r="E104" s="464">
        <f>+'9'!$N101</f>
        <v>0</v>
      </c>
      <c r="F104" s="465">
        <f t="shared" si="17"/>
        <v>0</v>
      </c>
      <c r="H104" s="487"/>
      <c r="J104" s="555"/>
    </row>
    <row r="105" spans="2:10" ht="14.25" x14ac:dyDescent="0.3">
      <c r="B105" s="456" t="s">
        <v>481</v>
      </c>
      <c r="C105" s="464">
        <f>+'7'!$N102</f>
        <v>0</v>
      </c>
      <c r="D105" s="464">
        <f>+'8'!$N102</f>
        <v>0</v>
      </c>
      <c r="E105" s="464">
        <f>+'9'!$N102</f>
        <v>0</v>
      </c>
      <c r="F105" s="465">
        <f t="shared" si="17"/>
        <v>0</v>
      </c>
      <c r="H105" s="487"/>
      <c r="J105" s="555"/>
    </row>
    <row r="106" spans="2:10" ht="15" thickBot="1" x14ac:dyDescent="0.35">
      <c r="B106" s="456" t="s">
        <v>551</v>
      </c>
      <c r="C106" s="464">
        <f>+'7'!$N103</f>
        <v>0</v>
      </c>
      <c r="D106" s="464">
        <f>+'8'!$N103</f>
        <v>0</v>
      </c>
      <c r="E106" s="464">
        <f>+'9'!$N103</f>
        <v>0</v>
      </c>
      <c r="F106" s="465">
        <f t="shared" ref="F106" si="19">SUM(C106:E106)</f>
        <v>0</v>
      </c>
      <c r="H106" s="487"/>
      <c r="J106" s="555"/>
    </row>
    <row r="107" spans="2:10" ht="14.25" thickBot="1" x14ac:dyDescent="0.3">
      <c r="B107" s="357" t="s">
        <v>185</v>
      </c>
      <c r="C107" s="367">
        <f>C108</f>
        <v>-4437.1399999999994</v>
      </c>
      <c r="D107" s="367">
        <f t="shared" ref="D107:E107" si="20">D108</f>
        <v>0</v>
      </c>
      <c r="E107" s="367">
        <f t="shared" si="20"/>
        <v>50475.834999999999</v>
      </c>
      <c r="F107" s="367">
        <f>SUM(F108)</f>
        <v>46038.695</v>
      </c>
      <c r="H107" s="488"/>
      <c r="J107" s="555"/>
    </row>
    <row r="108" spans="2:10" ht="15" thickBot="1" x14ac:dyDescent="0.35">
      <c r="B108" s="463" t="s">
        <v>185</v>
      </c>
      <c r="C108" s="464">
        <f>+'7'!$N105</f>
        <v>-4437.1399999999994</v>
      </c>
      <c r="D108" s="464">
        <f>+'8'!$N105</f>
        <v>0</v>
      </c>
      <c r="E108" s="464">
        <f>+'9'!$N105</f>
        <v>50475.834999999999</v>
      </c>
      <c r="F108" s="465">
        <f>SUM(C108:E108)</f>
        <v>46038.695</v>
      </c>
      <c r="H108" s="487"/>
      <c r="J108" s="555"/>
    </row>
    <row r="109" spans="2:10" ht="14.25" thickBot="1" x14ac:dyDescent="0.3">
      <c r="B109" s="361" t="s">
        <v>15</v>
      </c>
      <c r="C109" s="368">
        <f>+C8+C14+C32+C37+C51+C62+C65+C73+C79+C98+C107</f>
        <v>5436402.7580000013</v>
      </c>
      <c r="D109" s="368">
        <f>+D8+D14+D32+D37+D51+D62+D65+D73+D79+D98+D107</f>
        <v>5847925.2339028027</v>
      </c>
      <c r="E109" s="368">
        <f>+E8+E14+E32+E37+E51+E62+E65+E73+E79+E98+E107</f>
        <v>801876.91500000004</v>
      </c>
      <c r="F109" s="368">
        <f>+F8+F14+F32+F37+F51+F62+F65+F73+F79+F98+F107</f>
        <v>12086204.906902805</v>
      </c>
      <c r="H109" s="489"/>
      <c r="J109" s="555"/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N29"/>
  <sheetViews>
    <sheetView zoomScale="90" zoomScaleNormal="90" workbookViewId="0">
      <selection activeCell="C42" sqref="C42"/>
    </sheetView>
  </sheetViews>
  <sheetFormatPr baseColWidth="10" defaultColWidth="11.42578125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4" x14ac:dyDescent="0.25">
      <c r="A1" s="49"/>
      <c r="B1" s="49"/>
      <c r="C1" s="49"/>
      <c r="D1" s="49"/>
      <c r="E1" s="49"/>
      <c r="F1" s="50"/>
      <c r="G1" s="50"/>
      <c r="H1" s="50"/>
    </row>
    <row r="2" spans="1:14" x14ac:dyDescent="0.25">
      <c r="A2" s="48" t="s">
        <v>521</v>
      </c>
      <c r="B2" s="48"/>
      <c r="C2" s="48"/>
      <c r="D2" s="48"/>
      <c r="E2" s="48"/>
      <c r="F2" s="50"/>
      <c r="G2" s="50"/>
      <c r="H2" s="50"/>
    </row>
    <row r="3" spans="1:14" x14ac:dyDescent="0.25">
      <c r="A3" s="48"/>
      <c r="B3" s="48"/>
      <c r="C3" s="48"/>
      <c r="D3" s="48"/>
      <c r="E3" s="48"/>
      <c r="F3" s="50"/>
      <c r="G3" s="50"/>
      <c r="H3" s="50"/>
    </row>
    <row r="4" spans="1:14" x14ac:dyDescent="0.25">
      <c r="A4" s="50"/>
      <c r="B4" s="50"/>
      <c r="C4" s="50"/>
      <c r="D4" s="50"/>
      <c r="E4" s="50"/>
      <c r="F4" s="50"/>
      <c r="G4" s="50"/>
      <c r="H4" s="50"/>
    </row>
    <row r="5" spans="1:14" x14ac:dyDescent="0.25">
      <c r="A5" s="479"/>
      <c r="B5" s="608" t="s">
        <v>36</v>
      </c>
      <c r="C5" s="609"/>
      <c r="D5" s="609"/>
      <c r="E5" s="609"/>
      <c r="F5" s="609"/>
      <c r="G5" s="609"/>
      <c r="H5" s="609"/>
      <c r="I5" s="609"/>
      <c r="J5" s="610"/>
    </row>
    <row r="6" spans="1:14" ht="25.5" x14ac:dyDescent="0.25">
      <c r="A6" s="345" t="s">
        <v>0</v>
      </c>
      <c r="B6" s="478" t="s">
        <v>28</v>
      </c>
      <c r="C6" s="478" t="s">
        <v>30</v>
      </c>
      <c r="D6" s="478" t="s">
        <v>27</v>
      </c>
      <c r="E6" s="478" t="s">
        <v>29</v>
      </c>
      <c r="F6" s="478" t="s">
        <v>436</v>
      </c>
      <c r="G6" s="478" t="s">
        <v>437</v>
      </c>
      <c r="H6" s="478" t="s">
        <v>438</v>
      </c>
      <c r="I6" s="217" t="s">
        <v>439</v>
      </c>
      <c r="J6" s="217" t="s">
        <v>22</v>
      </c>
    </row>
    <row r="7" spans="1:14" x14ac:dyDescent="0.25">
      <c r="A7" s="342" t="s">
        <v>2</v>
      </c>
      <c r="B7" s="343">
        <v>8054.7547324899997</v>
      </c>
      <c r="C7" s="343">
        <v>54290.234879999996</v>
      </c>
      <c r="D7" s="343">
        <v>30195.982508520003</v>
      </c>
      <c r="E7" s="343">
        <v>318.16741000000002</v>
      </c>
      <c r="F7" s="343">
        <v>1058.414</v>
      </c>
      <c r="G7" s="343">
        <v>31.8977</v>
      </c>
      <c r="H7" s="343">
        <v>10820.46809</v>
      </c>
      <c r="I7" s="56">
        <v>0</v>
      </c>
      <c r="J7" s="56">
        <f>SUM(B7:I7)</f>
        <v>104769.91932100999</v>
      </c>
      <c r="N7" s="27"/>
    </row>
    <row r="8" spans="1:14" x14ac:dyDescent="0.25">
      <c r="A8" s="344" t="s">
        <v>3</v>
      </c>
      <c r="B8" s="343">
        <v>7732.9192564600007</v>
      </c>
      <c r="C8" s="343">
        <v>50859.868180000005</v>
      </c>
      <c r="D8" s="343">
        <v>24865.948573070003</v>
      </c>
      <c r="E8" s="343">
        <v>246.81963000000002</v>
      </c>
      <c r="F8" s="343">
        <v>937.822</v>
      </c>
      <c r="G8" s="343">
        <v>19.807389999999998</v>
      </c>
      <c r="H8" s="343">
        <v>9265.6139999999996</v>
      </c>
      <c r="I8" s="56">
        <v>0</v>
      </c>
      <c r="J8" s="56">
        <f t="shared" ref="J8:J18" si="0">SUM(B8:I8)</f>
        <v>93928.799029530011</v>
      </c>
      <c r="N8" s="27"/>
    </row>
    <row r="9" spans="1:14" x14ac:dyDescent="0.25">
      <c r="A9" s="344" t="s">
        <v>4</v>
      </c>
      <c r="B9" s="343">
        <v>9866.4524100000017</v>
      </c>
      <c r="C9" s="343">
        <v>59388.462850000004</v>
      </c>
      <c r="D9" s="343">
        <v>34794.954760000008</v>
      </c>
      <c r="E9" s="343">
        <v>295.54068999999998</v>
      </c>
      <c r="F9" s="343">
        <v>1153.9080000000001</v>
      </c>
      <c r="G9" s="343">
        <v>24.190480000000001</v>
      </c>
      <c r="H9" s="343">
        <v>13885.247249999999</v>
      </c>
      <c r="I9" s="56">
        <v>0</v>
      </c>
      <c r="J9" s="56">
        <f t="shared" si="0"/>
        <v>119408.75644000001</v>
      </c>
      <c r="N9" s="27"/>
    </row>
    <row r="10" spans="1:14" x14ac:dyDescent="0.25">
      <c r="A10" s="344" t="s">
        <v>5</v>
      </c>
      <c r="B10" s="343">
        <v>12428.5295286</v>
      </c>
      <c r="C10" s="343">
        <v>55580.890100000011</v>
      </c>
      <c r="D10" s="343">
        <v>44683.231200900002</v>
      </c>
      <c r="E10" s="343">
        <v>411.54291000000001</v>
      </c>
      <c r="F10" s="343">
        <v>1107.521</v>
      </c>
      <c r="G10" s="343">
        <v>35.29072</v>
      </c>
      <c r="H10" s="343">
        <v>15206.293309999999</v>
      </c>
      <c r="I10" s="56">
        <v>0</v>
      </c>
      <c r="J10" s="56">
        <f t="shared" si="0"/>
        <v>129453.2987695</v>
      </c>
      <c r="N10" s="27"/>
    </row>
    <row r="11" spans="1:14" x14ac:dyDescent="0.25">
      <c r="A11" s="344" t="s">
        <v>6</v>
      </c>
      <c r="B11" s="343">
        <v>13676.345310000001</v>
      </c>
      <c r="C11" s="343">
        <v>60731.229900000028</v>
      </c>
      <c r="D11" s="343">
        <v>61816.332400000014</v>
      </c>
      <c r="E11" s="343">
        <v>497.27924999999993</v>
      </c>
      <c r="F11" s="343">
        <v>1159.71</v>
      </c>
      <c r="G11" s="343">
        <v>68.401910000000001</v>
      </c>
      <c r="H11" s="343">
        <v>14370.993399999999</v>
      </c>
      <c r="I11" s="56">
        <v>0</v>
      </c>
      <c r="J11" s="56">
        <f t="shared" si="0"/>
        <v>152320.29217000003</v>
      </c>
      <c r="N11" s="27"/>
    </row>
    <row r="12" spans="1:14" x14ac:dyDescent="0.25">
      <c r="A12" s="344" t="s">
        <v>7</v>
      </c>
      <c r="B12" s="343">
        <v>15865.410459999997</v>
      </c>
      <c r="C12" s="343">
        <v>58980.476600000016</v>
      </c>
      <c r="D12" s="343">
        <v>73335.297399999981</v>
      </c>
      <c r="E12" s="343">
        <v>662.92157999999995</v>
      </c>
      <c r="F12" s="343">
        <v>1125.154</v>
      </c>
      <c r="G12" s="343">
        <v>76.098569999999995</v>
      </c>
      <c r="H12" s="343">
        <v>20203.381000000001</v>
      </c>
      <c r="I12" s="56">
        <v>0</v>
      </c>
      <c r="J12" s="56">
        <f t="shared" si="0"/>
        <v>170248.73960999999</v>
      </c>
      <c r="N12" s="27"/>
    </row>
    <row r="13" spans="1:14" x14ac:dyDescent="0.25">
      <c r="A13" s="344" t="s">
        <v>8</v>
      </c>
      <c r="B13" s="343">
        <v>15663.77958</v>
      </c>
      <c r="C13" s="343">
        <v>57787.826900000007</v>
      </c>
      <c r="D13" s="343">
        <v>83650.676500000016</v>
      </c>
      <c r="E13" s="343">
        <v>710.76918999999998</v>
      </c>
      <c r="F13" s="343">
        <v>1103.7860000000001</v>
      </c>
      <c r="G13" s="343">
        <v>119.75323</v>
      </c>
      <c r="H13" s="343">
        <v>16836.974000000002</v>
      </c>
      <c r="I13" s="56">
        <v>0</v>
      </c>
      <c r="J13" s="56">
        <f t="shared" si="0"/>
        <v>175873.56540000002</v>
      </c>
      <c r="N13" s="27"/>
    </row>
    <row r="14" spans="1:14" x14ac:dyDescent="0.25">
      <c r="A14" s="344" t="s">
        <v>9</v>
      </c>
      <c r="B14" s="343">
        <v>16614.795099999996</v>
      </c>
      <c r="C14" s="343">
        <v>56499.852800000001</v>
      </c>
      <c r="D14" s="343">
        <v>75151.120699999999</v>
      </c>
      <c r="E14" s="343">
        <v>703.09772999999996</v>
      </c>
      <c r="F14" s="343">
        <v>1066.0600000000002</v>
      </c>
      <c r="G14" s="343">
        <v>89.486329999999995</v>
      </c>
      <c r="H14" s="343">
        <v>13982.191999999999</v>
      </c>
      <c r="I14" s="56">
        <v>0</v>
      </c>
      <c r="J14" s="56">
        <f t="shared" si="0"/>
        <v>164106.60466000004</v>
      </c>
      <c r="N14" s="27"/>
    </row>
    <row r="15" spans="1:14" x14ac:dyDescent="0.25">
      <c r="A15" s="344" t="s">
        <v>10</v>
      </c>
      <c r="B15" s="343">
        <v>15627.63413</v>
      </c>
      <c r="C15" s="343">
        <v>54583.734999999993</v>
      </c>
      <c r="D15" s="343">
        <v>69020.036000000007</v>
      </c>
      <c r="E15" s="343">
        <v>669.68858</v>
      </c>
      <c r="F15" s="343">
        <v>1089.5619999999999</v>
      </c>
      <c r="G15" s="343">
        <v>37.684489999999997</v>
      </c>
      <c r="H15" s="343">
        <v>11663.216</v>
      </c>
      <c r="I15" s="56">
        <v>0</v>
      </c>
      <c r="J15" s="56">
        <f t="shared" si="0"/>
        <v>152691.55619999999</v>
      </c>
      <c r="N15" s="27"/>
    </row>
    <row r="16" spans="1:14" x14ac:dyDescent="0.25">
      <c r="A16" s="344" t="s">
        <v>11</v>
      </c>
      <c r="B16" s="343">
        <v>13469.450839999998</v>
      </c>
      <c r="C16" s="343">
        <v>56361.941999999995</v>
      </c>
      <c r="D16" s="343">
        <v>55958.832000000009</v>
      </c>
      <c r="E16" s="343">
        <v>585.31451000000004</v>
      </c>
      <c r="F16" s="343">
        <v>1163.8589999999999</v>
      </c>
      <c r="G16" s="343">
        <v>36.994370000000004</v>
      </c>
      <c r="H16" s="343">
        <v>9657.6610000000001</v>
      </c>
      <c r="I16" s="56">
        <v>0</v>
      </c>
      <c r="J16" s="56">
        <f t="shared" si="0"/>
        <v>137234.05372</v>
      </c>
      <c r="N16" s="27"/>
    </row>
    <row r="17" spans="1:14" x14ac:dyDescent="0.25">
      <c r="A17" s="344" t="s">
        <v>12</v>
      </c>
      <c r="B17" s="343">
        <v>11648.717120000001</v>
      </c>
      <c r="C17" s="343">
        <v>55138.754100000013</v>
      </c>
      <c r="D17" s="343">
        <v>47765.517900000006</v>
      </c>
      <c r="E17" s="343">
        <v>510.89807999999994</v>
      </c>
      <c r="F17" s="343">
        <v>1152.2339999999999</v>
      </c>
      <c r="G17" s="343">
        <v>30.478850000000001</v>
      </c>
      <c r="H17" s="343">
        <v>10349.483999999999</v>
      </c>
      <c r="I17" s="56">
        <v>0</v>
      </c>
      <c r="J17" s="56">
        <f t="shared" si="0"/>
        <v>126596.08405</v>
      </c>
      <c r="N17" s="27"/>
    </row>
    <row r="18" spans="1:14" x14ac:dyDescent="0.25">
      <c r="A18" s="344" t="s">
        <v>13</v>
      </c>
      <c r="B18" s="343">
        <v>9685.9971100000021</v>
      </c>
      <c r="C18" s="343">
        <v>51978.105700000007</v>
      </c>
      <c r="D18" s="343">
        <v>37466.035199999991</v>
      </c>
      <c r="E18" s="343">
        <v>384.35326000000003</v>
      </c>
      <c r="F18" s="343">
        <v>1127.3720000000001</v>
      </c>
      <c r="G18" s="343">
        <v>24.82769</v>
      </c>
      <c r="H18" s="343">
        <v>11905.956</v>
      </c>
      <c r="I18" s="56">
        <v>0</v>
      </c>
      <c r="J18" s="56">
        <f t="shared" si="0"/>
        <v>112572.64696000001</v>
      </c>
      <c r="N18" s="27"/>
    </row>
    <row r="19" spans="1:14" x14ac:dyDescent="0.25">
      <c r="A19" s="387" t="s">
        <v>22</v>
      </c>
      <c r="B19" s="416">
        <f t="shared" ref="B19:G19" si="1">+SUM(B7:B18)</f>
        <v>150334.78557755001</v>
      </c>
      <c r="C19" s="416">
        <f t="shared" si="1"/>
        <v>672181.37901000003</v>
      </c>
      <c r="D19" s="416">
        <f t="shared" si="1"/>
        <v>638703.96514249011</v>
      </c>
      <c r="E19" s="416">
        <f t="shared" si="1"/>
        <v>5996.39282</v>
      </c>
      <c r="F19" s="416">
        <f t="shared" si="1"/>
        <v>13245.402</v>
      </c>
      <c r="G19" s="416">
        <f t="shared" si="1"/>
        <v>594.91172999999992</v>
      </c>
      <c r="H19" s="416">
        <f>SUM(H7:H18)</f>
        <v>158147.48005000001</v>
      </c>
      <c r="I19" s="60">
        <f t="shared" ref="I19:J19" si="2">+SUM(I7:I18)</f>
        <v>0</v>
      </c>
      <c r="J19" s="60">
        <f t="shared" si="2"/>
        <v>1639204.3163300399</v>
      </c>
      <c r="N19" s="27"/>
    </row>
    <row r="29" spans="1:14" x14ac:dyDescent="0.25">
      <c r="J29" s="27"/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I37"/>
  <sheetViews>
    <sheetView zoomScale="148" zoomScaleNormal="148" workbookViewId="0">
      <selection activeCell="C42" sqref="C42"/>
    </sheetView>
  </sheetViews>
  <sheetFormatPr baseColWidth="10" defaultColWidth="11.42578125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159</v>
      </c>
    </row>
    <row r="6" spans="2:9" x14ac:dyDescent="0.25">
      <c r="B6" s="2"/>
    </row>
    <row r="7" spans="2:9" x14ac:dyDescent="0.25">
      <c r="B7" s="132" t="s">
        <v>78</v>
      </c>
      <c r="C7" s="133" t="s">
        <v>85</v>
      </c>
      <c r="D7" s="134"/>
      <c r="E7" s="135" t="s">
        <v>161</v>
      </c>
      <c r="F7" s="136"/>
      <c r="G7" s="77" t="s">
        <v>15</v>
      </c>
      <c r="H7" s="136"/>
    </row>
    <row r="8" spans="2:9" x14ac:dyDescent="0.25">
      <c r="B8" s="137" t="s">
        <v>80</v>
      </c>
      <c r="C8" s="138"/>
      <c r="D8" s="139"/>
      <c r="E8" s="140" t="s">
        <v>160</v>
      </c>
      <c r="F8" s="141"/>
      <c r="G8" s="142"/>
      <c r="H8" s="143"/>
    </row>
    <row r="9" spans="2:9" x14ac:dyDescent="0.25">
      <c r="B9" s="144"/>
      <c r="C9" s="78" t="s">
        <v>149</v>
      </c>
      <c r="D9" s="78" t="s">
        <v>150</v>
      </c>
      <c r="E9" s="78" t="s">
        <v>149</v>
      </c>
      <c r="F9" s="78" t="s">
        <v>150</v>
      </c>
      <c r="G9" s="78" t="s">
        <v>149</v>
      </c>
      <c r="H9" s="78" t="s">
        <v>150</v>
      </c>
    </row>
    <row r="10" spans="2:9" x14ac:dyDescent="0.25">
      <c r="B10" s="71"/>
      <c r="C10" s="10"/>
      <c r="D10" s="10"/>
      <c r="E10" s="10"/>
      <c r="F10" s="10"/>
      <c r="G10" s="10"/>
      <c r="H10" s="10"/>
      <c r="I10" s="12"/>
    </row>
    <row r="11" spans="2:9" x14ac:dyDescent="0.25">
      <c r="B11" s="44" t="s">
        <v>23</v>
      </c>
      <c r="C11" s="148">
        <v>0</v>
      </c>
      <c r="D11" s="148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44" t="s">
        <v>147</v>
      </c>
      <c r="C12" s="182"/>
      <c r="D12" s="182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175" t="s">
        <v>24</v>
      </c>
      <c r="C13" s="148">
        <v>0</v>
      </c>
      <c r="D13" s="148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44" t="s">
        <v>25</v>
      </c>
      <c r="C14" s="148">
        <v>0</v>
      </c>
      <c r="D14" s="148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175"/>
      <c r="C15" s="148"/>
      <c r="D15" s="148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175" t="s">
        <v>26</v>
      </c>
      <c r="C16" s="148"/>
      <c r="D16" s="148"/>
      <c r="E16" s="330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2:9" x14ac:dyDescent="0.25">
      <c r="B17" s="175" t="s">
        <v>148</v>
      </c>
      <c r="C17" s="148">
        <v>0</v>
      </c>
      <c r="D17" s="148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2:9" x14ac:dyDescent="0.25">
      <c r="B18" s="71"/>
      <c r="C18" s="148"/>
      <c r="D18" s="148"/>
      <c r="E18" s="10"/>
      <c r="F18" s="10"/>
      <c r="G18" s="10"/>
      <c r="H18" s="10"/>
      <c r="I18" s="12"/>
    </row>
    <row r="19" spans="2:9" x14ac:dyDescent="0.25">
      <c r="B19" s="7" t="s">
        <v>151</v>
      </c>
      <c r="C19" s="145">
        <f t="shared" ref="C19:H19" si="2">SUM(C11:C17)</f>
        <v>0</v>
      </c>
      <c r="D19" s="145">
        <f t="shared" si="2"/>
        <v>0</v>
      </c>
      <c r="E19" s="145">
        <f t="shared" si="2"/>
        <v>0</v>
      </c>
      <c r="F19" s="145">
        <f t="shared" si="2"/>
        <v>0</v>
      </c>
      <c r="G19" s="145">
        <f t="shared" si="2"/>
        <v>0</v>
      </c>
      <c r="H19" s="145">
        <f t="shared" si="2"/>
        <v>0</v>
      </c>
      <c r="I19" s="12"/>
    </row>
    <row r="20" spans="2:9" x14ac:dyDescent="0.25">
      <c r="B20" s="197" t="s">
        <v>304</v>
      </c>
      <c r="C20" s="12"/>
      <c r="D20" s="12"/>
      <c r="E20" s="12"/>
      <c r="F20" s="12"/>
      <c r="G20" s="12"/>
      <c r="H20" s="12"/>
      <c r="I20" s="12"/>
    </row>
    <row r="21" spans="2:9" x14ac:dyDescent="0.25">
      <c r="C21" s="12"/>
      <c r="D21" s="12"/>
      <c r="E21" s="12"/>
      <c r="F21" s="12"/>
      <c r="G21" s="12"/>
      <c r="H21" s="12"/>
      <c r="I21" s="12"/>
    </row>
    <row r="22" spans="2:9" x14ac:dyDescent="0.25">
      <c r="B22" s="6" t="s">
        <v>176</v>
      </c>
    </row>
    <row r="23" spans="2:9" x14ac:dyDescent="0.25">
      <c r="B23" s="1"/>
    </row>
    <row r="24" spans="2:9" x14ac:dyDescent="0.25">
      <c r="B24" s="132" t="s">
        <v>78</v>
      </c>
      <c r="C24" s="133" t="s">
        <v>85</v>
      </c>
      <c r="D24" s="134"/>
      <c r="E24" s="135" t="s">
        <v>161</v>
      </c>
      <c r="F24" s="136"/>
      <c r="G24" s="77" t="s">
        <v>15</v>
      </c>
      <c r="H24" s="136"/>
    </row>
    <row r="25" spans="2:9" x14ac:dyDescent="0.25">
      <c r="B25" s="137" t="s">
        <v>80</v>
      </c>
      <c r="C25" s="138"/>
      <c r="D25" s="139"/>
      <c r="E25" s="140" t="s">
        <v>160</v>
      </c>
      <c r="F25" s="146"/>
      <c r="G25" s="142"/>
      <c r="H25" s="143"/>
    </row>
    <row r="26" spans="2:9" x14ac:dyDescent="0.25">
      <c r="B26" s="147"/>
      <c r="C26" s="70" t="s">
        <v>149</v>
      </c>
      <c r="D26" s="70" t="s">
        <v>150</v>
      </c>
      <c r="E26" s="70" t="s">
        <v>149</v>
      </c>
      <c r="F26" s="70" t="s">
        <v>150</v>
      </c>
      <c r="G26" s="70" t="s">
        <v>149</v>
      </c>
      <c r="H26" s="70" t="s">
        <v>150</v>
      </c>
    </row>
    <row r="27" spans="2:9" x14ac:dyDescent="0.25">
      <c r="B27" s="119" t="s">
        <v>157</v>
      </c>
      <c r="C27" s="148"/>
      <c r="D27" s="148"/>
      <c r="E27" s="148"/>
      <c r="F27" s="148"/>
      <c r="G27" s="148"/>
      <c r="H27" s="148"/>
      <c r="I27" s="12"/>
    </row>
    <row r="28" spans="2:9" x14ac:dyDescent="0.25">
      <c r="B28" s="119" t="s">
        <v>158</v>
      </c>
      <c r="C28" s="148"/>
      <c r="D28" s="148"/>
      <c r="E28" s="148"/>
      <c r="F28" s="148"/>
      <c r="G28" s="148"/>
      <c r="H28" s="148"/>
      <c r="I28" s="12"/>
    </row>
    <row r="29" spans="2:9" x14ac:dyDescent="0.25">
      <c r="B29" s="106"/>
      <c r="C29" s="149"/>
      <c r="D29" s="149"/>
      <c r="E29" s="150"/>
      <c r="F29" s="150"/>
      <c r="G29" s="150"/>
      <c r="H29" s="151"/>
      <c r="I29" s="12"/>
    </row>
    <row r="30" spans="2:9" x14ac:dyDescent="0.25">
      <c r="B30" s="7" t="s">
        <v>151</v>
      </c>
      <c r="C30" s="145">
        <f>SUM(C27:C29)</f>
        <v>0</v>
      </c>
      <c r="D30" s="145">
        <v>0</v>
      </c>
      <c r="E30" s="145">
        <f>SUM(E27:E28)</f>
        <v>0</v>
      </c>
      <c r="F30" s="145">
        <v>0</v>
      </c>
      <c r="G30" s="145">
        <f>+C30+E30</f>
        <v>0</v>
      </c>
      <c r="H30" s="151">
        <v>0</v>
      </c>
      <c r="I30" s="12"/>
    </row>
    <row r="31" spans="2:9" x14ac:dyDescent="0.25">
      <c r="B31" s="197" t="s">
        <v>304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19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sheetPr codeName="Hoja6"/>
  <dimension ref="A1:R106"/>
  <sheetViews>
    <sheetView zoomScaleNormal="100" workbookViewId="0">
      <selection activeCell="C42" sqref="C42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  <col min="18" max="18" width="12.5703125" bestFit="1" customWidth="1"/>
  </cols>
  <sheetData>
    <row r="1" spans="1:14" s="8" customFormat="1" ht="13.5" x14ac:dyDescent="0.25">
      <c r="A1" s="1" t="s">
        <v>172</v>
      </c>
    </row>
    <row r="2" spans="1:14" s="8" customFormat="1" ht="13.5" x14ac:dyDescent="0.25"/>
    <row r="3" spans="1:14" s="8" customFormat="1" ht="14.25" thickBot="1" x14ac:dyDescent="0.3">
      <c r="A3" s="131" t="s">
        <v>504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86" customFormat="1" ht="14.25" thickBot="1" x14ac:dyDescent="0.3">
      <c r="A4" s="363" t="s">
        <v>374</v>
      </c>
      <c r="B4" s="364" t="s">
        <v>40</v>
      </c>
      <c r="C4" s="365" t="s">
        <v>41</v>
      </c>
      <c r="D4" s="365" t="s">
        <v>42</v>
      </c>
      <c r="E4" s="365" t="s">
        <v>43</v>
      </c>
      <c r="F4" s="365" t="s">
        <v>44</v>
      </c>
      <c r="G4" s="365" t="s">
        <v>45</v>
      </c>
      <c r="H4" s="365" t="s">
        <v>46</v>
      </c>
      <c r="I4" s="365" t="s">
        <v>47</v>
      </c>
      <c r="J4" s="365" t="s">
        <v>48</v>
      </c>
      <c r="K4" s="365" t="s">
        <v>49</v>
      </c>
      <c r="L4" s="365" t="s">
        <v>50</v>
      </c>
      <c r="M4" s="366" t="s">
        <v>51</v>
      </c>
      <c r="N4" s="363" t="s">
        <v>334</v>
      </c>
    </row>
    <row r="5" spans="1:14" ht="14.25" thickBot="1" x14ac:dyDescent="0.3">
      <c r="A5" s="357" t="s">
        <v>23</v>
      </c>
      <c r="B5" s="367">
        <f t="shared" ref="B5" si="0">SUM(B6:B10)</f>
        <v>6646.7760000000007</v>
      </c>
      <c r="C5" s="367">
        <f t="shared" ref="C5" si="1">SUM(C6:C10)</f>
        <v>6554.8760000000002</v>
      </c>
      <c r="D5" s="367">
        <f t="shared" ref="D5" si="2">SUM(D6:D10)</f>
        <v>7064.5870000000004</v>
      </c>
      <c r="E5" s="367">
        <f t="shared" ref="E5" si="3">SUM(E6:E10)</f>
        <v>8127.192</v>
      </c>
      <c r="F5" s="367">
        <f t="shared" ref="F5" si="4">SUM(F6:F10)</f>
        <v>8992.2079999999933</v>
      </c>
      <c r="G5" s="367">
        <f t="shared" ref="G5" si="5">SUM(G6:G10)</f>
        <v>4570.7920000000004</v>
      </c>
      <c r="H5" s="367">
        <f t="shared" ref="H5" si="6">SUM(H6:H10)</f>
        <v>15069.041999999999</v>
      </c>
      <c r="I5" s="367">
        <f t="shared" ref="I5" si="7">SUM(I6:I10)</f>
        <v>19582</v>
      </c>
      <c r="J5" s="367">
        <f t="shared" ref="J5" si="8">SUM(J6:J10)</f>
        <v>13320.501</v>
      </c>
      <c r="K5" s="367">
        <f t="shared" ref="K5" si="9">SUM(K6:K10)</f>
        <v>25031.23</v>
      </c>
      <c r="L5" s="367">
        <f t="shared" ref="L5" si="10">SUM(L6:L10)</f>
        <v>29179</v>
      </c>
      <c r="M5" s="388">
        <f t="shared" ref="M5" si="11">SUM(M6:M10)</f>
        <v>20985</v>
      </c>
      <c r="N5" s="358">
        <f t="shared" ref="N5" si="12">SUM(N6:N10)</f>
        <v>165123.20399999997</v>
      </c>
    </row>
    <row r="6" spans="1:14" ht="14.25" x14ac:dyDescent="0.3">
      <c r="A6" s="537" t="s">
        <v>335</v>
      </c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52"/>
      <c r="N6" s="360">
        <f>SUM(B6:M6)</f>
        <v>0</v>
      </c>
    </row>
    <row r="7" spans="1:14" ht="14.25" x14ac:dyDescent="0.3">
      <c r="A7" s="391" t="s">
        <v>375</v>
      </c>
      <c r="B7" s="541">
        <v>0</v>
      </c>
      <c r="C7" s="499">
        <v>0</v>
      </c>
      <c r="D7" s="499">
        <v>0</v>
      </c>
      <c r="E7" s="499">
        <v>0</v>
      </c>
      <c r="F7" s="499">
        <v>6011.8419999999933</v>
      </c>
      <c r="G7" s="499">
        <v>3067.8150000000001</v>
      </c>
      <c r="H7" s="499">
        <v>8295.1849999999995</v>
      </c>
      <c r="I7" s="499">
        <v>6373</v>
      </c>
      <c r="J7" s="499">
        <v>4443.7790000000005</v>
      </c>
      <c r="K7" s="499">
        <v>17806.449000000001</v>
      </c>
      <c r="L7" s="499">
        <v>21972</v>
      </c>
      <c r="M7" s="500">
        <v>13310</v>
      </c>
      <c r="N7" s="360">
        <f t="shared" ref="N7:N10" si="13">SUM(B7:M7)</f>
        <v>81280.069999999992</v>
      </c>
    </row>
    <row r="8" spans="1:14" ht="14.25" x14ac:dyDescent="0.3">
      <c r="A8" s="391" t="s">
        <v>380</v>
      </c>
      <c r="B8" s="541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500"/>
      <c r="N8" s="360">
        <f t="shared" si="13"/>
        <v>0</v>
      </c>
    </row>
    <row r="9" spans="1:14" ht="14.25" x14ac:dyDescent="0.3">
      <c r="A9" s="391" t="s">
        <v>336</v>
      </c>
      <c r="B9" s="541">
        <v>6646.7760000000007</v>
      </c>
      <c r="C9" s="499">
        <v>6554.8760000000002</v>
      </c>
      <c r="D9" s="499">
        <v>7064.5870000000004</v>
      </c>
      <c r="E9" s="499">
        <v>8127.192</v>
      </c>
      <c r="F9" s="499">
        <v>2980.366</v>
      </c>
      <c r="G9" s="499">
        <v>1502.9770000000001</v>
      </c>
      <c r="H9" s="499">
        <v>6773.857</v>
      </c>
      <c r="I9" s="499">
        <v>13209</v>
      </c>
      <c r="J9" s="499">
        <v>8876.7219999999998</v>
      </c>
      <c r="K9" s="499">
        <v>7224.7809999999999</v>
      </c>
      <c r="L9" s="499">
        <v>7207</v>
      </c>
      <c r="M9" s="500">
        <v>7675</v>
      </c>
      <c r="N9" s="360">
        <f t="shared" si="13"/>
        <v>83843.133999999991</v>
      </c>
    </row>
    <row r="10" spans="1:14" ht="15" thickBot="1" x14ac:dyDescent="0.35">
      <c r="A10" s="391" t="s">
        <v>337</v>
      </c>
      <c r="B10" s="541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500"/>
      <c r="N10" s="360">
        <f t="shared" si="13"/>
        <v>0</v>
      </c>
    </row>
    <row r="11" spans="1:14" ht="14.25" thickBot="1" x14ac:dyDescent="0.3">
      <c r="A11" s="357" t="s">
        <v>338</v>
      </c>
      <c r="B11" s="542">
        <f>SUM(B12:B25)</f>
        <v>151793.41</v>
      </c>
      <c r="C11" s="367">
        <f t="shared" ref="C11:M11" si="14">SUM(C12:C25)</f>
        <v>181779.49200000003</v>
      </c>
      <c r="D11" s="367">
        <f t="shared" si="14"/>
        <v>212784.39799999999</v>
      </c>
      <c r="E11" s="367">
        <f t="shared" si="14"/>
        <v>181700.59299999999</v>
      </c>
      <c r="F11" s="367">
        <f t="shared" si="14"/>
        <v>155790.25099999999</v>
      </c>
      <c r="G11" s="367">
        <f t="shared" si="14"/>
        <v>144218.80199999997</v>
      </c>
      <c r="H11" s="367">
        <f t="shared" si="14"/>
        <v>145307.04399999999</v>
      </c>
      <c r="I11" s="367">
        <f t="shared" si="14"/>
        <v>218109</v>
      </c>
      <c r="J11" s="367">
        <f t="shared" si="14"/>
        <v>227025.12700000001</v>
      </c>
      <c r="K11" s="367">
        <f t="shared" si="14"/>
        <v>210611.90700000001</v>
      </c>
      <c r="L11" s="367">
        <f t="shared" si="14"/>
        <v>185290</v>
      </c>
      <c r="M11" s="388">
        <f t="shared" si="14"/>
        <v>183952</v>
      </c>
      <c r="N11" s="358">
        <f>SUM(N12:N28)</f>
        <v>2216115.0180000002</v>
      </c>
    </row>
    <row r="12" spans="1:14" ht="14.25" x14ac:dyDescent="0.3">
      <c r="A12" s="359" t="s">
        <v>389</v>
      </c>
      <c r="B12" s="543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97"/>
      <c r="N12" s="547">
        <f t="shared" ref="N12:N28" si="15">SUM(B12:M12)</f>
        <v>0</v>
      </c>
    </row>
    <row r="13" spans="1:14" ht="14.25" x14ac:dyDescent="0.3">
      <c r="A13" s="359" t="s">
        <v>339</v>
      </c>
      <c r="B13" s="543">
        <v>2112.4739999999983</v>
      </c>
      <c r="C13" s="465">
        <v>0</v>
      </c>
      <c r="D13" s="465">
        <v>255.98300000000017</v>
      </c>
      <c r="E13" s="465"/>
      <c r="F13" s="465">
        <v>0</v>
      </c>
      <c r="G13" s="465"/>
      <c r="H13" s="465"/>
      <c r="I13" s="465"/>
      <c r="J13" s="465"/>
      <c r="K13" s="465"/>
      <c r="L13" s="465"/>
      <c r="M13" s="497"/>
      <c r="N13" s="360">
        <f t="shared" si="15"/>
        <v>2368.4569999999985</v>
      </c>
    </row>
    <row r="14" spans="1:14" ht="14.25" x14ac:dyDescent="0.3">
      <c r="A14" s="391" t="s">
        <v>340</v>
      </c>
      <c r="B14" s="541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500"/>
      <c r="N14" s="360">
        <f t="shared" si="15"/>
        <v>0</v>
      </c>
    </row>
    <row r="15" spans="1:14" ht="14.25" x14ac:dyDescent="0.3">
      <c r="A15" s="391" t="s">
        <v>341</v>
      </c>
      <c r="B15" s="541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500"/>
      <c r="N15" s="360">
        <f t="shared" si="15"/>
        <v>0</v>
      </c>
    </row>
    <row r="16" spans="1:14" ht="14.25" x14ac:dyDescent="0.3">
      <c r="A16" s="391" t="s">
        <v>342</v>
      </c>
      <c r="B16" s="541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500"/>
      <c r="N16" s="360">
        <f t="shared" si="15"/>
        <v>0</v>
      </c>
    </row>
    <row r="17" spans="1:14" ht="14.25" x14ac:dyDescent="0.3">
      <c r="A17" s="391" t="s">
        <v>343</v>
      </c>
      <c r="B17" s="541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500"/>
      <c r="N17" s="360">
        <f t="shared" si="15"/>
        <v>0</v>
      </c>
    </row>
    <row r="18" spans="1:14" ht="14.25" x14ac:dyDescent="0.3">
      <c r="A18" s="456" t="s">
        <v>457</v>
      </c>
      <c r="B18" s="544">
        <v>91092.449000000008</v>
      </c>
      <c r="C18" s="502">
        <v>55915.834000000003</v>
      </c>
      <c r="D18" s="502">
        <v>92876.599000000002</v>
      </c>
      <c r="E18" s="502">
        <v>79595.084000000003</v>
      </c>
      <c r="F18" s="502">
        <v>71228.745999999999</v>
      </c>
      <c r="G18" s="502">
        <v>73292.504000000001</v>
      </c>
      <c r="H18" s="502">
        <v>80799.622000000003</v>
      </c>
      <c r="I18" s="502">
        <v>100085</v>
      </c>
      <c r="J18" s="502">
        <v>80687.240000000005</v>
      </c>
      <c r="K18" s="502">
        <v>110823.24799999999</v>
      </c>
      <c r="L18" s="502">
        <v>82452</v>
      </c>
      <c r="M18" s="503">
        <v>77609</v>
      </c>
      <c r="N18" s="360">
        <f t="shared" si="15"/>
        <v>996457.326</v>
      </c>
    </row>
    <row r="19" spans="1:14" ht="14.25" x14ac:dyDescent="0.3">
      <c r="A19" s="456" t="s">
        <v>458</v>
      </c>
      <c r="B19" s="544">
        <v>38030.927000000003</v>
      </c>
      <c r="C19" s="502">
        <v>46910.772999999994</v>
      </c>
      <c r="D19" s="502">
        <v>41551.492000000006</v>
      </c>
      <c r="E19" s="502">
        <v>46975.021000000008</v>
      </c>
      <c r="F19" s="502">
        <v>40869.533999999992</v>
      </c>
      <c r="G19" s="502">
        <v>27162.178999999996</v>
      </c>
      <c r="H19" s="502">
        <v>45096.718000000001</v>
      </c>
      <c r="I19" s="502">
        <v>32975</v>
      </c>
      <c r="J19" s="502">
        <v>51054.015999999989</v>
      </c>
      <c r="K19" s="502">
        <v>58442.733999999997</v>
      </c>
      <c r="L19" s="502">
        <v>47174</v>
      </c>
      <c r="M19" s="503">
        <v>30573</v>
      </c>
      <c r="N19" s="360">
        <f t="shared" si="15"/>
        <v>506815.39400000003</v>
      </c>
    </row>
    <row r="20" spans="1:14" ht="14.25" x14ac:dyDescent="0.3">
      <c r="A20" s="456" t="s">
        <v>459</v>
      </c>
      <c r="B20" s="544">
        <v>12691.419000000005</v>
      </c>
      <c r="C20" s="502">
        <v>43613.669000000009</v>
      </c>
      <c r="D20" s="502">
        <v>50003.645999999993</v>
      </c>
      <c r="E20" s="502">
        <v>24336.631999999998</v>
      </c>
      <c r="F20" s="502">
        <v>36833.672999999995</v>
      </c>
      <c r="G20" s="502">
        <v>27663.036</v>
      </c>
      <c r="H20" s="502">
        <v>0</v>
      </c>
      <c r="I20" s="502">
        <v>84364</v>
      </c>
      <c r="J20" s="502">
        <v>84324.37</v>
      </c>
      <c r="K20" s="502">
        <v>29702.73500000003</v>
      </c>
      <c r="L20" s="502">
        <v>46916</v>
      </c>
      <c r="M20" s="503">
        <v>64981</v>
      </c>
      <c r="N20" s="360">
        <f t="shared" si="15"/>
        <v>505430.18</v>
      </c>
    </row>
    <row r="21" spans="1:14" ht="14.25" x14ac:dyDescent="0.3">
      <c r="A21" s="456" t="s">
        <v>460</v>
      </c>
      <c r="B21" s="544">
        <v>7632.8559999999989</v>
      </c>
      <c r="C21" s="502">
        <v>35719.844000000005</v>
      </c>
      <c r="D21" s="502">
        <v>27141.352999999999</v>
      </c>
      <c r="E21" s="502">
        <v>30042.218999999997</v>
      </c>
      <c r="F21" s="502">
        <v>6858.2979999999989</v>
      </c>
      <c r="G21" s="502">
        <v>16101.082999999997</v>
      </c>
      <c r="H21" s="502">
        <v>19410.703999999998</v>
      </c>
      <c r="I21" s="502">
        <v>685</v>
      </c>
      <c r="J21" s="502">
        <v>10959.501000000006</v>
      </c>
      <c r="K21" s="502">
        <v>11643.189999999999</v>
      </c>
      <c r="L21" s="502">
        <v>8748</v>
      </c>
      <c r="M21" s="503">
        <v>10789</v>
      </c>
      <c r="N21" s="360">
        <f t="shared" si="15"/>
        <v>185731.04800000001</v>
      </c>
    </row>
    <row r="22" spans="1:14" ht="14.25" x14ac:dyDescent="0.3">
      <c r="A22" s="456" t="s">
        <v>485</v>
      </c>
      <c r="B22" s="544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3"/>
      <c r="N22" s="360">
        <f t="shared" si="15"/>
        <v>0</v>
      </c>
    </row>
    <row r="23" spans="1:14" ht="14.25" x14ac:dyDescent="0.3">
      <c r="A23" s="456" t="s">
        <v>486</v>
      </c>
      <c r="B23" s="544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3"/>
      <c r="N23" s="360">
        <f t="shared" si="15"/>
        <v>0</v>
      </c>
    </row>
    <row r="24" spans="1:14" ht="14.25" x14ac:dyDescent="0.3">
      <c r="A24" s="456" t="s">
        <v>482</v>
      </c>
      <c r="B24" s="544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3"/>
      <c r="N24" s="360">
        <f t="shared" si="15"/>
        <v>0</v>
      </c>
    </row>
    <row r="25" spans="1:14" ht="14.25" x14ac:dyDescent="0.3">
      <c r="A25" s="456" t="s">
        <v>461</v>
      </c>
      <c r="B25" s="544">
        <v>233.28500000000031</v>
      </c>
      <c r="C25" s="502">
        <v>-380.62799999999936</v>
      </c>
      <c r="D25" s="502">
        <v>955.32500000000073</v>
      </c>
      <c r="E25" s="502">
        <v>751.63699999999926</v>
      </c>
      <c r="F25" s="502">
        <v>0</v>
      </c>
      <c r="G25" s="502"/>
      <c r="H25" s="502"/>
      <c r="I25" s="502"/>
      <c r="J25" s="502"/>
      <c r="K25" s="502"/>
      <c r="L25" s="502"/>
      <c r="M25" s="503"/>
      <c r="N25" s="548">
        <f t="shared" si="15"/>
        <v>1559.6190000000011</v>
      </c>
    </row>
    <row r="26" spans="1:14" ht="14.25" x14ac:dyDescent="0.3">
      <c r="A26" s="391" t="s">
        <v>547</v>
      </c>
      <c r="B26" s="541">
        <v>0</v>
      </c>
      <c r="C26" s="499">
        <v>0</v>
      </c>
      <c r="D26" s="499">
        <v>0</v>
      </c>
      <c r="E26" s="499"/>
      <c r="F26" s="499"/>
      <c r="G26" s="499"/>
      <c r="H26" s="499"/>
      <c r="I26" s="499"/>
      <c r="J26" s="499"/>
      <c r="K26" s="499"/>
      <c r="L26" s="499"/>
      <c r="M26" s="500"/>
      <c r="N26" s="548">
        <f t="shared" si="15"/>
        <v>0</v>
      </c>
    </row>
    <row r="27" spans="1:14" ht="14.25" x14ac:dyDescent="0.3">
      <c r="A27" s="391" t="s">
        <v>548</v>
      </c>
      <c r="B27" s="541">
        <v>0</v>
      </c>
      <c r="C27" s="499">
        <v>0</v>
      </c>
      <c r="D27" s="499">
        <v>0</v>
      </c>
      <c r="E27" s="499"/>
      <c r="F27" s="499"/>
      <c r="G27" s="499"/>
      <c r="H27" s="499">
        <v>0</v>
      </c>
      <c r="I27" s="499">
        <v>13252</v>
      </c>
      <c r="J27" s="499">
        <v>0</v>
      </c>
      <c r="K27" s="499">
        <v>357.94500000000016</v>
      </c>
      <c r="L27" s="499">
        <v>295</v>
      </c>
      <c r="M27" s="500">
        <v>0</v>
      </c>
      <c r="N27" s="548">
        <f t="shared" si="15"/>
        <v>13904.945</v>
      </c>
    </row>
    <row r="28" spans="1:14" ht="15" thickBot="1" x14ac:dyDescent="0.35">
      <c r="A28" s="538" t="s">
        <v>549</v>
      </c>
      <c r="B28" s="545"/>
      <c r="C28" s="546"/>
      <c r="D28" s="546"/>
      <c r="E28" s="546"/>
      <c r="F28" s="546">
        <v>0</v>
      </c>
      <c r="G28" s="546">
        <v>0</v>
      </c>
      <c r="H28" s="546">
        <v>357.43699999999967</v>
      </c>
      <c r="I28" s="546">
        <v>2118</v>
      </c>
      <c r="J28" s="546">
        <v>0</v>
      </c>
      <c r="K28" s="546">
        <v>955.61199999999985</v>
      </c>
      <c r="L28" s="546">
        <v>0</v>
      </c>
      <c r="M28" s="550">
        <v>417</v>
      </c>
      <c r="N28" s="549">
        <f t="shared" si="15"/>
        <v>3848.049</v>
      </c>
    </row>
    <row r="29" spans="1:14" s="8" customFormat="1" ht="14.25" thickBot="1" x14ac:dyDescent="0.3">
      <c r="A29" s="533" t="s">
        <v>24</v>
      </c>
      <c r="B29" s="534">
        <f t="shared" ref="B29:N29" si="16">SUM(B30:B33)</f>
        <v>49131.341999999997</v>
      </c>
      <c r="C29" s="534">
        <f t="shared" si="16"/>
        <v>48211.406999999999</v>
      </c>
      <c r="D29" s="534">
        <f t="shared" si="16"/>
        <v>46507.078999999991</v>
      </c>
      <c r="E29" s="534">
        <f t="shared" si="16"/>
        <v>49155.920000000006</v>
      </c>
      <c r="F29" s="534">
        <f t="shared" si="16"/>
        <v>57182.868000000002</v>
      </c>
      <c r="G29" s="534">
        <f t="shared" si="16"/>
        <v>21025.131000000001</v>
      </c>
      <c r="H29" s="534">
        <f t="shared" si="16"/>
        <v>58486.557000000001</v>
      </c>
      <c r="I29" s="534">
        <f t="shared" si="16"/>
        <v>50519</v>
      </c>
      <c r="J29" s="534">
        <f t="shared" si="16"/>
        <v>54577.126000000004</v>
      </c>
      <c r="K29" s="534">
        <f t="shared" si="16"/>
        <v>51532.038999999997</v>
      </c>
      <c r="L29" s="534">
        <f t="shared" si="16"/>
        <v>36241</v>
      </c>
      <c r="M29" s="535">
        <f t="shared" si="16"/>
        <v>27263</v>
      </c>
      <c r="N29" s="536">
        <f t="shared" si="16"/>
        <v>549832.46899999992</v>
      </c>
    </row>
    <row r="30" spans="1:14" s="8" customFormat="1" ht="14.25" x14ac:dyDescent="0.3">
      <c r="A30" s="359" t="s">
        <v>344</v>
      </c>
      <c r="B30" s="464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97"/>
      <c r="N30" s="360">
        <f>SUM(B30:M30)</f>
        <v>0</v>
      </c>
    </row>
    <row r="31" spans="1:14" s="8" customFormat="1" ht="14.25" x14ac:dyDescent="0.3">
      <c r="A31" s="359" t="s">
        <v>345</v>
      </c>
      <c r="B31" s="464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97"/>
      <c r="N31" s="360">
        <f t="shared" ref="N31:N33" si="17">SUM(B31:M31)</f>
        <v>0</v>
      </c>
    </row>
    <row r="32" spans="1:14" s="8" customFormat="1" ht="14.25" x14ac:dyDescent="0.3">
      <c r="A32" s="359" t="s">
        <v>24</v>
      </c>
      <c r="B32" s="464">
        <v>160.5100000000005</v>
      </c>
      <c r="C32" s="465">
        <v>2260.9670000000001</v>
      </c>
      <c r="D32" s="465">
        <v>10160.148999999999</v>
      </c>
      <c r="E32" s="465">
        <v>14071.133</v>
      </c>
      <c r="F32" s="465">
        <v>8381.5459999999985</v>
      </c>
      <c r="G32" s="465">
        <v>7622.5340000000006</v>
      </c>
      <c r="H32" s="465">
        <v>20222.006000000001</v>
      </c>
      <c r="I32" s="465">
        <v>10586</v>
      </c>
      <c r="J32" s="465">
        <v>1050.9630000000006</v>
      </c>
      <c r="K32" s="465">
        <v>5796.3969999999999</v>
      </c>
      <c r="L32" s="465">
        <v>0</v>
      </c>
      <c r="M32" s="497">
        <v>162</v>
      </c>
      <c r="N32" s="360">
        <f t="shared" si="17"/>
        <v>80474.205000000002</v>
      </c>
    </row>
    <row r="33" spans="1:14" s="8" customFormat="1" ht="15" thickBot="1" x14ac:dyDescent="0.35">
      <c r="A33" s="359" t="s">
        <v>465</v>
      </c>
      <c r="B33" s="464">
        <v>48970.831999999995</v>
      </c>
      <c r="C33" s="465">
        <v>45950.44</v>
      </c>
      <c r="D33" s="465">
        <v>36346.929999999993</v>
      </c>
      <c r="E33" s="465">
        <v>35084.787000000004</v>
      </c>
      <c r="F33" s="465">
        <v>48801.322</v>
      </c>
      <c r="G33" s="465">
        <v>13402.597000000002</v>
      </c>
      <c r="H33" s="465">
        <v>38264.550999999999</v>
      </c>
      <c r="I33" s="465">
        <v>39933</v>
      </c>
      <c r="J33" s="465">
        <v>53526.163</v>
      </c>
      <c r="K33" s="465">
        <v>45735.642</v>
      </c>
      <c r="L33" s="465">
        <v>36241</v>
      </c>
      <c r="M33" s="497">
        <v>27101</v>
      </c>
      <c r="N33" s="360">
        <f t="shared" si="17"/>
        <v>469358.26399999997</v>
      </c>
    </row>
    <row r="34" spans="1:14" ht="14.25" thickBot="1" x14ac:dyDescent="0.3">
      <c r="A34" s="357" t="s">
        <v>346</v>
      </c>
      <c r="B34" s="367">
        <f>SUM(B35:B47)</f>
        <v>152460.47600000002</v>
      </c>
      <c r="C34" s="367">
        <f t="shared" ref="C34:N34" si="18">SUM(C35:C47)</f>
        <v>145274.139</v>
      </c>
      <c r="D34" s="367">
        <f t="shared" si="18"/>
        <v>144938.00399999999</v>
      </c>
      <c r="E34" s="367">
        <f t="shared" si="18"/>
        <v>161053.359</v>
      </c>
      <c r="F34" s="367">
        <f t="shared" si="18"/>
        <v>136047.03799999997</v>
      </c>
      <c r="G34" s="367">
        <f t="shared" si="18"/>
        <v>71009.937000000005</v>
      </c>
      <c r="H34" s="367">
        <f t="shared" si="18"/>
        <v>148776.77799999999</v>
      </c>
      <c r="I34" s="367">
        <f t="shared" si="18"/>
        <v>174037</v>
      </c>
      <c r="J34" s="367">
        <f t="shared" si="18"/>
        <v>167614.79399999999</v>
      </c>
      <c r="K34" s="367">
        <f t="shared" si="18"/>
        <v>158370.38200000001</v>
      </c>
      <c r="L34" s="367">
        <f t="shared" si="18"/>
        <v>148668</v>
      </c>
      <c r="M34" s="388">
        <f t="shared" si="18"/>
        <v>112465</v>
      </c>
      <c r="N34" s="358">
        <f t="shared" si="18"/>
        <v>1720714.9070000001</v>
      </c>
    </row>
    <row r="35" spans="1:14" ht="14.25" x14ac:dyDescent="0.3">
      <c r="A35" s="359" t="s">
        <v>376</v>
      </c>
      <c r="B35" s="464">
        <v>1050.4159999999993</v>
      </c>
      <c r="C35" s="464">
        <v>-27.599999999999909</v>
      </c>
      <c r="D35" s="464">
        <v>1511.4639999999999</v>
      </c>
      <c r="E35" s="464">
        <v>25.238999999998896</v>
      </c>
      <c r="F35" s="464">
        <v>66.91</v>
      </c>
      <c r="G35" s="464">
        <v>27.994999999999997</v>
      </c>
      <c r="H35" s="464">
        <v>601.08699999999988</v>
      </c>
      <c r="I35" s="464">
        <v>0</v>
      </c>
      <c r="J35" s="464">
        <v>248.9989999999998</v>
      </c>
      <c r="K35" s="464">
        <v>0</v>
      </c>
      <c r="L35" s="464">
        <v>516</v>
      </c>
      <c r="M35" s="520">
        <v>0</v>
      </c>
      <c r="N35" s="360">
        <f>SUM(B35:M35)</f>
        <v>4020.5099999999979</v>
      </c>
    </row>
    <row r="36" spans="1:14" ht="14.25" x14ac:dyDescent="0.3">
      <c r="A36" s="359" t="s">
        <v>309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520"/>
      <c r="N36" s="360">
        <f t="shared" ref="N36:N47" si="19">SUM(B36:M36)</f>
        <v>0</v>
      </c>
    </row>
    <row r="37" spans="1:14" ht="14.25" x14ac:dyDescent="0.3">
      <c r="A37" s="359" t="s">
        <v>347</v>
      </c>
      <c r="B37" s="464">
        <v>-1537.3939999999993</v>
      </c>
      <c r="C37" s="464">
        <v>0</v>
      </c>
      <c r="D37" s="464">
        <v>0</v>
      </c>
      <c r="E37" s="464">
        <v>0</v>
      </c>
      <c r="F37" s="464">
        <v>0</v>
      </c>
      <c r="G37" s="464">
        <v>689.64099999999962</v>
      </c>
      <c r="H37" s="464">
        <v>0</v>
      </c>
      <c r="I37" s="464">
        <v>5970</v>
      </c>
      <c r="J37" s="464">
        <v>0</v>
      </c>
      <c r="K37" s="464">
        <v>2379.353000000001</v>
      </c>
      <c r="L37" s="464">
        <v>15498</v>
      </c>
      <c r="M37" s="520">
        <v>0</v>
      </c>
      <c r="N37" s="360">
        <f t="shared" si="19"/>
        <v>22999.600000000002</v>
      </c>
    </row>
    <row r="38" spans="1:14" ht="14.25" x14ac:dyDescent="0.3">
      <c r="A38" s="359" t="s">
        <v>348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520"/>
      <c r="N38" s="360">
        <f t="shared" si="19"/>
        <v>0</v>
      </c>
    </row>
    <row r="39" spans="1:14" ht="14.25" x14ac:dyDescent="0.3">
      <c r="A39" s="359" t="s">
        <v>487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520"/>
      <c r="N39" s="360">
        <f t="shared" si="19"/>
        <v>0</v>
      </c>
    </row>
    <row r="40" spans="1:14" ht="14.25" x14ac:dyDescent="0.3">
      <c r="A40" s="359" t="s">
        <v>488</v>
      </c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520"/>
      <c r="N40" s="360">
        <f t="shared" si="19"/>
        <v>0</v>
      </c>
    </row>
    <row r="41" spans="1:14" ht="14.25" x14ac:dyDescent="0.3">
      <c r="A41" s="359" t="s">
        <v>489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520"/>
      <c r="N41" s="360">
        <f t="shared" si="19"/>
        <v>0</v>
      </c>
    </row>
    <row r="42" spans="1:14" ht="14.25" x14ac:dyDescent="0.3">
      <c r="A42" s="359" t="s">
        <v>308</v>
      </c>
      <c r="B42" s="464">
        <v>-3305.0819999999999</v>
      </c>
      <c r="C42" s="464">
        <v>-72.614000000000004</v>
      </c>
      <c r="D42" s="464">
        <v>0</v>
      </c>
      <c r="E42" s="464">
        <v>-7029.9350000000004</v>
      </c>
      <c r="F42" s="464">
        <v>-22.844000000000001</v>
      </c>
      <c r="G42" s="464"/>
      <c r="H42" s="464"/>
      <c r="I42" s="464"/>
      <c r="J42" s="464"/>
      <c r="K42" s="464"/>
      <c r="L42" s="464"/>
      <c r="M42" s="520"/>
      <c r="N42" s="360">
        <f t="shared" si="19"/>
        <v>-10430.475</v>
      </c>
    </row>
    <row r="43" spans="1:14" ht="14.25" x14ac:dyDescent="0.3">
      <c r="A43" s="359" t="s">
        <v>349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520"/>
      <c r="N43" s="360">
        <f t="shared" si="19"/>
        <v>0</v>
      </c>
    </row>
    <row r="44" spans="1:14" ht="14.25" x14ac:dyDescent="0.3">
      <c r="A44" s="359" t="s">
        <v>462</v>
      </c>
      <c r="B44" s="464"/>
      <c r="C44" s="464"/>
      <c r="D44" s="464"/>
      <c r="E44" s="464">
        <v>71490.316000000035</v>
      </c>
      <c r="F44" s="464"/>
      <c r="G44" s="464"/>
      <c r="H44" s="464"/>
      <c r="I44" s="464"/>
      <c r="J44" s="464"/>
      <c r="K44" s="464"/>
      <c r="L44" s="464"/>
      <c r="M44" s="520"/>
      <c r="N44" s="360">
        <f t="shared" si="19"/>
        <v>71490.316000000035</v>
      </c>
    </row>
    <row r="45" spans="1:14" ht="14.25" x14ac:dyDescent="0.3">
      <c r="A45" s="359" t="s">
        <v>463</v>
      </c>
      <c r="B45" s="464"/>
      <c r="C45" s="464"/>
      <c r="D45" s="464"/>
      <c r="E45" s="464">
        <v>94692.040999999968</v>
      </c>
      <c r="F45" s="464"/>
      <c r="G45" s="464"/>
      <c r="H45" s="464"/>
      <c r="I45" s="464"/>
      <c r="J45" s="464"/>
      <c r="K45" s="464"/>
      <c r="L45" s="464"/>
      <c r="M45" s="520"/>
      <c r="N45" s="360">
        <f t="shared" si="19"/>
        <v>94692.040999999968</v>
      </c>
    </row>
    <row r="46" spans="1:14" ht="14.25" x14ac:dyDescent="0.3">
      <c r="A46" s="359" t="s">
        <v>464</v>
      </c>
      <c r="B46" s="464">
        <v>4993.5020000000004</v>
      </c>
      <c r="C46" s="464">
        <v>8946.6620000000003</v>
      </c>
      <c r="D46" s="464">
        <v>4938.6040000000048</v>
      </c>
      <c r="E46" s="464">
        <v>1875.6980000000003</v>
      </c>
      <c r="F46" s="464">
        <v>931.79600000000028</v>
      </c>
      <c r="G46" s="464">
        <v>0</v>
      </c>
      <c r="H46" s="464">
        <v>0</v>
      </c>
      <c r="I46" s="464">
        <v>0</v>
      </c>
      <c r="J46" s="464">
        <v>1398.2649999999999</v>
      </c>
      <c r="K46" s="464">
        <v>0</v>
      </c>
      <c r="L46" s="464">
        <v>3944</v>
      </c>
      <c r="M46" s="520">
        <v>3737</v>
      </c>
      <c r="N46" s="360">
        <f t="shared" si="19"/>
        <v>30765.527000000002</v>
      </c>
    </row>
    <row r="47" spans="1:14" ht="15" thickBot="1" x14ac:dyDescent="0.35">
      <c r="A47" s="463" t="s">
        <v>346</v>
      </c>
      <c r="B47" s="504">
        <v>151259.03400000001</v>
      </c>
      <c r="C47" s="504">
        <v>136427.69099999999</v>
      </c>
      <c r="D47" s="504">
        <v>138487.93599999999</v>
      </c>
      <c r="E47" s="504"/>
      <c r="F47" s="504">
        <v>135071.17599999998</v>
      </c>
      <c r="G47" s="504">
        <v>70292.301000000007</v>
      </c>
      <c r="H47" s="504">
        <v>148175.69099999999</v>
      </c>
      <c r="I47" s="504">
        <v>168067</v>
      </c>
      <c r="J47" s="504">
        <v>165967.53</v>
      </c>
      <c r="K47" s="504">
        <v>155991.02900000001</v>
      </c>
      <c r="L47" s="504">
        <v>128710</v>
      </c>
      <c r="M47" s="532">
        <v>108728</v>
      </c>
      <c r="N47" s="360">
        <f t="shared" si="19"/>
        <v>1507177.388</v>
      </c>
    </row>
    <row r="48" spans="1:14" ht="14.25" thickBot="1" x14ac:dyDescent="0.3">
      <c r="A48" s="357" t="s">
        <v>350</v>
      </c>
      <c r="B48" s="367">
        <f>SUM(B49:B58)</f>
        <v>10897.024000000001</v>
      </c>
      <c r="C48" s="367">
        <f t="shared" ref="C48:N48" si="20">SUM(C49:C58)</f>
        <v>8696.2950000000019</v>
      </c>
      <c r="D48" s="367">
        <f t="shared" si="20"/>
        <v>3508.0460000000003</v>
      </c>
      <c r="E48" s="367">
        <f t="shared" si="20"/>
        <v>11339.243999999999</v>
      </c>
      <c r="F48" s="367">
        <f t="shared" si="20"/>
        <v>763.96199999999976</v>
      </c>
      <c r="G48" s="367">
        <f t="shared" si="20"/>
        <v>7403.34</v>
      </c>
      <c r="H48" s="367">
        <f t="shared" si="20"/>
        <v>1309.578</v>
      </c>
      <c r="I48" s="367">
        <f t="shared" si="20"/>
        <v>29012</v>
      </c>
      <c r="J48" s="367">
        <f t="shared" si="20"/>
        <v>22967.264000000003</v>
      </c>
      <c r="K48" s="367">
        <f t="shared" si="20"/>
        <v>17471.011000000002</v>
      </c>
      <c r="L48" s="367">
        <f t="shared" si="20"/>
        <v>17840</v>
      </c>
      <c r="M48" s="388">
        <f t="shared" si="20"/>
        <v>43644</v>
      </c>
      <c r="N48" s="358">
        <f t="shared" si="20"/>
        <v>174851.764</v>
      </c>
    </row>
    <row r="49" spans="1:14" ht="14.25" x14ac:dyDescent="0.3">
      <c r="A49" s="359" t="s">
        <v>310</v>
      </c>
      <c r="B49" s="464">
        <v>8540.7620000000006</v>
      </c>
      <c r="C49" s="465">
        <v>9788.1410000000014</v>
      </c>
      <c r="D49" s="465">
        <v>3469.9929999999999</v>
      </c>
      <c r="E49" s="465">
        <v>13663.8</v>
      </c>
      <c r="F49" s="465">
        <v>-155.75400000000002</v>
      </c>
      <c r="G49" s="465">
        <v>0</v>
      </c>
      <c r="H49" s="465">
        <v>0</v>
      </c>
      <c r="I49" s="465">
        <v>29012</v>
      </c>
      <c r="J49" s="465">
        <v>22967.264000000003</v>
      </c>
      <c r="K49" s="465">
        <v>16948.477999999999</v>
      </c>
      <c r="L49" s="465">
        <v>16623</v>
      </c>
      <c r="M49" s="497">
        <v>7005</v>
      </c>
      <c r="N49" s="360">
        <f t="shared" ref="N49:N58" si="21">SUM(B49:M49)</f>
        <v>127862.68400000001</v>
      </c>
    </row>
    <row r="50" spans="1:14" ht="14.25" x14ac:dyDescent="0.3">
      <c r="A50" s="391" t="s">
        <v>351</v>
      </c>
      <c r="B50" s="498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500"/>
      <c r="N50" s="360">
        <f t="shared" si="21"/>
        <v>0</v>
      </c>
    </row>
    <row r="51" spans="1:14" ht="14.25" x14ac:dyDescent="0.3">
      <c r="A51" s="391" t="s">
        <v>352</v>
      </c>
      <c r="B51" s="498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500"/>
      <c r="N51" s="360">
        <f t="shared" si="21"/>
        <v>0</v>
      </c>
    </row>
    <row r="52" spans="1:14" ht="14.25" x14ac:dyDescent="0.3">
      <c r="A52" s="391" t="s">
        <v>353</v>
      </c>
      <c r="B52" s="498"/>
      <c r="C52" s="499"/>
      <c r="D52" s="499"/>
      <c r="E52" s="499"/>
      <c r="F52" s="499"/>
      <c r="G52" s="499"/>
      <c r="H52" s="499"/>
      <c r="I52" s="499"/>
      <c r="J52" s="499"/>
      <c r="K52" s="499"/>
      <c r="L52" s="499"/>
      <c r="M52" s="500"/>
      <c r="N52" s="360">
        <f t="shared" si="21"/>
        <v>0</v>
      </c>
    </row>
    <row r="53" spans="1:14" ht="14.25" x14ac:dyDescent="0.3">
      <c r="A53" s="391" t="s">
        <v>434</v>
      </c>
      <c r="B53" s="498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500"/>
      <c r="N53" s="360">
        <f t="shared" si="21"/>
        <v>0</v>
      </c>
    </row>
    <row r="54" spans="1:14" ht="14.25" x14ac:dyDescent="0.3">
      <c r="A54" s="391" t="s">
        <v>435</v>
      </c>
      <c r="B54" s="498">
        <v>0</v>
      </c>
      <c r="C54" s="499">
        <v>0</v>
      </c>
      <c r="D54" s="499">
        <v>0</v>
      </c>
      <c r="E54" s="499">
        <v>0</v>
      </c>
      <c r="F54" s="499">
        <v>0</v>
      </c>
      <c r="G54" s="499">
        <v>0</v>
      </c>
      <c r="H54" s="499">
        <v>0</v>
      </c>
      <c r="I54" s="499">
        <v>0</v>
      </c>
      <c r="J54" s="499">
        <v>0</v>
      </c>
      <c r="K54" s="499">
        <v>0</v>
      </c>
      <c r="L54" s="499">
        <v>0</v>
      </c>
      <c r="M54" s="500"/>
      <c r="N54" s="360">
        <f t="shared" si="21"/>
        <v>0</v>
      </c>
    </row>
    <row r="55" spans="1:14" ht="14.25" x14ac:dyDescent="0.3">
      <c r="A55" s="391" t="s">
        <v>466</v>
      </c>
      <c r="B55" s="498"/>
      <c r="C55" s="499"/>
      <c r="D55" s="499"/>
      <c r="E55" s="499">
        <v>348.60700000000003</v>
      </c>
      <c r="F55" s="499"/>
      <c r="G55" s="499"/>
      <c r="H55" s="499"/>
      <c r="I55" s="499"/>
      <c r="J55" s="499"/>
      <c r="K55" s="499"/>
      <c r="L55" s="499"/>
      <c r="M55" s="500"/>
      <c r="N55" s="360">
        <f t="shared" si="21"/>
        <v>348.60700000000003</v>
      </c>
    </row>
    <row r="56" spans="1:14" ht="14.25" x14ac:dyDescent="0.3">
      <c r="A56" s="391" t="s">
        <v>467</v>
      </c>
      <c r="B56" s="498"/>
      <c r="C56" s="499"/>
      <c r="D56" s="499"/>
      <c r="E56" s="499">
        <v>-307.19899999999996</v>
      </c>
      <c r="F56" s="499"/>
      <c r="G56" s="499"/>
      <c r="H56" s="499"/>
      <c r="I56" s="499"/>
      <c r="J56" s="499"/>
      <c r="K56" s="499"/>
      <c r="L56" s="499"/>
      <c r="M56" s="500"/>
      <c r="N56" s="360">
        <f t="shared" si="21"/>
        <v>-307.19899999999996</v>
      </c>
    </row>
    <row r="57" spans="1:14" ht="14.25" x14ac:dyDescent="0.3">
      <c r="A57" s="391" t="s">
        <v>468</v>
      </c>
      <c r="B57" s="498">
        <v>2356.2619999999997</v>
      </c>
      <c r="C57" s="499">
        <v>-1091.846</v>
      </c>
      <c r="D57" s="499">
        <v>306.74</v>
      </c>
      <c r="E57" s="499">
        <v>-1296.7380000000001</v>
      </c>
      <c r="F57" s="499">
        <v>1158.3899999999999</v>
      </c>
      <c r="G57" s="499">
        <v>7025.8890000000001</v>
      </c>
      <c r="H57" s="499">
        <v>1309.578</v>
      </c>
      <c r="I57" s="499">
        <v>0</v>
      </c>
      <c r="J57" s="499">
        <v>0</v>
      </c>
      <c r="K57" s="499">
        <v>456.00799999999998</v>
      </c>
      <c r="L57" s="499">
        <v>1217</v>
      </c>
      <c r="M57" s="500">
        <v>36639</v>
      </c>
      <c r="N57" s="548">
        <f t="shared" si="21"/>
        <v>48080.282999999996</v>
      </c>
    </row>
    <row r="58" spans="1:14" ht="15" thickBot="1" x14ac:dyDescent="0.35">
      <c r="A58" s="463" t="s">
        <v>550</v>
      </c>
      <c r="B58" s="504"/>
      <c r="C58" s="504"/>
      <c r="D58" s="504">
        <v>-268.68700000000007</v>
      </c>
      <c r="E58" s="504">
        <v>-1069.2259999999997</v>
      </c>
      <c r="F58" s="504">
        <v>-238.67400000000009</v>
      </c>
      <c r="G58" s="504">
        <v>377.45099999999991</v>
      </c>
      <c r="H58" s="504">
        <v>0</v>
      </c>
      <c r="I58" s="504">
        <v>0</v>
      </c>
      <c r="J58" s="504">
        <v>0</v>
      </c>
      <c r="K58" s="504">
        <v>66.525000000000034</v>
      </c>
      <c r="L58" s="504">
        <v>0</v>
      </c>
      <c r="M58" s="532">
        <v>0</v>
      </c>
      <c r="N58" s="360">
        <f t="shared" si="21"/>
        <v>-1132.6109999999999</v>
      </c>
    </row>
    <row r="59" spans="1:14" ht="14.25" thickBot="1" x14ac:dyDescent="0.3">
      <c r="A59" s="357" t="s">
        <v>354</v>
      </c>
      <c r="B59" s="367">
        <f>+SUM(B60:B61)</f>
        <v>743.08399999999995</v>
      </c>
      <c r="C59" s="367">
        <f t="shared" ref="C59:N59" si="22">+SUM(C60:C61)</f>
        <v>286.947</v>
      </c>
      <c r="D59" s="367">
        <f t="shared" si="22"/>
        <v>958.69899999999996</v>
      </c>
      <c r="E59" s="367">
        <f t="shared" si="22"/>
        <v>366.38200000000001</v>
      </c>
      <c r="F59" s="367">
        <f t="shared" si="22"/>
        <v>394.28899999999999</v>
      </c>
      <c r="G59" s="367">
        <f t="shared" si="22"/>
        <v>835.77500000000009</v>
      </c>
      <c r="H59" s="367">
        <f t="shared" si="22"/>
        <v>281.38299999999998</v>
      </c>
      <c r="I59" s="367">
        <f t="shared" si="22"/>
        <v>604</v>
      </c>
      <c r="J59" s="367">
        <f t="shared" si="22"/>
        <v>1103.8009999999999</v>
      </c>
      <c r="K59" s="367">
        <f t="shared" si="22"/>
        <v>643.29499999999996</v>
      </c>
      <c r="L59" s="367">
        <f t="shared" si="22"/>
        <v>0</v>
      </c>
      <c r="M59" s="388">
        <f t="shared" si="22"/>
        <v>800</v>
      </c>
      <c r="N59" s="358">
        <f t="shared" si="22"/>
        <v>7017.6549999999988</v>
      </c>
    </row>
    <row r="60" spans="1:14" ht="14.25" x14ac:dyDescent="0.3">
      <c r="A60" s="537" t="s">
        <v>355</v>
      </c>
      <c r="B60" s="551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52"/>
      <c r="N60" s="547">
        <f>SUM(B60:M60)</f>
        <v>0</v>
      </c>
    </row>
    <row r="61" spans="1:14" ht="15" thickBot="1" x14ac:dyDescent="0.35">
      <c r="A61" s="463" t="s">
        <v>354</v>
      </c>
      <c r="B61" s="504">
        <v>743.08399999999995</v>
      </c>
      <c r="C61" s="504">
        <v>286.947</v>
      </c>
      <c r="D61" s="504">
        <v>958.69899999999996</v>
      </c>
      <c r="E61" s="504">
        <v>366.38200000000001</v>
      </c>
      <c r="F61" s="504">
        <v>394.28899999999999</v>
      </c>
      <c r="G61" s="504">
        <v>835.77500000000009</v>
      </c>
      <c r="H61" s="504">
        <v>281.38299999999998</v>
      </c>
      <c r="I61" s="504">
        <v>604</v>
      </c>
      <c r="J61" s="504">
        <v>1103.8009999999999</v>
      </c>
      <c r="K61" s="504">
        <v>643.29499999999996</v>
      </c>
      <c r="L61" s="504">
        <v>0</v>
      </c>
      <c r="M61" s="532">
        <v>800</v>
      </c>
      <c r="N61" s="360">
        <f>SUM(B61:M61)</f>
        <v>7017.6549999999988</v>
      </c>
    </row>
    <row r="62" spans="1:14" ht="14.25" thickBot="1" x14ac:dyDescent="0.3">
      <c r="A62" s="357" t="s">
        <v>356</v>
      </c>
      <c r="B62" s="367">
        <f>SUM(B63:B69)</f>
        <v>8222.2569999999942</v>
      </c>
      <c r="C62" s="367">
        <f t="shared" ref="C62:N62" si="23">SUM(C63:C69)</f>
        <v>-11357.76</v>
      </c>
      <c r="D62" s="367">
        <f t="shared" si="23"/>
        <v>-9924.5030000000006</v>
      </c>
      <c r="E62" s="367">
        <f t="shared" si="23"/>
        <v>0</v>
      </c>
      <c r="F62" s="367">
        <f t="shared" si="23"/>
        <v>14589.588999999998</v>
      </c>
      <c r="G62" s="367">
        <f t="shared" si="23"/>
        <v>0</v>
      </c>
      <c r="H62" s="367">
        <f t="shared" si="23"/>
        <v>0</v>
      </c>
      <c r="I62" s="367">
        <f t="shared" si="23"/>
        <v>527</v>
      </c>
      <c r="J62" s="367">
        <f t="shared" si="23"/>
        <v>410.03800000000001</v>
      </c>
      <c r="K62" s="367">
        <f t="shared" si="23"/>
        <v>0</v>
      </c>
      <c r="L62" s="367">
        <f t="shared" si="23"/>
        <v>0</v>
      </c>
      <c r="M62" s="388">
        <f t="shared" si="23"/>
        <v>0</v>
      </c>
      <c r="N62" s="358">
        <f t="shared" si="23"/>
        <v>2466.6209999999937</v>
      </c>
    </row>
    <row r="63" spans="1:14" ht="14.25" x14ac:dyDescent="0.3">
      <c r="A63" s="359" t="s">
        <v>377</v>
      </c>
      <c r="B63" s="521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3"/>
      <c r="N63" s="360">
        <f>SUM(B63:M63)</f>
        <v>0</v>
      </c>
    </row>
    <row r="64" spans="1:14" ht="14.25" x14ac:dyDescent="0.3">
      <c r="A64" s="359" t="s">
        <v>357</v>
      </c>
      <c r="B64" s="464">
        <v>0</v>
      </c>
      <c r="C64" s="465">
        <v>0</v>
      </c>
      <c r="D64" s="465">
        <v>0</v>
      </c>
      <c r="E64" s="465"/>
      <c r="F64" s="465">
        <v>0</v>
      </c>
      <c r="G64" s="465"/>
      <c r="H64" s="465"/>
      <c r="I64" s="465"/>
      <c r="J64" s="465"/>
      <c r="K64" s="465"/>
      <c r="L64" s="465"/>
      <c r="M64" s="497"/>
      <c r="N64" s="360">
        <f t="shared" ref="N64:N69" si="24">SUM(B64:M64)</f>
        <v>0</v>
      </c>
    </row>
    <row r="65" spans="1:16" ht="14.25" x14ac:dyDescent="0.3">
      <c r="A65" s="359" t="s">
        <v>378</v>
      </c>
      <c r="B65" s="464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97"/>
      <c r="N65" s="360">
        <f t="shared" si="24"/>
        <v>0</v>
      </c>
    </row>
    <row r="66" spans="1:16" ht="14.25" x14ac:dyDescent="0.3">
      <c r="A66" s="391" t="s">
        <v>358</v>
      </c>
      <c r="B66" s="498">
        <v>2015.386</v>
      </c>
      <c r="C66" s="499">
        <v>-3012.1610000000001</v>
      </c>
      <c r="D66" s="499">
        <v>-5530.7309999999998</v>
      </c>
      <c r="E66" s="499"/>
      <c r="F66" s="499"/>
      <c r="G66" s="499"/>
      <c r="H66" s="499">
        <v>0</v>
      </c>
      <c r="I66" s="499">
        <v>527</v>
      </c>
      <c r="J66" s="499">
        <v>410.03800000000001</v>
      </c>
      <c r="K66" s="499">
        <v>0</v>
      </c>
      <c r="L66" s="499">
        <v>0</v>
      </c>
      <c r="M66" s="500">
        <v>0</v>
      </c>
      <c r="N66" s="360">
        <f t="shared" si="24"/>
        <v>-5590.4679999999989</v>
      </c>
    </row>
    <row r="67" spans="1:16" ht="14.25" x14ac:dyDescent="0.3">
      <c r="A67" s="391" t="s">
        <v>395</v>
      </c>
      <c r="B67" s="498">
        <v>0</v>
      </c>
      <c r="C67" s="499">
        <v>0</v>
      </c>
      <c r="D67" s="499">
        <v>0</v>
      </c>
      <c r="E67" s="499">
        <v>0</v>
      </c>
      <c r="F67" s="499">
        <v>0</v>
      </c>
      <c r="G67" s="499">
        <v>0</v>
      </c>
      <c r="H67" s="499">
        <v>0</v>
      </c>
      <c r="I67" s="499">
        <v>0</v>
      </c>
      <c r="J67" s="499">
        <v>0</v>
      </c>
      <c r="K67" s="499">
        <v>0</v>
      </c>
      <c r="L67" s="499">
        <v>0</v>
      </c>
      <c r="M67" s="500">
        <v>0</v>
      </c>
      <c r="N67" s="360">
        <f t="shared" si="24"/>
        <v>0</v>
      </c>
    </row>
    <row r="68" spans="1:16" ht="14.25" x14ac:dyDescent="0.3">
      <c r="A68" s="456" t="s">
        <v>483</v>
      </c>
      <c r="B68" s="501"/>
      <c r="C68" s="502"/>
      <c r="D68" s="502"/>
      <c r="E68" s="502"/>
      <c r="F68" s="502"/>
      <c r="G68" s="502"/>
      <c r="H68" s="502"/>
      <c r="I68" s="502"/>
      <c r="J68" s="502"/>
      <c r="K68" s="502"/>
      <c r="L68" s="502"/>
      <c r="M68" s="503"/>
      <c r="N68" s="360">
        <f t="shared" si="24"/>
        <v>0</v>
      </c>
    </row>
    <row r="69" spans="1:16" ht="15" thickBot="1" x14ac:dyDescent="0.35">
      <c r="A69" s="456" t="s">
        <v>469</v>
      </c>
      <c r="B69" s="501">
        <v>6206.8709999999946</v>
      </c>
      <c r="C69" s="502">
        <v>-8345.5990000000002</v>
      </c>
      <c r="D69" s="502">
        <v>-4393.7719999999999</v>
      </c>
      <c r="E69" s="502">
        <v>0</v>
      </c>
      <c r="F69" s="502">
        <v>14589.588999999998</v>
      </c>
      <c r="G69" s="502">
        <v>0</v>
      </c>
      <c r="H69" s="502">
        <v>0</v>
      </c>
      <c r="I69" s="502">
        <v>0</v>
      </c>
      <c r="J69" s="502">
        <v>0</v>
      </c>
      <c r="K69" s="502">
        <v>0</v>
      </c>
      <c r="L69" s="502">
        <v>0</v>
      </c>
      <c r="M69" s="503">
        <v>0</v>
      </c>
      <c r="N69" s="360">
        <f t="shared" si="24"/>
        <v>8057.0889999999927</v>
      </c>
    </row>
    <row r="70" spans="1:16" ht="14.25" thickBot="1" x14ac:dyDescent="0.3">
      <c r="A70" s="357" t="s">
        <v>359</v>
      </c>
      <c r="B70" s="367">
        <f t="shared" ref="B70" si="25">SUM(B71:B75)</f>
        <v>-10396.114</v>
      </c>
      <c r="C70" s="367">
        <f t="shared" ref="C70" si="26">SUM(C71:C75)</f>
        <v>-5754.0320000000002</v>
      </c>
      <c r="D70" s="367">
        <f t="shared" ref="D70" si="27">SUM(D71:D75)</f>
        <v>-590.95799999999986</v>
      </c>
      <c r="E70" s="367">
        <f t="shared" ref="E70" si="28">SUM(E71:E75)</f>
        <v>4675.5949999999993</v>
      </c>
      <c r="F70" s="367">
        <f t="shared" ref="F70" si="29">SUM(F71:F75)</f>
        <v>-20504.981</v>
      </c>
      <c r="G70" s="367">
        <f t="shared" ref="G70" si="30">SUM(G71:G75)</f>
        <v>219.73900000000003</v>
      </c>
      <c r="H70" s="367">
        <f t="shared" ref="H70" si="31">SUM(H71:H75)</f>
        <v>0</v>
      </c>
      <c r="I70" s="367">
        <f t="shared" ref="I70" si="32">SUM(I71:I75)</f>
        <v>3</v>
      </c>
      <c r="J70" s="367">
        <f t="shared" ref="J70" si="33">SUM(J71:J75)</f>
        <v>257.1220000000003</v>
      </c>
      <c r="K70" s="367">
        <f t="shared" ref="K70" si="34">SUM(K71:K75)</f>
        <v>0</v>
      </c>
      <c r="L70" s="367">
        <f t="shared" ref="L70" si="35">SUM(L71:L75)</f>
        <v>0</v>
      </c>
      <c r="M70" s="388">
        <f t="shared" ref="M70" si="36">SUM(M71:M75)</f>
        <v>0</v>
      </c>
      <c r="N70" s="358">
        <f t="shared" ref="N70" si="37">SUM(N71:N75)</f>
        <v>-32090.629000000004</v>
      </c>
    </row>
    <row r="71" spans="1:16" ht="14.25" x14ac:dyDescent="0.3">
      <c r="A71" s="359" t="s">
        <v>360</v>
      </c>
      <c r="B71" s="464">
        <v>0</v>
      </c>
      <c r="C71" s="465">
        <v>68.727000000000032</v>
      </c>
      <c r="D71" s="465">
        <v>0</v>
      </c>
      <c r="E71" s="465">
        <v>4675.5949999999993</v>
      </c>
      <c r="F71" s="465">
        <v>100.85200000000009</v>
      </c>
      <c r="G71" s="465">
        <v>219.73900000000003</v>
      </c>
      <c r="H71" s="465">
        <v>0</v>
      </c>
      <c r="I71" s="465">
        <v>3</v>
      </c>
      <c r="J71" s="465">
        <v>257.1220000000003</v>
      </c>
      <c r="K71" s="465">
        <v>0</v>
      </c>
      <c r="L71" s="465">
        <v>0</v>
      </c>
      <c r="M71" s="497">
        <v>0</v>
      </c>
      <c r="N71" s="360">
        <f>SUM(B71:M71)</f>
        <v>5325.0349999999989</v>
      </c>
    </row>
    <row r="72" spans="1:16" ht="14.25" x14ac:dyDescent="0.3">
      <c r="A72" s="359" t="s">
        <v>396</v>
      </c>
      <c r="B72" s="464"/>
      <c r="C72" s="465"/>
      <c r="D72" s="465"/>
      <c r="E72" s="465"/>
      <c r="F72" s="465"/>
      <c r="G72" s="465"/>
      <c r="H72" s="465">
        <v>0</v>
      </c>
      <c r="I72" s="465"/>
      <c r="J72" s="465"/>
      <c r="K72" s="465"/>
      <c r="L72" s="465"/>
      <c r="M72" s="497"/>
      <c r="N72" s="360">
        <f t="shared" ref="N72:N75" si="38">SUM(B72:M72)</f>
        <v>0</v>
      </c>
    </row>
    <row r="73" spans="1:16" ht="14.25" x14ac:dyDescent="0.3">
      <c r="A73" s="391" t="s">
        <v>359</v>
      </c>
      <c r="B73" s="498">
        <v>0</v>
      </c>
      <c r="C73" s="499">
        <v>0</v>
      </c>
      <c r="D73" s="499">
        <v>-590.95799999999986</v>
      </c>
      <c r="E73" s="499">
        <v>0</v>
      </c>
      <c r="F73" s="499">
        <v>-1477.6979999999999</v>
      </c>
      <c r="G73" s="499">
        <v>0</v>
      </c>
      <c r="H73" s="499">
        <v>0</v>
      </c>
      <c r="I73" s="499">
        <v>0</v>
      </c>
      <c r="J73" s="499">
        <v>0</v>
      </c>
      <c r="K73" s="499">
        <v>0</v>
      </c>
      <c r="L73" s="499">
        <v>0</v>
      </c>
      <c r="M73" s="500">
        <v>0</v>
      </c>
      <c r="N73" s="360">
        <f t="shared" si="38"/>
        <v>-2068.6559999999999</v>
      </c>
    </row>
    <row r="74" spans="1:16" ht="14.25" x14ac:dyDescent="0.3">
      <c r="A74" s="391" t="s">
        <v>361</v>
      </c>
      <c r="B74" s="498">
        <v>-10396.114</v>
      </c>
      <c r="C74" s="499"/>
      <c r="D74" s="499"/>
      <c r="E74" s="499"/>
      <c r="F74" s="499">
        <v>-11955.946000000002</v>
      </c>
      <c r="G74" s="499">
        <v>0</v>
      </c>
      <c r="H74" s="499"/>
      <c r="I74" s="499"/>
      <c r="J74" s="499"/>
      <c r="K74" s="499">
        <v>0</v>
      </c>
      <c r="L74" s="499">
        <v>0</v>
      </c>
      <c r="M74" s="500">
        <v>0</v>
      </c>
      <c r="N74" s="360">
        <f t="shared" si="38"/>
        <v>-22352.06</v>
      </c>
    </row>
    <row r="75" spans="1:16" ht="15" thickBot="1" x14ac:dyDescent="0.35">
      <c r="A75" s="391" t="s">
        <v>362</v>
      </c>
      <c r="B75" s="498"/>
      <c r="C75" s="499">
        <v>-5822.759</v>
      </c>
      <c r="D75" s="499">
        <v>0</v>
      </c>
      <c r="E75" s="499"/>
      <c r="F75" s="499">
        <v>-7172.1889999999994</v>
      </c>
      <c r="G75" s="499">
        <v>0</v>
      </c>
      <c r="H75" s="499">
        <v>0</v>
      </c>
      <c r="I75" s="499">
        <v>0</v>
      </c>
      <c r="J75" s="499">
        <v>0</v>
      </c>
      <c r="K75" s="499">
        <v>0</v>
      </c>
      <c r="L75" s="499">
        <v>0</v>
      </c>
      <c r="M75" s="500"/>
      <c r="N75" s="360">
        <f t="shared" si="38"/>
        <v>-12994.948</v>
      </c>
    </row>
    <row r="76" spans="1:16" ht="14.25" thickBot="1" x14ac:dyDescent="0.3">
      <c r="A76" s="357" t="s">
        <v>363</v>
      </c>
      <c r="B76" s="367">
        <f>SUM(B77:B94)</f>
        <v>63891.060000000027</v>
      </c>
      <c r="C76" s="367">
        <f t="shared" ref="C76:N76" si="39">SUM(C77:C94)</f>
        <v>36717.207000000009</v>
      </c>
      <c r="D76" s="367">
        <f t="shared" si="39"/>
        <v>54510.933999999994</v>
      </c>
      <c r="E76" s="367">
        <f t="shared" si="39"/>
        <v>14061.871000000003</v>
      </c>
      <c r="F76" s="367">
        <f t="shared" si="39"/>
        <v>120822.43599999999</v>
      </c>
      <c r="G76" s="367">
        <f t="shared" si="39"/>
        <v>82703.671000000002</v>
      </c>
      <c r="H76" s="367">
        <f t="shared" si="39"/>
        <v>117804.12599999999</v>
      </c>
      <c r="I76" s="367">
        <f t="shared" si="39"/>
        <v>23551</v>
      </c>
      <c r="J76" s="367">
        <f t="shared" si="39"/>
        <v>28985.686000000002</v>
      </c>
      <c r="K76" s="367">
        <f t="shared" si="39"/>
        <v>33990.688000000002</v>
      </c>
      <c r="L76" s="367">
        <f t="shared" si="39"/>
        <v>25707</v>
      </c>
      <c r="M76" s="388">
        <f t="shared" si="39"/>
        <v>25405</v>
      </c>
      <c r="N76" s="358">
        <f t="shared" si="39"/>
        <v>628150.679</v>
      </c>
    </row>
    <row r="77" spans="1:16" ht="14.25" x14ac:dyDescent="0.3">
      <c r="A77" s="359" t="s">
        <v>364</v>
      </c>
      <c r="B77" s="464"/>
      <c r="C77" s="464"/>
      <c r="D77" s="465"/>
      <c r="E77" s="465"/>
      <c r="F77" s="465"/>
      <c r="G77" s="465"/>
      <c r="H77" s="465"/>
      <c r="I77" s="465"/>
      <c r="J77" s="465"/>
      <c r="K77" s="465"/>
      <c r="L77" s="465"/>
      <c r="M77" s="497"/>
      <c r="N77" s="360">
        <f>SUM(B77:M77)</f>
        <v>0</v>
      </c>
      <c r="P77" s="495"/>
    </row>
    <row r="78" spans="1:16" ht="14.25" x14ac:dyDescent="0.3">
      <c r="A78" s="359" t="s">
        <v>365</v>
      </c>
      <c r="B78" s="464"/>
      <c r="C78" s="465"/>
      <c r="D78" s="465"/>
      <c r="E78" s="465"/>
      <c r="F78" s="465"/>
      <c r="G78" s="465"/>
      <c r="H78" s="465"/>
      <c r="I78" s="465"/>
      <c r="J78" s="465"/>
      <c r="K78" s="465"/>
      <c r="L78" s="465"/>
      <c r="M78" s="497"/>
      <c r="N78" s="360">
        <f t="shared" ref="N78:N105" si="40">SUM(B78:M78)</f>
        <v>0</v>
      </c>
      <c r="P78" s="495"/>
    </row>
    <row r="79" spans="1:16" ht="14.25" x14ac:dyDescent="0.3">
      <c r="A79" s="359" t="s">
        <v>183</v>
      </c>
      <c r="B79" s="464"/>
      <c r="C79" s="465"/>
      <c r="D79" s="465"/>
      <c r="E79" s="465"/>
      <c r="F79" s="465"/>
      <c r="G79" s="465"/>
      <c r="H79" s="465"/>
      <c r="I79" s="465"/>
      <c r="J79" s="465"/>
      <c r="K79" s="465"/>
      <c r="L79" s="465"/>
      <c r="M79" s="497"/>
      <c r="N79" s="360">
        <f t="shared" si="40"/>
        <v>0</v>
      </c>
      <c r="P79" s="495"/>
    </row>
    <row r="80" spans="1:16" ht="14.25" x14ac:dyDescent="0.3">
      <c r="A80" s="391" t="s">
        <v>366</v>
      </c>
      <c r="B80" s="498">
        <v>49491.34600000002</v>
      </c>
      <c r="C80" s="499">
        <v>15880.768000000002</v>
      </c>
      <c r="D80" s="499">
        <v>43490.001999999993</v>
      </c>
      <c r="E80" s="499">
        <v>833.1770000000015</v>
      </c>
      <c r="F80" s="499">
        <v>115128.93400000001</v>
      </c>
      <c r="G80" s="499">
        <v>67426.488000000012</v>
      </c>
      <c r="H80" s="499">
        <v>100289.345</v>
      </c>
      <c r="I80" s="499">
        <v>0</v>
      </c>
      <c r="J80" s="499">
        <v>0</v>
      </c>
      <c r="K80" s="499">
        <v>0</v>
      </c>
      <c r="L80" s="499">
        <v>267</v>
      </c>
      <c r="M80" s="500">
        <v>0</v>
      </c>
      <c r="N80" s="360">
        <f t="shared" si="40"/>
        <v>392807.06000000006</v>
      </c>
      <c r="P80" s="495"/>
    </row>
    <row r="81" spans="1:18" ht="14.25" x14ac:dyDescent="0.3">
      <c r="A81" s="391" t="s">
        <v>473</v>
      </c>
      <c r="B81" s="498"/>
      <c r="C81" s="499"/>
      <c r="D81" s="499"/>
      <c r="E81" s="499"/>
      <c r="F81" s="499"/>
      <c r="G81" s="499"/>
      <c r="H81" s="499"/>
      <c r="I81" s="499"/>
      <c r="J81" s="499"/>
      <c r="K81" s="499"/>
      <c r="L81" s="499"/>
      <c r="M81" s="500"/>
      <c r="N81" s="360">
        <f t="shared" si="40"/>
        <v>0</v>
      </c>
      <c r="P81" s="495"/>
    </row>
    <row r="82" spans="1:18" ht="14.25" x14ac:dyDescent="0.3">
      <c r="A82" s="391" t="s">
        <v>367</v>
      </c>
      <c r="B82" s="498">
        <v>0</v>
      </c>
      <c r="C82" s="499">
        <v>0</v>
      </c>
      <c r="D82" s="499">
        <v>0</v>
      </c>
      <c r="E82" s="499"/>
      <c r="F82" s="499">
        <v>0</v>
      </c>
      <c r="G82" s="499"/>
      <c r="H82" s="499"/>
      <c r="I82" s="499"/>
      <c r="J82" s="499"/>
      <c r="K82" s="499"/>
      <c r="L82" s="499"/>
      <c r="M82" s="500"/>
      <c r="N82" s="360">
        <f t="shared" si="40"/>
        <v>0</v>
      </c>
      <c r="P82" s="495"/>
    </row>
    <row r="83" spans="1:18" ht="14.25" x14ac:dyDescent="0.3">
      <c r="A83" s="391" t="s">
        <v>471</v>
      </c>
      <c r="B83" s="498">
        <v>0</v>
      </c>
      <c r="C83" s="499">
        <v>2219.2330000000011</v>
      </c>
      <c r="D83" s="499">
        <v>0</v>
      </c>
      <c r="E83" s="499">
        <v>0</v>
      </c>
      <c r="F83" s="499">
        <v>0</v>
      </c>
      <c r="G83" s="499">
        <v>1608.0819999999994</v>
      </c>
      <c r="H83" s="499">
        <v>0</v>
      </c>
      <c r="I83" s="499">
        <v>2677</v>
      </c>
      <c r="J83" s="499">
        <v>303.39400000000023</v>
      </c>
      <c r="K83" s="499">
        <v>0</v>
      </c>
      <c r="L83" s="499">
        <v>0</v>
      </c>
      <c r="M83" s="500">
        <v>2167</v>
      </c>
      <c r="N83" s="360">
        <f t="shared" si="40"/>
        <v>8974.7090000000007</v>
      </c>
      <c r="P83" s="495"/>
    </row>
    <row r="84" spans="1:18" ht="14.25" x14ac:dyDescent="0.3">
      <c r="A84" s="391" t="s">
        <v>155</v>
      </c>
      <c r="B84" s="498"/>
      <c r="C84" s="499"/>
      <c r="D84" s="499"/>
      <c r="E84" s="499"/>
      <c r="F84" s="499"/>
      <c r="G84" s="499"/>
      <c r="H84" s="499"/>
      <c r="I84" s="499"/>
      <c r="J84" s="499"/>
      <c r="K84" s="499"/>
      <c r="L84" s="499"/>
      <c r="M84" s="500"/>
      <c r="N84" s="360">
        <f t="shared" si="40"/>
        <v>0</v>
      </c>
      <c r="P84" s="495"/>
    </row>
    <row r="85" spans="1:18" ht="14.25" x14ac:dyDescent="0.3">
      <c r="A85" s="391" t="s">
        <v>368</v>
      </c>
      <c r="B85" s="498">
        <v>774.03499999999997</v>
      </c>
      <c r="C85" s="499">
        <v>0</v>
      </c>
      <c r="D85" s="499">
        <v>-380.762</v>
      </c>
      <c r="E85" s="499">
        <v>-5.3000000000000824E-2</v>
      </c>
      <c r="F85" s="499">
        <v>538.66899999999998</v>
      </c>
      <c r="G85" s="499">
        <v>5976.0050000000001</v>
      </c>
      <c r="H85" s="499">
        <v>432.00200000000001</v>
      </c>
      <c r="I85" s="499">
        <v>0</v>
      </c>
      <c r="J85" s="499">
        <v>0</v>
      </c>
      <c r="K85" s="499">
        <v>0</v>
      </c>
      <c r="L85" s="499">
        <v>187</v>
      </c>
      <c r="M85" s="500">
        <v>0</v>
      </c>
      <c r="N85" s="360">
        <f t="shared" si="40"/>
        <v>7526.8960000000006</v>
      </c>
      <c r="P85" s="495"/>
    </row>
    <row r="86" spans="1:18" ht="14.25" x14ac:dyDescent="0.3">
      <c r="A86" s="391" t="s">
        <v>369</v>
      </c>
      <c r="B86" s="498">
        <v>0</v>
      </c>
      <c r="C86" s="499">
        <v>714.70300000000225</v>
      </c>
      <c r="D86" s="499">
        <v>0</v>
      </c>
      <c r="E86" s="499">
        <v>-324.48799999999932</v>
      </c>
      <c r="F86" s="499">
        <v>227.49599999999998</v>
      </c>
      <c r="G86" s="499">
        <v>1567.616</v>
      </c>
      <c r="H86" s="499">
        <v>0</v>
      </c>
      <c r="I86" s="499">
        <v>0</v>
      </c>
      <c r="J86" s="499">
        <v>1265.9829999999997</v>
      </c>
      <c r="K86" s="499">
        <v>0</v>
      </c>
      <c r="L86" s="499">
        <v>664</v>
      </c>
      <c r="M86" s="500">
        <v>1501</v>
      </c>
      <c r="N86" s="360">
        <f t="shared" si="40"/>
        <v>5616.3100000000031</v>
      </c>
      <c r="P86" s="495"/>
    </row>
    <row r="87" spans="1:18" ht="14.25" x14ac:dyDescent="0.3">
      <c r="A87" s="391" t="s">
        <v>370</v>
      </c>
      <c r="B87" s="498">
        <v>0</v>
      </c>
      <c r="C87" s="499">
        <v>2644.6740000000009</v>
      </c>
      <c r="D87" s="499">
        <v>0</v>
      </c>
      <c r="E87" s="499">
        <v>0</v>
      </c>
      <c r="F87" s="499">
        <v>1211.0520000000001</v>
      </c>
      <c r="G87" s="499">
        <v>2837.48</v>
      </c>
      <c r="H87" s="499">
        <v>0</v>
      </c>
      <c r="I87" s="499">
        <v>0</v>
      </c>
      <c r="J87" s="499">
        <v>2415.4549999999999</v>
      </c>
      <c r="K87" s="499">
        <v>0</v>
      </c>
      <c r="L87" s="499">
        <v>870</v>
      </c>
      <c r="M87" s="500">
        <v>362</v>
      </c>
      <c r="N87" s="360">
        <f t="shared" si="40"/>
        <v>10340.661</v>
      </c>
      <c r="P87" s="495"/>
    </row>
    <row r="88" spans="1:18" ht="14.25" x14ac:dyDescent="0.3">
      <c r="A88" s="391" t="s">
        <v>371</v>
      </c>
      <c r="B88" s="498">
        <v>5346.2089999999998</v>
      </c>
      <c r="C88" s="499">
        <v>8695.5949999999993</v>
      </c>
      <c r="D88" s="499">
        <v>7907.57</v>
      </c>
      <c r="E88" s="499">
        <v>10007.597</v>
      </c>
      <c r="F88" s="499">
        <v>138.60499999999999</v>
      </c>
      <c r="G88" s="499">
        <v>0</v>
      </c>
      <c r="H88" s="499">
        <v>57.62</v>
      </c>
      <c r="I88" s="499">
        <v>7478</v>
      </c>
      <c r="J88" s="499">
        <v>11542.853999999999</v>
      </c>
      <c r="K88" s="499">
        <v>10890.359</v>
      </c>
      <c r="L88" s="499">
        <v>9482</v>
      </c>
      <c r="M88" s="500">
        <v>8537</v>
      </c>
      <c r="N88" s="360">
        <f t="shared" si="40"/>
        <v>80083.409</v>
      </c>
      <c r="P88" s="495"/>
    </row>
    <row r="89" spans="1:18" ht="14.25" x14ac:dyDescent="0.3">
      <c r="A89" s="391" t="s">
        <v>470</v>
      </c>
      <c r="B89" s="498">
        <v>1333.9269999999999</v>
      </c>
      <c r="C89" s="499"/>
      <c r="D89" s="499"/>
      <c r="E89" s="499"/>
      <c r="F89" s="499"/>
      <c r="G89" s="499"/>
      <c r="H89" s="499"/>
      <c r="I89" s="499"/>
      <c r="J89" s="499"/>
      <c r="K89" s="499"/>
      <c r="L89" s="499"/>
      <c r="M89" s="500"/>
      <c r="N89" s="360">
        <f t="shared" si="40"/>
        <v>1333.9269999999999</v>
      </c>
      <c r="P89" s="495"/>
    </row>
    <row r="90" spans="1:18" ht="14.25" x14ac:dyDescent="0.3">
      <c r="A90" s="391" t="s">
        <v>484</v>
      </c>
      <c r="B90" s="498"/>
      <c r="C90" s="499"/>
      <c r="D90" s="499"/>
      <c r="E90" s="499"/>
      <c r="F90" s="499"/>
      <c r="G90" s="499"/>
      <c r="H90" s="499"/>
      <c r="I90" s="499"/>
      <c r="J90" s="499"/>
      <c r="K90" s="499"/>
      <c r="L90" s="499"/>
      <c r="M90" s="500"/>
      <c r="N90" s="360">
        <f t="shared" si="40"/>
        <v>0</v>
      </c>
      <c r="P90" s="495"/>
    </row>
    <row r="91" spans="1:18" ht="14.25" x14ac:dyDescent="0.3">
      <c r="A91" s="391" t="s">
        <v>472</v>
      </c>
      <c r="B91" s="498">
        <v>6945.5429999999997</v>
      </c>
      <c r="C91" s="499">
        <v>6562.2340000000004</v>
      </c>
      <c r="D91" s="499">
        <v>3494.1239999999998</v>
      </c>
      <c r="E91" s="499">
        <v>3545.6379999999999</v>
      </c>
      <c r="F91" s="499">
        <v>3577.68</v>
      </c>
      <c r="G91" s="499">
        <v>0</v>
      </c>
      <c r="H91" s="499">
        <v>7010.1589999999997</v>
      </c>
      <c r="I91" s="499">
        <v>0</v>
      </c>
      <c r="J91" s="499">
        <v>0</v>
      </c>
      <c r="K91" s="499">
        <v>10426.329</v>
      </c>
      <c r="L91" s="499">
        <v>3530</v>
      </c>
      <c r="M91" s="500">
        <v>3482</v>
      </c>
      <c r="N91" s="360">
        <f t="shared" si="40"/>
        <v>48573.706999999995</v>
      </c>
      <c r="P91" s="495"/>
    </row>
    <row r="92" spans="1:18" ht="14.25" x14ac:dyDescent="0.3">
      <c r="A92" s="391" t="s">
        <v>474</v>
      </c>
      <c r="B92" s="498">
        <v>0</v>
      </c>
      <c r="C92" s="499"/>
      <c r="D92" s="499"/>
      <c r="E92" s="499"/>
      <c r="F92" s="499"/>
      <c r="G92" s="499"/>
      <c r="H92" s="499"/>
      <c r="I92" s="499"/>
      <c r="J92" s="499"/>
      <c r="K92" s="499"/>
      <c r="L92" s="499"/>
      <c r="M92" s="500"/>
      <c r="N92" s="360">
        <f t="shared" si="40"/>
        <v>0</v>
      </c>
      <c r="P92" s="495"/>
    </row>
    <row r="93" spans="1:18" s="8" customFormat="1" ht="14.25" x14ac:dyDescent="0.3">
      <c r="A93" s="391" t="s">
        <v>475</v>
      </c>
      <c r="B93" s="498">
        <v>0</v>
      </c>
      <c r="C93" s="499">
        <v>0</v>
      </c>
      <c r="D93" s="499">
        <v>0</v>
      </c>
      <c r="E93" s="499">
        <v>0</v>
      </c>
      <c r="F93" s="499">
        <v>0</v>
      </c>
      <c r="G93" s="499">
        <v>3288</v>
      </c>
      <c r="H93" s="499">
        <v>10015</v>
      </c>
      <c r="I93" s="499">
        <v>13396</v>
      </c>
      <c r="J93" s="499">
        <v>13458</v>
      </c>
      <c r="K93" s="499">
        <v>12674</v>
      </c>
      <c r="L93" s="499">
        <v>10707</v>
      </c>
      <c r="M93" s="500">
        <v>9356</v>
      </c>
      <c r="N93" s="360">
        <f t="shared" si="40"/>
        <v>72894</v>
      </c>
      <c r="P93" s="495"/>
      <c r="R93"/>
    </row>
    <row r="94" spans="1:18" ht="15" thickBot="1" x14ac:dyDescent="0.35">
      <c r="A94" s="391" t="s">
        <v>476</v>
      </c>
      <c r="B94" s="498">
        <v>0</v>
      </c>
      <c r="C94" s="499">
        <v>0</v>
      </c>
      <c r="D94" s="499"/>
      <c r="E94" s="499">
        <v>0</v>
      </c>
      <c r="F94" s="499">
        <v>0</v>
      </c>
      <c r="G94" s="499">
        <v>0</v>
      </c>
      <c r="H94" s="499">
        <v>0</v>
      </c>
      <c r="I94" s="499">
        <v>0</v>
      </c>
      <c r="J94" s="499"/>
      <c r="K94" s="499"/>
      <c r="L94" s="499">
        <v>0</v>
      </c>
      <c r="M94" s="500"/>
      <c r="N94" s="360">
        <f t="shared" si="40"/>
        <v>0</v>
      </c>
    </row>
    <row r="95" spans="1:18" ht="14.25" thickBot="1" x14ac:dyDescent="0.3">
      <c r="A95" s="357" t="s">
        <v>372</v>
      </c>
      <c r="B95" s="367">
        <f>SUM(B96:B103)</f>
        <v>939.7</v>
      </c>
      <c r="C95" s="367">
        <f t="shared" ref="C95:N95" si="41">SUM(C96:C103)</f>
        <v>1045.6110000000001</v>
      </c>
      <c r="D95" s="367">
        <f t="shared" si="41"/>
        <v>1303.979</v>
      </c>
      <c r="E95" s="367">
        <f t="shared" si="41"/>
        <v>724.75599999999997</v>
      </c>
      <c r="F95" s="367">
        <f t="shared" si="41"/>
        <v>796.32799999999997</v>
      </c>
      <c r="G95" s="367">
        <f t="shared" si="41"/>
        <v>325.90800000000002</v>
      </c>
      <c r="H95" s="367">
        <f t="shared" si="41"/>
        <v>633.89</v>
      </c>
      <c r="I95" s="367">
        <f t="shared" si="41"/>
        <v>841</v>
      </c>
      <c r="J95" s="367">
        <f t="shared" si="41"/>
        <v>1067.1970000000001</v>
      </c>
      <c r="K95" s="367">
        <f t="shared" si="41"/>
        <v>731.84100000000001</v>
      </c>
      <c r="L95" s="367">
        <f t="shared" si="41"/>
        <v>248</v>
      </c>
      <c r="M95" s="388">
        <f t="shared" si="41"/>
        <v>0</v>
      </c>
      <c r="N95" s="358">
        <f t="shared" si="41"/>
        <v>8658.2100000000009</v>
      </c>
    </row>
    <row r="96" spans="1:18" ht="14.25" x14ac:dyDescent="0.3">
      <c r="A96" s="359" t="s">
        <v>184</v>
      </c>
      <c r="B96" s="464">
        <v>498.32900000000001</v>
      </c>
      <c r="C96" s="465">
        <v>537.45100000000002</v>
      </c>
      <c r="D96" s="465">
        <v>850.94500000000005</v>
      </c>
      <c r="E96" s="465">
        <v>731.226</v>
      </c>
      <c r="F96" s="465">
        <v>432.18700000000001</v>
      </c>
      <c r="G96" s="465">
        <v>0</v>
      </c>
      <c r="H96" s="465">
        <v>293.50299999999999</v>
      </c>
      <c r="I96" s="465">
        <v>524</v>
      </c>
      <c r="J96" s="465">
        <v>725.86099999999999</v>
      </c>
      <c r="K96" s="465">
        <v>453.935</v>
      </c>
      <c r="L96" s="465">
        <v>0</v>
      </c>
      <c r="M96" s="497">
        <v>0</v>
      </c>
      <c r="N96" s="360">
        <f t="shared" si="40"/>
        <v>5047.4370000000008</v>
      </c>
    </row>
    <row r="97" spans="1:14" ht="14.25" x14ac:dyDescent="0.3">
      <c r="A97" s="359" t="s">
        <v>477</v>
      </c>
      <c r="B97" s="464"/>
      <c r="C97" s="465"/>
      <c r="D97" s="465"/>
      <c r="E97" s="465"/>
      <c r="F97" s="465"/>
      <c r="G97" s="465"/>
      <c r="H97" s="465"/>
      <c r="I97" s="465"/>
      <c r="J97" s="465"/>
      <c r="K97" s="465"/>
      <c r="L97" s="465"/>
      <c r="M97" s="497"/>
      <c r="N97" s="360">
        <f t="shared" si="40"/>
        <v>0</v>
      </c>
    </row>
    <row r="98" spans="1:14" ht="14.25" x14ac:dyDescent="0.3">
      <c r="A98" s="359" t="s">
        <v>373</v>
      </c>
      <c r="B98" s="464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97"/>
      <c r="N98" s="360">
        <f t="shared" si="40"/>
        <v>0</v>
      </c>
    </row>
    <row r="99" spans="1:14" ht="14.25" x14ac:dyDescent="0.3">
      <c r="A99" s="359" t="s">
        <v>478</v>
      </c>
      <c r="B99" s="464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97"/>
      <c r="N99" s="360">
        <f t="shared" si="40"/>
        <v>0</v>
      </c>
    </row>
    <row r="100" spans="1:14" ht="14.25" x14ac:dyDescent="0.3">
      <c r="A100" s="359" t="s">
        <v>479</v>
      </c>
      <c r="B100" s="464">
        <v>441.37099999999998</v>
      </c>
      <c r="C100" s="465">
        <v>508.16</v>
      </c>
      <c r="D100" s="465">
        <v>453.03399999999999</v>
      </c>
      <c r="E100" s="465">
        <v>-6.4700000000000006</v>
      </c>
      <c r="F100" s="465">
        <v>364.14100000000002</v>
      </c>
      <c r="G100" s="465">
        <v>325.90800000000002</v>
      </c>
      <c r="H100" s="465">
        <v>340.387</v>
      </c>
      <c r="I100" s="465">
        <v>317</v>
      </c>
      <c r="J100" s="465">
        <v>341.33600000000001</v>
      </c>
      <c r="K100" s="465">
        <v>277.90600000000001</v>
      </c>
      <c r="L100" s="465">
        <v>248</v>
      </c>
      <c r="M100" s="497">
        <v>0</v>
      </c>
      <c r="N100" s="360">
        <f t="shared" si="40"/>
        <v>3610.7730000000001</v>
      </c>
    </row>
    <row r="101" spans="1:14" ht="14.25" x14ac:dyDescent="0.3">
      <c r="A101" s="391" t="s">
        <v>480</v>
      </c>
      <c r="B101" s="498"/>
      <c r="C101" s="499"/>
      <c r="D101" s="499"/>
      <c r="E101" s="499">
        <v>0</v>
      </c>
      <c r="F101" s="499"/>
      <c r="G101" s="499"/>
      <c r="H101" s="499"/>
      <c r="I101" s="499"/>
      <c r="J101" s="499"/>
      <c r="K101" s="499"/>
      <c r="L101" s="499"/>
      <c r="M101" s="500"/>
      <c r="N101" s="360">
        <f t="shared" si="40"/>
        <v>0</v>
      </c>
    </row>
    <row r="102" spans="1:14" ht="14.25" x14ac:dyDescent="0.3">
      <c r="A102" s="391" t="s">
        <v>481</v>
      </c>
      <c r="B102" s="498"/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  <c r="M102" s="500"/>
      <c r="N102" s="548">
        <f t="shared" si="40"/>
        <v>0</v>
      </c>
    </row>
    <row r="103" spans="1:14" ht="15" thickBot="1" x14ac:dyDescent="0.35">
      <c r="A103" s="463" t="s">
        <v>551</v>
      </c>
      <c r="B103" s="504">
        <v>0</v>
      </c>
      <c r="C103" s="504">
        <v>0</v>
      </c>
      <c r="D103" s="504">
        <v>0</v>
      </c>
      <c r="E103" s="504"/>
      <c r="F103" s="504">
        <v>0</v>
      </c>
      <c r="G103" s="504">
        <v>0</v>
      </c>
      <c r="H103" s="504"/>
      <c r="I103" s="504"/>
      <c r="J103" s="504"/>
      <c r="K103" s="504"/>
      <c r="L103" s="504"/>
      <c r="M103" s="532"/>
      <c r="N103" s="548">
        <f t="shared" si="40"/>
        <v>0</v>
      </c>
    </row>
    <row r="104" spans="1:14" ht="14.25" thickBot="1" x14ac:dyDescent="0.3">
      <c r="A104" s="357" t="s">
        <v>185</v>
      </c>
      <c r="B104" s="367">
        <f>B105</f>
        <v>0</v>
      </c>
      <c r="C104" s="367">
        <f t="shared" ref="C104:N104" si="42">C105</f>
        <v>-4181.2409999999991</v>
      </c>
      <c r="D104" s="367">
        <f t="shared" si="42"/>
        <v>0</v>
      </c>
      <c r="E104" s="367">
        <f t="shared" si="42"/>
        <v>-1.6970000000000001</v>
      </c>
      <c r="F104" s="367">
        <f t="shared" si="42"/>
        <v>-254.202</v>
      </c>
      <c r="G104" s="367">
        <f t="shared" si="42"/>
        <v>0</v>
      </c>
      <c r="H104" s="367">
        <f t="shared" si="42"/>
        <v>0</v>
      </c>
      <c r="I104" s="367">
        <f t="shared" si="42"/>
        <v>0</v>
      </c>
      <c r="J104" s="367">
        <f t="shared" si="42"/>
        <v>0</v>
      </c>
      <c r="K104" s="367">
        <f t="shared" si="42"/>
        <v>0</v>
      </c>
      <c r="L104" s="367">
        <f t="shared" si="42"/>
        <v>0</v>
      </c>
      <c r="M104" s="388">
        <f t="shared" si="42"/>
        <v>0</v>
      </c>
      <c r="N104" s="358">
        <f t="shared" si="42"/>
        <v>-4437.1399999999994</v>
      </c>
    </row>
    <row r="105" spans="1:14" ht="15" thickBot="1" x14ac:dyDescent="0.35">
      <c r="A105" s="463" t="s">
        <v>185</v>
      </c>
      <c r="B105" s="504">
        <v>0</v>
      </c>
      <c r="C105" s="553">
        <v>-4181.2409999999991</v>
      </c>
      <c r="D105" s="553">
        <v>0</v>
      </c>
      <c r="E105" s="553">
        <v>-1.6970000000000001</v>
      </c>
      <c r="F105" s="553">
        <v>-254.202</v>
      </c>
      <c r="G105" s="553"/>
      <c r="H105" s="553">
        <v>0</v>
      </c>
      <c r="I105" s="553">
        <v>0</v>
      </c>
      <c r="J105" s="553">
        <v>0</v>
      </c>
      <c r="K105" s="553">
        <v>0</v>
      </c>
      <c r="L105" s="553">
        <v>0</v>
      </c>
      <c r="M105" s="554">
        <v>0</v>
      </c>
      <c r="N105" s="360">
        <f t="shared" si="40"/>
        <v>-4437.1399999999994</v>
      </c>
    </row>
    <row r="106" spans="1:14" ht="14.25" thickBot="1" x14ac:dyDescent="0.3">
      <c r="A106" s="361" t="s">
        <v>15</v>
      </c>
      <c r="B106" s="368">
        <f t="shared" ref="B106:L106" si="43">+B5+B11+B29+B34+B48+B59+B62+B70+B76+B95+B104</f>
        <v>434329.01500000007</v>
      </c>
      <c r="C106" s="368">
        <f t="shared" si="43"/>
        <v>407272.94099999993</v>
      </c>
      <c r="D106" s="368">
        <f t="shared" si="43"/>
        <v>461060.26499999996</v>
      </c>
      <c r="E106" s="368">
        <f t="shared" si="43"/>
        <v>431203.21499999997</v>
      </c>
      <c r="F106" s="368">
        <f t="shared" si="43"/>
        <v>474619.78599999991</v>
      </c>
      <c r="G106" s="368">
        <f t="shared" si="43"/>
        <v>332313.09499999991</v>
      </c>
      <c r="H106" s="368">
        <f t="shared" si="43"/>
        <v>487668.39799999993</v>
      </c>
      <c r="I106" s="368">
        <f t="shared" si="43"/>
        <v>516785</v>
      </c>
      <c r="J106" s="368">
        <f t="shared" si="43"/>
        <v>517328.65599999996</v>
      </c>
      <c r="K106" s="368">
        <f t="shared" si="43"/>
        <v>498382.3930000001</v>
      </c>
      <c r="L106" s="368">
        <f t="shared" si="43"/>
        <v>443173</v>
      </c>
      <c r="M106" s="496">
        <f t="shared" ref="M106:N106" si="44">+M5+M11+M29+M34+M48+M59+M62+M70+M76+M95+M104</f>
        <v>414514</v>
      </c>
      <c r="N106" s="362">
        <f t="shared" si="44"/>
        <v>5436402.7580000013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P106"/>
  <sheetViews>
    <sheetView zoomScaleNormal="100" workbookViewId="0">
      <selection activeCell="C42" sqref="C42"/>
    </sheetView>
  </sheetViews>
  <sheetFormatPr baseColWidth="10" defaultColWidth="11.42578125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" width="11.42578125" style="8"/>
    <col min="17" max="17" width="38.5703125" style="8" bestFit="1" customWidth="1"/>
    <col min="18" max="16384" width="11.42578125" style="8"/>
  </cols>
  <sheetData>
    <row r="1" spans="1:16" x14ac:dyDescent="0.25">
      <c r="A1" s="1" t="s">
        <v>172</v>
      </c>
    </row>
    <row r="3" spans="1:16" ht="14.25" thickBot="1" x14ac:dyDescent="0.3">
      <c r="A3" s="455" t="s">
        <v>505</v>
      </c>
    </row>
    <row r="4" spans="1:16" ht="14.25" thickBot="1" x14ac:dyDescent="0.3">
      <c r="A4" s="363" t="s">
        <v>379</v>
      </c>
      <c r="B4" s="364" t="s">
        <v>40</v>
      </c>
      <c r="C4" s="365" t="s">
        <v>41</v>
      </c>
      <c r="D4" s="365" t="s">
        <v>42</v>
      </c>
      <c r="E4" s="365" t="s">
        <v>43</v>
      </c>
      <c r="F4" s="365" t="s">
        <v>44</v>
      </c>
      <c r="G4" s="365" t="s">
        <v>45</v>
      </c>
      <c r="H4" s="365" t="s">
        <v>46</v>
      </c>
      <c r="I4" s="365" t="s">
        <v>47</v>
      </c>
      <c r="J4" s="365" t="s">
        <v>48</v>
      </c>
      <c r="K4" s="365" t="s">
        <v>49</v>
      </c>
      <c r="L4" s="365" t="s">
        <v>50</v>
      </c>
      <c r="M4" s="366" t="s">
        <v>51</v>
      </c>
      <c r="N4" s="363" t="s">
        <v>333</v>
      </c>
    </row>
    <row r="5" spans="1:16" ht="14.25" thickBot="1" x14ac:dyDescent="0.3">
      <c r="A5" s="357" t="s">
        <v>23</v>
      </c>
      <c r="B5" s="367">
        <f t="shared" ref="B5" si="0">SUM(B6:B10)</f>
        <v>22240.22</v>
      </c>
      <c r="C5" s="367">
        <f t="shared" ref="C5" si="1">SUM(C6:C10)</f>
        <v>18415.969000000001</v>
      </c>
      <c r="D5" s="367">
        <f t="shared" ref="D5" si="2">SUM(D6:D10)</f>
        <v>18695.701000000001</v>
      </c>
      <c r="E5" s="367">
        <f t="shared" ref="E5" si="3">SUM(E6:E10)</f>
        <v>14413.751999999999</v>
      </c>
      <c r="F5" s="367">
        <f t="shared" ref="F5" si="4">SUM(F6:F10)</f>
        <v>21284.829000000002</v>
      </c>
      <c r="G5" s="367">
        <f t="shared" ref="G5" si="5">SUM(G6:G10)</f>
        <v>21499.157999999999</v>
      </c>
      <c r="H5" s="367">
        <f t="shared" ref="H5" si="6">SUM(H6:H10)</f>
        <v>23719.981999999996</v>
      </c>
      <c r="I5" s="367">
        <f t="shared" ref="I5" si="7">SUM(I6:I10)</f>
        <v>25364</v>
      </c>
      <c r="J5" s="367">
        <f t="shared" ref="J5" si="8">SUM(J6:J10)</f>
        <v>27130.713</v>
      </c>
      <c r="K5" s="367">
        <f t="shared" ref="K5" si="9">SUM(K6:K10)</f>
        <v>27078.152000000002</v>
      </c>
      <c r="L5" s="367">
        <f t="shared" ref="L5" si="10">SUM(L6:L10)</f>
        <v>25555</v>
      </c>
      <c r="M5" s="388">
        <f t="shared" ref="M5" si="11">SUM(M6:M10)</f>
        <v>9545</v>
      </c>
      <c r="N5" s="358">
        <f t="shared" ref="N5" si="12">SUM(N6:N10)</f>
        <v>254942.476</v>
      </c>
      <c r="P5" s="488"/>
    </row>
    <row r="6" spans="1:16" ht="14.25" x14ac:dyDescent="0.3">
      <c r="A6" s="537" t="s">
        <v>335</v>
      </c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52"/>
      <c r="N6" s="360">
        <f>SUM(B6:M6)</f>
        <v>0</v>
      </c>
      <c r="P6" s="487"/>
    </row>
    <row r="7" spans="1:16" ht="14.25" x14ac:dyDescent="0.3">
      <c r="A7" s="391" t="s">
        <v>375</v>
      </c>
      <c r="B7" s="543">
        <v>16606.162</v>
      </c>
      <c r="C7" s="499">
        <v>12834.79</v>
      </c>
      <c r="D7" s="499">
        <v>12567.16</v>
      </c>
      <c r="E7" s="499">
        <v>9190.2649999999994</v>
      </c>
      <c r="F7" s="499">
        <v>15669.309000000001</v>
      </c>
      <c r="G7" s="499">
        <v>15912.695</v>
      </c>
      <c r="H7" s="499">
        <v>17347.224999999999</v>
      </c>
      <c r="I7" s="499">
        <v>18297</v>
      </c>
      <c r="J7" s="499">
        <v>18386.962</v>
      </c>
      <c r="K7" s="499">
        <v>18181.668000000001</v>
      </c>
      <c r="L7" s="499">
        <v>17031</v>
      </c>
      <c r="M7" s="500">
        <v>6091</v>
      </c>
      <c r="N7" s="360">
        <f t="shared" ref="N7:N10" si="13">SUM(B7:M7)</f>
        <v>178115.236</v>
      </c>
      <c r="P7" s="487"/>
    </row>
    <row r="8" spans="1:16" ht="14.25" x14ac:dyDescent="0.3">
      <c r="A8" s="391" t="s">
        <v>380</v>
      </c>
      <c r="B8" s="541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500"/>
      <c r="N8" s="360">
        <f t="shared" si="13"/>
        <v>0</v>
      </c>
      <c r="P8" s="487"/>
    </row>
    <row r="9" spans="1:16" ht="14.25" x14ac:dyDescent="0.3">
      <c r="A9" s="391" t="s">
        <v>336</v>
      </c>
      <c r="B9" s="541">
        <v>5634.058</v>
      </c>
      <c r="C9" s="499">
        <v>5581.1790000000001</v>
      </c>
      <c r="D9" s="499">
        <v>6128.5409999999993</v>
      </c>
      <c r="E9" s="499">
        <v>5223.4869999999992</v>
      </c>
      <c r="F9" s="499">
        <v>5615.52</v>
      </c>
      <c r="G9" s="499">
        <v>5586.4629999999997</v>
      </c>
      <c r="H9" s="499">
        <v>6372.7569999999996</v>
      </c>
      <c r="I9" s="499">
        <v>7067</v>
      </c>
      <c r="J9" s="499">
        <v>8743.7510000000002</v>
      </c>
      <c r="K9" s="499">
        <v>8896.4840000000004</v>
      </c>
      <c r="L9" s="499">
        <v>8524</v>
      </c>
      <c r="M9" s="500">
        <v>3454</v>
      </c>
      <c r="N9" s="360">
        <f t="shared" si="13"/>
        <v>76827.239999999991</v>
      </c>
      <c r="P9" s="487"/>
    </row>
    <row r="10" spans="1:16" ht="15" thickBot="1" x14ac:dyDescent="0.35">
      <c r="A10" s="391" t="s">
        <v>337</v>
      </c>
      <c r="B10" s="541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500"/>
      <c r="N10" s="360">
        <f t="shared" si="13"/>
        <v>0</v>
      </c>
      <c r="P10" s="487"/>
    </row>
    <row r="11" spans="1:16" ht="14.25" thickBot="1" x14ac:dyDescent="0.3">
      <c r="A11" s="357" t="s">
        <v>338</v>
      </c>
      <c r="B11" s="542">
        <f>SUM(B12:B25)</f>
        <v>154042.571</v>
      </c>
      <c r="C11" s="367">
        <f t="shared" ref="C11:M11" si="14">SUM(C12:C25)</f>
        <v>125781.21400000001</v>
      </c>
      <c r="D11" s="367">
        <f t="shared" si="14"/>
        <v>134498.89799999999</v>
      </c>
      <c r="E11" s="367">
        <f t="shared" si="14"/>
        <v>121063.25100000002</v>
      </c>
      <c r="F11" s="367">
        <f t="shared" si="14"/>
        <v>176527.22999999998</v>
      </c>
      <c r="G11" s="367">
        <f t="shared" si="14"/>
        <v>163482.65700000001</v>
      </c>
      <c r="H11" s="367">
        <f t="shared" si="14"/>
        <v>192726.3</v>
      </c>
      <c r="I11" s="367">
        <f t="shared" si="14"/>
        <v>169154</v>
      </c>
      <c r="J11" s="367">
        <f t="shared" si="14"/>
        <v>177272.74599999998</v>
      </c>
      <c r="K11" s="367">
        <f t="shared" si="14"/>
        <v>182814.136</v>
      </c>
      <c r="L11" s="367">
        <f t="shared" si="14"/>
        <v>182690</v>
      </c>
      <c r="M11" s="388">
        <f t="shared" si="14"/>
        <v>110281</v>
      </c>
      <c r="N11" s="358">
        <f>SUM(N12:N28)</f>
        <v>1890334.003</v>
      </c>
      <c r="P11" s="488"/>
    </row>
    <row r="12" spans="1:16" ht="14.25" x14ac:dyDescent="0.3">
      <c r="A12" s="359" t="s">
        <v>389</v>
      </c>
      <c r="B12" s="543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97"/>
      <c r="N12" s="547">
        <f t="shared" ref="N12:N28" si="15">SUM(B12:M12)</f>
        <v>0</v>
      </c>
      <c r="P12" s="487"/>
    </row>
    <row r="13" spans="1:16" ht="14.25" x14ac:dyDescent="0.3">
      <c r="A13" s="359" t="s">
        <v>339</v>
      </c>
      <c r="B13" s="543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97"/>
      <c r="N13" s="360">
        <f t="shared" si="15"/>
        <v>0</v>
      </c>
      <c r="P13" s="487"/>
    </row>
    <row r="14" spans="1:16" ht="14.25" x14ac:dyDescent="0.3">
      <c r="A14" s="391" t="s">
        <v>340</v>
      </c>
      <c r="B14" s="541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500"/>
      <c r="N14" s="360">
        <f t="shared" si="15"/>
        <v>0</v>
      </c>
      <c r="P14" s="487"/>
    </row>
    <row r="15" spans="1:16" ht="14.25" x14ac:dyDescent="0.3">
      <c r="A15" s="391" t="s">
        <v>341</v>
      </c>
      <c r="B15" s="541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500"/>
      <c r="N15" s="360">
        <f t="shared" si="15"/>
        <v>0</v>
      </c>
      <c r="P15" s="487"/>
    </row>
    <row r="16" spans="1:16" ht="14.25" x14ac:dyDescent="0.3">
      <c r="A16" s="391" t="s">
        <v>342</v>
      </c>
      <c r="B16" s="541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500"/>
      <c r="N16" s="360">
        <f t="shared" si="15"/>
        <v>0</v>
      </c>
      <c r="P16" s="487"/>
    </row>
    <row r="17" spans="1:16" ht="14.25" x14ac:dyDescent="0.3">
      <c r="A17" s="391" t="s">
        <v>343</v>
      </c>
      <c r="B17" s="541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500"/>
      <c r="N17" s="360">
        <f t="shared" si="15"/>
        <v>0</v>
      </c>
      <c r="P17" s="487"/>
    </row>
    <row r="18" spans="1:16" ht="14.25" x14ac:dyDescent="0.3">
      <c r="A18" s="456" t="s">
        <v>457</v>
      </c>
      <c r="B18" s="544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3"/>
      <c r="N18" s="360">
        <f t="shared" si="15"/>
        <v>0</v>
      </c>
      <c r="P18" s="487"/>
    </row>
    <row r="19" spans="1:16" ht="14.25" x14ac:dyDescent="0.3">
      <c r="A19" s="456" t="s">
        <v>458</v>
      </c>
      <c r="B19" s="544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3">
        <v>10753</v>
      </c>
      <c r="N19" s="360">
        <f t="shared" si="15"/>
        <v>10753</v>
      </c>
      <c r="P19" s="487"/>
    </row>
    <row r="20" spans="1:16" ht="14.25" x14ac:dyDescent="0.3">
      <c r="A20" s="456" t="s">
        <v>459</v>
      </c>
      <c r="B20" s="544">
        <v>107688.64600000001</v>
      </c>
      <c r="C20" s="502">
        <v>87757.982000000004</v>
      </c>
      <c r="D20" s="502">
        <v>90534.357999999993</v>
      </c>
      <c r="E20" s="502">
        <v>62822.303000000007</v>
      </c>
      <c r="F20" s="502">
        <v>121458.44699999999</v>
      </c>
      <c r="G20" s="502">
        <v>123475.66099999999</v>
      </c>
      <c r="H20" s="502">
        <v>134486.997</v>
      </c>
      <c r="I20" s="502">
        <v>130892</v>
      </c>
      <c r="J20" s="502">
        <v>115221.272</v>
      </c>
      <c r="K20" s="502">
        <v>129079.876</v>
      </c>
      <c r="L20" s="502">
        <v>131665</v>
      </c>
      <c r="M20" s="503">
        <v>59365</v>
      </c>
      <c r="N20" s="360">
        <f t="shared" si="15"/>
        <v>1294447.5419999999</v>
      </c>
      <c r="P20" s="487"/>
    </row>
    <row r="21" spans="1:16" ht="14.25" x14ac:dyDescent="0.3">
      <c r="A21" s="456" t="s">
        <v>460</v>
      </c>
      <c r="B21" s="544">
        <v>46353.924999999996</v>
      </c>
      <c r="C21" s="502">
        <v>38023.231999999996</v>
      </c>
      <c r="D21" s="502">
        <v>43964.540000000008</v>
      </c>
      <c r="E21" s="502">
        <v>58240.948000000004</v>
      </c>
      <c r="F21" s="502">
        <v>55068.783000000003</v>
      </c>
      <c r="G21" s="502">
        <v>40006.995999999999</v>
      </c>
      <c r="H21" s="502">
        <v>58239.303</v>
      </c>
      <c r="I21" s="502">
        <v>38262</v>
      </c>
      <c r="J21" s="502">
        <v>62051.473999999995</v>
      </c>
      <c r="K21" s="502">
        <v>53734.26</v>
      </c>
      <c r="L21" s="502">
        <v>51025</v>
      </c>
      <c r="M21" s="503">
        <v>40163</v>
      </c>
      <c r="N21" s="360">
        <f t="shared" si="15"/>
        <v>585133.46100000001</v>
      </c>
      <c r="P21" s="487"/>
    </row>
    <row r="22" spans="1:16" ht="14.25" x14ac:dyDescent="0.3">
      <c r="A22" s="456" t="s">
        <v>485</v>
      </c>
      <c r="B22" s="544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3"/>
      <c r="N22" s="360">
        <f t="shared" si="15"/>
        <v>0</v>
      </c>
      <c r="P22" s="487"/>
    </row>
    <row r="23" spans="1:16" ht="14.25" x14ac:dyDescent="0.3">
      <c r="A23" s="456" t="s">
        <v>486</v>
      </c>
      <c r="B23" s="544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3"/>
      <c r="N23" s="360">
        <f t="shared" si="15"/>
        <v>0</v>
      </c>
      <c r="P23" s="487"/>
    </row>
    <row r="24" spans="1:16" ht="14.25" x14ac:dyDescent="0.3">
      <c r="A24" s="456" t="s">
        <v>482</v>
      </c>
      <c r="B24" s="544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3"/>
      <c r="N24" s="360">
        <f t="shared" si="15"/>
        <v>0</v>
      </c>
      <c r="P24" s="487"/>
    </row>
    <row r="25" spans="1:16" ht="14.25" x14ac:dyDescent="0.3">
      <c r="A25" s="456" t="s">
        <v>461</v>
      </c>
      <c r="B25" s="544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3"/>
      <c r="N25" s="548">
        <f t="shared" si="15"/>
        <v>0</v>
      </c>
      <c r="P25" s="487"/>
    </row>
    <row r="26" spans="1:16" ht="14.25" x14ac:dyDescent="0.3">
      <c r="A26" s="391" t="s">
        <v>547</v>
      </c>
      <c r="B26" s="541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500"/>
      <c r="N26" s="548">
        <f t="shared" si="15"/>
        <v>0</v>
      </c>
      <c r="P26" s="487"/>
    </row>
    <row r="27" spans="1:16" ht="14.25" x14ac:dyDescent="0.3">
      <c r="A27" s="391" t="s">
        <v>548</v>
      </c>
      <c r="B27" s="541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500"/>
      <c r="N27" s="548">
        <f t="shared" si="15"/>
        <v>0</v>
      </c>
      <c r="P27" s="487"/>
    </row>
    <row r="28" spans="1:16" ht="15" thickBot="1" x14ac:dyDescent="0.35">
      <c r="A28" s="538" t="s">
        <v>549</v>
      </c>
      <c r="B28" s="545"/>
      <c r="C28" s="546"/>
      <c r="D28" s="546"/>
      <c r="E28" s="546"/>
      <c r="F28" s="546"/>
      <c r="G28" s="546"/>
      <c r="H28" s="546"/>
      <c r="I28" s="546"/>
      <c r="J28" s="546"/>
      <c r="K28" s="546"/>
      <c r="L28" s="546"/>
      <c r="M28" s="550"/>
      <c r="N28" s="549">
        <f t="shared" si="15"/>
        <v>0</v>
      </c>
      <c r="P28" s="487"/>
    </row>
    <row r="29" spans="1:16" ht="14.25" thickBot="1" x14ac:dyDescent="0.3">
      <c r="A29" s="533" t="s">
        <v>24</v>
      </c>
      <c r="B29" s="534">
        <f t="shared" ref="B29:M29" si="16">SUM(B30:B33)</f>
        <v>35423.590000000004</v>
      </c>
      <c r="C29" s="534">
        <f t="shared" si="16"/>
        <v>21716.173999999999</v>
      </c>
      <c r="D29" s="534">
        <f t="shared" si="16"/>
        <v>20447.131999999998</v>
      </c>
      <c r="E29" s="534">
        <f t="shared" si="16"/>
        <v>32830.046999999999</v>
      </c>
      <c r="F29" s="534">
        <f t="shared" si="16"/>
        <v>38627.510000000009</v>
      </c>
      <c r="G29" s="534">
        <f t="shared" si="16"/>
        <v>32630.760999999999</v>
      </c>
      <c r="H29" s="534">
        <f t="shared" si="16"/>
        <v>31417.690999999999</v>
      </c>
      <c r="I29" s="534">
        <f t="shared" si="16"/>
        <v>29049</v>
      </c>
      <c r="J29" s="534">
        <f t="shared" si="16"/>
        <v>35670.008000000002</v>
      </c>
      <c r="K29" s="534">
        <f t="shared" si="16"/>
        <v>28616.463000000003</v>
      </c>
      <c r="L29" s="534">
        <f t="shared" si="16"/>
        <v>21996</v>
      </c>
      <c r="M29" s="535">
        <f t="shared" si="16"/>
        <v>22838</v>
      </c>
      <c r="N29" s="536">
        <f t="shared" ref="N29" si="17">SUM(N30:N33)</f>
        <v>351262.37599999999</v>
      </c>
      <c r="P29" s="488"/>
    </row>
    <row r="30" spans="1:16" ht="14.25" x14ac:dyDescent="0.3">
      <c r="A30" s="359" t="s">
        <v>344</v>
      </c>
      <c r="B30" s="464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97"/>
      <c r="N30" s="360">
        <f>SUM(B30:M30)</f>
        <v>0</v>
      </c>
      <c r="P30" s="487"/>
    </row>
    <row r="31" spans="1:16" ht="14.25" x14ac:dyDescent="0.3">
      <c r="A31" s="359" t="s">
        <v>345</v>
      </c>
      <c r="B31" s="464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97"/>
      <c r="N31" s="360">
        <f t="shared" ref="N31:N33" si="18">SUM(B31:M31)</f>
        <v>0</v>
      </c>
      <c r="P31" s="487"/>
    </row>
    <row r="32" spans="1:16" ht="14.25" x14ac:dyDescent="0.3">
      <c r="A32" s="359" t="s">
        <v>24</v>
      </c>
      <c r="B32" s="464">
        <v>250.95100000000002</v>
      </c>
      <c r="C32" s="465">
        <v>-829.48199999999997</v>
      </c>
      <c r="D32" s="465">
        <v>1016.897</v>
      </c>
      <c r="E32" s="465">
        <v>21679.975999999999</v>
      </c>
      <c r="F32" s="465">
        <v>17173.045000000002</v>
      </c>
      <c r="G32" s="465">
        <v>16068.995000000001</v>
      </c>
      <c r="H32" s="465">
        <v>7611.7149999999992</v>
      </c>
      <c r="I32" s="465">
        <v>2030</v>
      </c>
      <c r="J32" s="465">
        <v>8868.6719999999987</v>
      </c>
      <c r="K32" s="465">
        <v>3708.0190000000002</v>
      </c>
      <c r="L32" s="465">
        <v>1531</v>
      </c>
      <c r="M32" s="497">
        <v>0</v>
      </c>
      <c r="N32" s="360">
        <f t="shared" si="18"/>
        <v>79109.788</v>
      </c>
      <c r="P32" s="487"/>
    </row>
    <row r="33" spans="1:16" ht="15" thickBot="1" x14ac:dyDescent="0.35">
      <c r="A33" s="359" t="s">
        <v>465</v>
      </c>
      <c r="B33" s="464">
        <v>35172.639000000003</v>
      </c>
      <c r="C33" s="465">
        <v>22545.655999999999</v>
      </c>
      <c r="D33" s="465">
        <v>19430.234999999997</v>
      </c>
      <c r="E33" s="465">
        <v>11150.071</v>
      </c>
      <c r="F33" s="465">
        <v>21454.465000000004</v>
      </c>
      <c r="G33" s="465">
        <v>16561.766</v>
      </c>
      <c r="H33" s="465">
        <v>23805.975999999999</v>
      </c>
      <c r="I33" s="465">
        <v>27019</v>
      </c>
      <c r="J33" s="465">
        <v>26801.335999999999</v>
      </c>
      <c r="K33" s="465">
        <v>24908.444000000003</v>
      </c>
      <c r="L33" s="465">
        <v>20465</v>
      </c>
      <c r="M33" s="497">
        <v>22838</v>
      </c>
      <c r="N33" s="360">
        <f t="shared" si="18"/>
        <v>272152.58799999999</v>
      </c>
      <c r="P33" s="487"/>
    </row>
    <row r="34" spans="1:16" ht="14.25" thickBot="1" x14ac:dyDescent="0.3">
      <c r="A34" s="357" t="s">
        <v>346</v>
      </c>
      <c r="B34" s="367">
        <f>SUM(B35:B47)</f>
        <v>159509.14599999998</v>
      </c>
      <c r="C34" s="367">
        <f t="shared" ref="C34:N34" si="19">SUM(C35:C47)</f>
        <v>123750.14499999999</v>
      </c>
      <c r="D34" s="367">
        <f t="shared" si="19"/>
        <v>118074.04399999999</v>
      </c>
      <c r="E34" s="367">
        <f t="shared" si="19"/>
        <v>119329.719</v>
      </c>
      <c r="F34" s="367">
        <f t="shared" si="19"/>
        <v>158944.36099999998</v>
      </c>
      <c r="G34" s="367">
        <f t="shared" si="19"/>
        <v>189930.359</v>
      </c>
      <c r="H34" s="367">
        <f t="shared" si="19"/>
        <v>218814.89199999999</v>
      </c>
      <c r="I34" s="367">
        <f t="shared" si="19"/>
        <v>179271</v>
      </c>
      <c r="J34" s="367">
        <f t="shared" si="19"/>
        <v>179134.32199999999</v>
      </c>
      <c r="K34" s="367">
        <f t="shared" si="19"/>
        <v>212023.36900000001</v>
      </c>
      <c r="L34" s="367">
        <f t="shared" si="19"/>
        <v>220672</v>
      </c>
      <c r="M34" s="388">
        <f t="shared" si="19"/>
        <v>105326</v>
      </c>
      <c r="N34" s="358">
        <f t="shared" si="19"/>
        <v>1984779.3569999998</v>
      </c>
      <c r="P34" s="488"/>
    </row>
    <row r="35" spans="1:16" ht="14.25" x14ac:dyDescent="0.3">
      <c r="A35" s="359" t="s">
        <v>376</v>
      </c>
      <c r="B35" s="464">
        <v>892.4620000000001</v>
      </c>
      <c r="C35" s="464">
        <v>-1018.7349999999997</v>
      </c>
      <c r="D35" s="464">
        <v>0</v>
      </c>
      <c r="E35" s="464">
        <v>-686.45399999999972</v>
      </c>
      <c r="F35" s="464">
        <v>2033.7700000000004</v>
      </c>
      <c r="G35" s="464">
        <v>0</v>
      </c>
      <c r="H35" s="464">
        <v>591.30300000000079</v>
      </c>
      <c r="I35" s="464">
        <v>2189</v>
      </c>
      <c r="J35" s="464">
        <v>1913.6260000000002</v>
      </c>
      <c r="K35" s="464">
        <v>961.61299999999983</v>
      </c>
      <c r="L35" s="464">
        <v>5247</v>
      </c>
      <c r="M35" s="520">
        <v>1714</v>
      </c>
      <c r="N35" s="360">
        <f>SUM(B35:M35)</f>
        <v>13837.585000000001</v>
      </c>
      <c r="P35" s="487"/>
    </row>
    <row r="36" spans="1:16" ht="14.25" x14ac:dyDescent="0.3">
      <c r="A36" s="359" t="s">
        <v>309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520"/>
      <c r="N36" s="360">
        <f t="shared" ref="N36:N47" si="20">SUM(B36:M36)</f>
        <v>0</v>
      </c>
      <c r="P36" s="487"/>
    </row>
    <row r="37" spans="1:16" ht="14.25" x14ac:dyDescent="0.3">
      <c r="A37" s="359" t="s">
        <v>347</v>
      </c>
      <c r="B37" s="464">
        <v>2920.4820000000004</v>
      </c>
      <c r="C37" s="464">
        <v>1709.8779999999988</v>
      </c>
      <c r="D37" s="464">
        <v>10301.610999999999</v>
      </c>
      <c r="E37" s="464">
        <v>0</v>
      </c>
      <c r="F37" s="464">
        <v>6371.4549999999999</v>
      </c>
      <c r="G37" s="464">
        <v>0</v>
      </c>
      <c r="H37" s="464">
        <v>0</v>
      </c>
      <c r="I37" s="464">
        <v>0</v>
      </c>
      <c r="J37" s="464">
        <v>0</v>
      </c>
      <c r="K37" s="464">
        <v>560.26900000000205</v>
      </c>
      <c r="L37" s="464">
        <v>2350</v>
      </c>
      <c r="M37" s="520">
        <v>783</v>
      </c>
      <c r="N37" s="360">
        <f t="shared" si="20"/>
        <v>24996.695</v>
      </c>
      <c r="P37" s="487"/>
    </row>
    <row r="38" spans="1:16" ht="14.25" x14ac:dyDescent="0.3">
      <c r="A38" s="359" t="s">
        <v>348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520"/>
      <c r="N38" s="360">
        <f t="shared" si="20"/>
        <v>0</v>
      </c>
      <c r="P38" s="487"/>
    </row>
    <row r="39" spans="1:16" ht="14.25" x14ac:dyDescent="0.3">
      <c r="A39" s="359" t="s">
        <v>487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520"/>
      <c r="N39" s="360">
        <f t="shared" si="20"/>
        <v>0</v>
      </c>
      <c r="P39" s="487"/>
    </row>
    <row r="40" spans="1:16" ht="14.25" x14ac:dyDescent="0.3">
      <c r="A40" s="359" t="s">
        <v>488</v>
      </c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520"/>
      <c r="N40" s="360">
        <f t="shared" si="20"/>
        <v>0</v>
      </c>
      <c r="P40" s="487"/>
    </row>
    <row r="41" spans="1:16" ht="14.25" x14ac:dyDescent="0.3">
      <c r="A41" s="359" t="s">
        <v>489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520"/>
      <c r="N41" s="360">
        <f t="shared" si="20"/>
        <v>0</v>
      </c>
      <c r="P41" s="487"/>
    </row>
    <row r="42" spans="1:16" ht="14.25" x14ac:dyDescent="0.3">
      <c r="A42" s="359" t="s">
        <v>308</v>
      </c>
      <c r="B42" s="464">
        <v>-16654.441999999999</v>
      </c>
      <c r="C42" s="464">
        <v>-29192.966</v>
      </c>
      <c r="D42" s="464">
        <v>-64334.074999999997</v>
      </c>
      <c r="E42" s="464">
        <v>-67973.114000000001</v>
      </c>
      <c r="F42" s="464">
        <v>-63549.892999999996</v>
      </c>
      <c r="G42" s="464">
        <v>0</v>
      </c>
      <c r="H42" s="464">
        <v>0</v>
      </c>
      <c r="I42" s="464">
        <v>0</v>
      </c>
      <c r="J42" s="464">
        <v>0</v>
      </c>
      <c r="K42" s="464">
        <v>0</v>
      </c>
      <c r="L42" s="464">
        <v>0</v>
      </c>
      <c r="M42" s="520">
        <v>0</v>
      </c>
      <c r="N42" s="360">
        <f t="shared" si="20"/>
        <v>-241704.49</v>
      </c>
      <c r="P42" s="487"/>
    </row>
    <row r="43" spans="1:16" ht="14.25" x14ac:dyDescent="0.3">
      <c r="A43" s="359" t="s">
        <v>349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520"/>
      <c r="N43" s="360">
        <f t="shared" si="20"/>
        <v>0</v>
      </c>
      <c r="P43" s="487"/>
    </row>
    <row r="44" spans="1:16" ht="14.25" x14ac:dyDescent="0.3">
      <c r="A44" s="359" t="s">
        <v>462</v>
      </c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520"/>
      <c r="N44" s="360">
        <f t="shared" si="20"/>
        <v>0</v>
      </c>
      <c r="P44" s="487"/>
    </row>
    <row r="45" spans="1:16" ht="14.25" x14ac:dyDescent="0.3">
      <c r="A45" s="359" t="s">
        <v>463</v>
      </c>
      <c r="B45" s="464"/>
      <c r="C45" s="464"/>
      <c r="D45" s="464"/>
      <c r="E45" s="464">
        <v>187170.65299999999</v>
      </c>
      <c r="F45" s="464"/>
      <c r="G45" s="464"/>
      <c r="H45" s="464"/>
      <c r="I45" s="464"/>
      <c r="J45" s="464"/>
      <c r="K45" s="464"/>
      <c r="L45" s="464"/>
      <c r="M45" s="520"/>
      <c r="N45" s="360">
        <f t="shared" si="20"/>
        <v>187170.65299999999</v>
      </c>
      <c r="P45" s="487"/>
    </row>
    <row r="46" spans="1:16" ht="14.25" x14ac:dyDescent="0.3">
      <c r="A46" s="359" t="s">
        <v>464</v>
      </c>
      <c r="B46" s="464">
        <v>1190.307</v>
      </c>
      <c r="C46" s="464"/>
      <c r="D46" s="464">
        <v>2248.6709999999998</v>
      </c>
      <c r="E46" s="464">
        <v>818.63400000000001</v>
      </c>
      <c r="F46" s="464">
        <v>1826.761</v>
      </c>
      <c r="G46" s="464">
        <v>3758.3490000000002</v>
      </c>
      <c r="H46" s="464">
        <v>1044.425</v>
      </c>
      <c r="I46" s="464">
        <v>2685</v>
      </c>
      <c r="J46" s="464">
        <v>0</v>
      </c>
      <c r="K46" s="464">
        <v>2655.558</v>
      </c>
      <c r="L46" s="464">
        <v>7774</v>
      </c>
      <c r="M46" s="520">
        <v>3260</v>
      </c>
      <c r="N46" s="360">
        <f t="shared" si="20"/>
        <v>27261.704999999998</v>
      </c>
      <c r="P46" s="487"/>
    </row>
    <row r="47" spans="1:16" ht="15" thickBot="1" x14ac:dyDescent="0.35">
      <c r="A47" s="463" t="s">
        <v>346</v>
      </c>
      <c r="B47" s="504">
        <v>171160.33699999997</v>
      </c>
      <c r="C47" s="504">
        <v>152251.96799999999</v>
      </c>
      <c r="D47" s="504">
        <v>169857.837</v>
      </c>
      <c r="E47" s="504"/>
      <c r="F47" s="504">
        <v>212262.26799999998</v>
      </c>
      <c r="G47" s="504">
        <v>186172.01</v>
      </c>
      <c r="H47" s="504">
        <v>217179.16399999999</v>
      </c>
      <c r="I47" s="504">
        <v>174397</v>
      </c>
      <c r="J47" s="504">
        <v>177220.696</v>
      </c>
      <c r="K47" s="504">
        <v>207845.929</v>
      </c>
      <c r="L47" s="504">
        <v>205301</v>
      </c>
      <c r="M47" s="532">
        <v>99569</v>
      </c>
      <c r="N47" s="360">
        <f t="shared" si="20"/>
        <v>1973217.2089999998</v>
      </c>
      <c r="P47" s="487"/>
    </row>
    <row r="48" spans="1:16" ht="14.25" thickBot="1" x14ac:dyDescent="0.3">
      <c r="A48" s="357" t="s">
        <v>350</v>
      </c>
      <c r="B48" s="367">
        <f>SUM(B49:B58)</f>
        <v>91616.687000000005</v>
      </c>
      <c r="C48" s="367">
        <f t="shared" ref="C48:N48" si="21">SUM(C49:C58)</f>
        <v>80604.350999999995</v>
      </c>
      <c r="D48" s="367">
        <f t="shared" si="21"/>
        <v>69253.721000000005</v>
      </c>
      <c r="E48" s="367">
        <f t="shared" si="21"/>
        <v>76697.534</v>
      </c>
      <c r="F48" s="367">
        <f t="shared" si="21"/>
        <v>75943.368000000002</v>
      </c>
      <c r="G48" s="367">
        <f t="shared" si="21"/>
        <v>60077.266000000003</v>
      </c>
      <c r="H48" s="367">
        <f t="shared" si="21"/>
        <v>70824.24500000001</v>
      </c>
      <c r="I48" s="367">
        <f t="shared" si="21"/>
        <v>68526</v>
      </c>
      <c r="J48" s="367">
        <f t="shared" si="21"/>
        <v>63497.712000000007</v>
      </c>
      <c r="K48" s="367">
        <f t="shared" si="21"/>
        <v>61089.426000000007</v>
      </c>
      <c r="L48" s="367">
        <f t="shared" si="21"/>
        <v>63021</v>
      </c>
      <c r="M48" s="388">
        <f t="shared" si="21"/>
        <v>45652</v>
      </c>
      <c r="N48" s="358">
        <f t="shared" si="21"/>
        <v>826803.30999999994</v>
      </c>
      <c r="P48" s="488"/>
    </row>
    <row r="49" spans="1:16" ht="14.25" x14ac:dyDescent="0.3">
      <c r="A49" s="359" t="s">
        <v>310</v>
      </c>
      <c r="B49" s="464"/>
      <c r="C49" s="465"/>
      <c r="D49" s="465"/>
      <c r="E49" s="465">
        <v>67.738</v>
      </c>
      <c r="F49" s="465"/>
      <c r="G49" s="465"/>
      <c r="H49" s="465"/>
      <c r="I49" s="465"/>
      <c r="J49" s="465"/>
      <c r="K49" s="465"/>
      <c r="L49" s="465"/>
      <c r="M49" s="497"/>
      <c r="N49" s="360">
        <f t="shared" ref="N49:N58" si="22">SUM(B49:M49)</f>
        <v>67.738</v>
      </c>
      <c r="P49" s="487"/>
    </row>
    <row r="50" spans="1:16" ht="14.25" x14ac:dyDescent="0.3">
      <c r="A50" s="391" t="s">
        <v>351</v>
      </c>
      <c r="B50" s="498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500"/>
      <c r="N50" s="360">
        <f t="shared" si="22"/>
        <v>0</v>
      </c>
      <c r="P50" s="487"/>
    </row>
    <row r="51" spans="1:16" ht="14.25" x14ac:dyDescent="0.3">
      <c r="A51" s="391" t="s">
        <v>352</v>
      </c>
      <c r="B51" s="498"/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500"/>
      <c r="N51" s="360">
        <f t="shared" si="22"/>
        <v>0</v>
      </c>
      <c r="P51" s="487"/>
    </row>
    <row r="52" spans="1:16" ht="14.25" x14ac:dyDescent="0.3">
      <c r="A52" s="391" t="s">
        <v>353</v>
      </c>
      <c r="B52" s="498"/>
      <c r="C52" s="499"/>
      <c r="D52" s="499"/>
      <c r="E52" s="499"/>
      <c r="F52" s="499"/>
      <c r="G52" s="499"/>
      <c r="H52" s="499"/>
      <c r="I52" s="499"/>
      <c r="J52" s="499"/>
      <c r="K52" s="499"/>
      <c r="L52" s="499"/>
      <c r="M52" s="500"/>
      <c r="N52" s="360">
        <f t="shared" si="22"/>
        <v>0</v>
      </c>
      <c r="P52" s="487"/>
    </row>
    <row r="53" spans="1:16" ht="14.25" x14ac:dyDescent="0.3">
      <c r="A53" s="391" t="s">
        <v>434</v>
      </c>
      <c r="B53" s="498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500"/>
      <c r="N53" s="360">
        <f t="shared" si="22"/>
        <v>0</v>
      </c>
      <c r="P53" s="487"/>
    </row>
    <row r="54" spans="1:16" ht="14.25" x14ac:dyDescent="0.3">
      <c r="A54" s="391" t="s">
        <v>435</v>
      </c>
      <c r="B54" s="498">
        <v>18481.165999999997</v>
      </c>
      <c r="C54" s="499">
        <v>10857.382000000001</v>
      </c>
      <c r="D54" s="499">
        <v>17853.456000000002</v>
      </c>
      <c r="E54" s="499">
        <v>32555.261999999999</v>
      </c>
      <c r="F54" s="499">
        <v>13742.550000000001</v>
      </c>
      <c r="G54" s="499">
        <v>12217.485000000002</v>
      </c>
      <c r="H54" s="499">
        <v>23690.983000000004</v>
      </c>
      <c r="I54" s="499">
        <v>24414</v>
      </c>
      <c r="J54" s="499">
        <v>17680.419000000002</v>
      </c>
      <c r="K54" s="499">
        <v>18782.223000000002</v>
      </c>
      <c r="L54" s="499">
        <v>26028</v>
      </c>
      <c r="M54" s="500">
        <v>1095</v>
      </c>
      <c r="N54" s="360">
        <f t="shared" si="22"/>
        <v>217397.92600000001</v>
      </c>
      <c r="P54" s="487"/>
    </row>
    <row r="55" spans="1:16" ht="14.25" x14ac:dyDescent="0.3">
      <c r="A55" s="391" t="s">
        <v>466</v>
      </c>
      <c r="B55" s="498"/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500"/>
      <c r="N55" s="360">
        <f t="shared" si="22"/>
        <v>0</v>
      </c>
      <c r="P55" s="487"/>
    </row>
    <row r="56" spans="1:16" ht="14.25" x14ac:dyDescent="0.3">
      <c r="A56" s="391" t="s">
        <v>467</v>
      </c>
      <c r="B56" s="498"/>
      <c r="C56" s="499"/>
      <c r="D56" s="499"/>
      <c r="E56" s="499"/>
      <c r="F56" s="499"/>
      <c r="G56" s="499"/>
      <c r="H56" s="499"/>
      <c r="I56" s="499"/>
      <c r="J56" s="499"/>
      <c r="K56" s="499"/>
      <c r="L56" s="499"/>
      <c r="M56" s="500"/>
      <c r="N56" s="360">
        <f t="shared" si="22"/>
        <v>0</v>
      </c>
      <c r="P56" s="487"/>
    </row>
    <row r="57" spans="1:16" ht="14.25" x14ac:dyDescent="0.3">
      <c r="A57" s="391" t="s">
        <v>468</v>
      </c>
      <c r="B57" s="498">
        <v>73135.521000000008</v>
      </c>
      <c r="C57" s="499">
        <v>69746.968999999997</v>
      </c>
      <c r="D57" s="499">
        <v>51400.264999999999</v>
      </c>
      <c r="E57" s="499">
        <v>44074.534</v>
      </c>
      <c r="F57" s="499">
        <v>62200.817999999999</v>
      </c>
      <c r="G57" s="499">
        <v>47859.781000000003</v>
      </c>
      <c r="H57" s="499">
        <v>47133.262000000002</v>
      </c>
      <c r="I57" s="499">
        <v>44112</v>
      </c>
      <c r="J57" s="499">
        <v>45817.293000000005</v>
      </c>
      <c r="K57" s="499">
        <v>42307.203000000001</v>
      </c>
      <c r="L57" s="499">
        <v>36993</v>
      </c>
      <c r="M57" s="500">
        <v>44557</v>
      </c>
      <c r="N57" s="548">
        <f t="shared" si="22"/>
        <v>609337.64599999995</v>
      </c>
      <c r="P57" s="487"/>
    </row>
    <row r="58" spans="1:16" ht="15" thickBot="1" x14ac:dyDescent="0.35">
      <c r="A58" s="463" t="s">
        <v>550</v>
      </c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32"/>
      <c r="N58" s="360">
        <f t="shared" si="22"/>
        <v>0</v>
      </c>
      <c r="P58" s="487"/>
    </row>
    <row r="59" spans="1:16" ht="14.25" thickBot="1" x14ac:dyDescent="0.3">
      <c r="A59" s="357" t="s">
        <v>354</v>
      </c>
      <c r="B59" s="367">
        <f>+SUM(B60:B61)</f>
        <v>0</v>
      </c>
      <c r="C59" s="367">
        <f t="shared" ref="C59:N59" si="23">+SUM(C60:C61)</f>
        <v>0</v>
      </c>
      <c r="D59" s="367">
        <f t="shared" si="23"/>
        <v>0</v>
      </c>
      <c r="E59" s="367">
        <f t="shared" si="23"/>
        <v>0</v>
      </c>
      <c r="F59" s="367">
        <f t="shared" si="23"/>
        <v>0</v>
      </c>
      <c r="G59" s="367">
        <f t="shared" si="23"/>
        <v>0</v>
      </c>
      <c r="H59" s="367">
        <f t="shared" si="23"/>
        <v>0</v>
      </c>
      <c r="I59" s="367">
        <f t="shared" si="23"/>
        <v>0</v>
      </c>
      <c r="J59" s="367">
        <f t="shared" si="23"/>
        <v>0</v>
      </c>
      <c r="K59" s="367">
        <f t="shared" si="23"/>
        <v>0</v>
      </c>
      <c r="L59" s="367">
        <f t="shared" si="23"/>
        <v>0</v>
      </c>
      <c r="M59" s="388">
        <f t="shared" si="23"/>
        <v>0</v>
      </c>
      <c r="N59" s="358">
        <f t="shared" si="23"/>
        <v>0</v>
      </c>
      <c r="P59" s="488"/>
    </row>
    <row r="60" spans="1:16" ht="14.25" x14ac:dyDescent="0.3">
      <c r="A60" s="537" t="s">
        <v>355</v>
      </c>
      <c r="B60" s="551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52"/>
      <c r="N60" s="547">
        <f>SUM(B60:M60)</f>
        <v>0</v>
      </c>
      <c r="P60" s="487"/>
    </row>
    <row r="61" spans="1:16" ht="15" thickBot="1" x14ac:dyDescent="0.35">
      <c r="A61" s="463" t="s">
        <v>354</v>
      </c>
      <c r="B61" s="504"/>
      <c r="C61" s="504"/>
      <c r="D61" s="504"/>
      <c r="E61" s="504"/>
      <c r="F61" s="504"/>
      <c r="G61" s="504"/>
      <c r="H61" s="504"/>
      <c r="I61" s="504"/>
      <c r="J61" s="504"/>
      <c r="K61" s="504"/>
      <c r="L61" s="504"/>
      <c r="M61" s="532"/>
      <c r="N61" s="360">
        <f>SUM(B61:M61)</f>
        <v>0</v>
      </c>
      <c r="P61" s="487"/>
    </row>
    <row r="62" spans="1:16" ht="14.25" thickBot="1" x14ac:dyDescent="0.3">
      <c r="A62" s="357" t="s">
        <v>356</v>
      </c>
      <c r="B62" s="367">
        <f>SUM(B63:B69)</f>
        <v>6101.3440000000001</v>
      </c>
      <c r="C62" s="367">
        <f t="shared" ref="C62:M62" si="24">SUM(C63:C69)</f>
        <v>3928.0799999999995</v>
      </c>
      <c r="D62" s="367">
        <f t="shared" si="24"/>
        <v>5556.0620000000008</v>
      </c>
      <c r="E62" s="367">
        <f t="shared" si="24"/>
        <v>2006.8010000000004</v>
      </c>
      <c r="F62" s="367">
        <f t="shared" si="24"/>
        <v>892.28099999999813</v>
      </c>
      <c r="G62" s="367">
        <f t="shared" si="24"/>
        <v>6497.7819999999974</v>
      </c>
      <c r="H62" s="367">
        <f t="shared" si="24"/>
        <v>7983.506999999996</v>
      </c>
      <c r="I62" s="367">
        <f t="shared" si="24"/>
        <v>7525</v>
      </c>
      <c r="J62" s="367">
        <f t="shared" si="24"/>
        <v>12905.352000000003</v>
      </c>
      <c r="K62" s="367">
        <f t="shared" si="24"/>
        <v>13659.58</v>
      </c>
      <c r="L62" s="367">
        <f t="shared" si="24"/>
        <v>14650</v>
      </c>
      <c r="M62" s="388">
        <f t="shared" si="24"/>
        <v>12531</v>
      </c>
      <c r="N62" s="358">
        <f t="shared" ref="N62" si="25">SUM(N63:N69)</f>
        <v>94236.789000000004</v>
      </c>
      <c r="P62" s="488"/>
    </row>
    <row r="63" spans="1:16" ht="14.25" x14ac:dyDescent="0.3">
      <c r="A63" s="359" t="s">
        <v>377</v>
      </c>
      <c r="B63" s="521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3"/>
      <c r="N63" s="360">
        <f>SUM(B63:M63)</f>
        <v>0</v>
      </c>
      <c r="P63" s="487"/>
    </row>
    <row r="64" spans="1:16" ht="14.25" x14ac:dyDescent="0.3">
      <c r="A64" s="359" t="s">
        <v>357</v>
      </c>
      <c r="B64" s="464"/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97"/>
      <c r="N64" s="360">
        <f t="shared" ref="N64:N69" si="26">SUM(B64:M64)</f>
        <v>0</v>
      </c>
      <c r="P64" s="487"/>
    </row>
    <row r="65" spans="1:16" ht="14.25" x14ac:dyDescent="0.3">
      <c r="A65" s="359" t="s">
        <v>378</v>
      </c>
      <c r="B65" s="464"/>
      <c r="C65" s="465">
        <v>0</v>
      </c>
      <c r="D65" s="465"/>
      <c r="E65" s="465"/>
      <c r="F65" s="465"/>
      <c r="G65" s="465">
        <v>0</v>
      </c>
      <c r="H65" s="465"/>
      <c r="I65" s="465">
        <v>0</v>
      </c>
      <c r="J65" s="465"/>
      <c r="K65" s="465"/>
      <c r="L65" s="465"/>
      <c r="M65" s="497"/>
      <c r="N65" s="360">
        <f t="shared" si="26"/>
        <v>0</v>
      </c>
      <c r="P65" s="487"/>
    </row>
    <row r="66" spans="1:16" ht="14.25" x14ac:dyDescent="0.3">
      <c r="A66" s="391" t="s">
        <v>358</v>
      </c>
      <c r="B66" s="498"/>
      <c r="C66" s="499"/>
      <c r="D66" s="499"/>
      <c r="E66" s="499">
        <v>-2120.4229999999998</v>
      </c>
      <c r="F66" s="499"/>
      <c r="G66" s="499"/>
      <c r="H66" s="499">
        <v>76.988</v>
      </c>
      <c r="I66" s="499"/>
      <c r="J66" s="499">
        <v>0</v>
      </c>
      <c r="K66" s="499">
        <v>0</v>
      </c>
      <c r="L66" s="499">
        <v>0</v>
      </c>
      <c r="M66" s="500">
        <v>0</v>
      </c>
      <c r="N66" s="360">
        <f t="shared" si="26"/>
        <v>-2043.4349999999997</v>
      </c>
      <c r="P66" s="487"/>
    </row>
    <row r="67" spans="1:16" ht="14.25" x14ac:dyDescent="0.3">
      <c r="A67" s="391" t="s">
        <v>395</v>
      </c>
      <c r="B67" s="498">
        <v>0</v>
      </c>
      <c r="C67" s="499">
        <v>0</v>
      </c>
      <c r="D67" s="499">
        <v>-315.64100000000002</v>
      </c>
      <c r="E67" s="499">
        <v>0</v>
      </c>
      <c r="F67" s="499">
        <v>0</v>
      </c>
      <c r="G67" s="499">
        <v>0</v>
      </c>
      <c r="H67" s="499">
        <v>0</v>
      </c>
      <c r="I67" s="499">
        <v>0</v>
      </c>
      <c r="J67" s="499">
        <v>0</v>
      </c>
      <c r="K67" s="499">
        <v>0</v>
      </c>
      <c r="L67" s="499">
        <v>0</v>
      </c>
      <c r="M67" s="500">
        <v>0</v>
      </c>
      <c r="N67" s="360">
        <f t="shared" si="26"/>
        <v>-315.64100000000002</v>
      </c>
      <c r="P67" s="487"/>
    </row>
    <row r="68" spans="1:16" ht="14.25" x14ac:dyDescent="0.3">
      <c r="A68" s="456" t="s">
        <v>483</v>
      </c>
      <c r="B68" s="501">
        <v>27.226999999999862</v>
      </c>
      <c r="C68" s="502">
        <v>85.653999999999996</v>
      </c>
      <c r="D68" s="502">
        <v>5871.7030000000004</v>
      </c>
      <c r="E68" s="502"/>
      <c r="F68" s="502">
        <v>0</v>
      </c>
      <c r="G68" s="502">
        <v>1182.4989999999998</v>
      </c>
      <c r="H68" s="502">
        <v>2476.8619999999996</v>
      </c>
      <c r="I68" s="502">
        <v>0</v>
      </c>
      <c r="J68" s="502">
        <v>0</v>
      </c>
      <c r="K68" s="502"/>
      <c r="L68" s="502"/>
      <c r="M68" s="503">
        <v>3278</v>
      </c>
      <c r="N68" s="360">
        <f t="shared" si="26"/>
        <v>12921.945</v>
      </c>
      <c r="P68" s="487"/>
    </row>
    <row r="69" spans="1:16" ht="15" thickBot="1" x14ac:dyDescent="0.35">
      <c r="A69" s="456" t="s">
        <v>469</v>
      </c>
      <c r="B69" s="501">
        <v>6074.1170000000002</v>
      </c>
      <c r="C69" s="502">
        <v>3842.4259999999995</v>
      </c>
      <c r="D69" s="502">
        <v>0</v>
      </c>
      <c r="E69" s="502">
        <v>4127.2240000000002</v>
      </c>
      <c r="F69" s="502">
        <v>892.28099999999813</v>
      </c>
      <c r="G69" s="502">
        <v>5315.2829999999976</v>
      </c>
      <c r="H69" s="502">
        <v>5429.6569999999965</v>
      </c>
      <c r="I69" s="502">
        <v>7525</v>
      </c>
      <c r="J69" s="502">
        <v>12905.352000000003</v>
      </c>
      <c r="K69" s="502">
        <v>13659.58</v>
      </c>
      <c r="L69" s="502">
        <v>14650</v>
      </c>
      <c r="M69" s="503">
        <v>9253</v>
      </c>
      <c r="N69" s="360">
        <f t="shared" si="26"/>
        <v>83673.919999999998</v>
      </c>
      <c r="P69" s="487"/>
    </row>
    <row r="70" spans="1:16" ht="14.25" thickBot="1" x14ac:dyDescent="0.3">
      <c r="A70" s="357" t="s">
        <v>359</v>
      </c>
      <c r="B70" s="367">
        <f t="shared" ref="B70" si="27">SUM(B71:B75)</f>
        <v>0</v>
      </c>
      <c r="C70" s="367">
        <f t="shared" ref="C70" si="28">SUM(C71:C75)</f>
        <v>-170.87699999999998</v>
      </c>
      <c r="D70" s="367">
        <f t="shared" ref="D70" si="29">SUM(D71:D75)</f>
        <v>11591.579000000005</v>
      </c>
      <c r="E70" s="367">
        <f t="shared" ref="E70" si="30">SUM(E71:E75)</f>
        <v>2971.9090000000001</v>
      </c>
      <c r="F70" s="367">
        <f t="shared" ref="F70" si="31">SUM(F71:F75)</f>
        <v>7603.4819999999982</v>
      </c>
      <c r="G70" s="367">
        <f t="shared" ref="G70" si="32">SUM(G71:G75)</f>
        <v>5758.9430000000011</v>
      </c>
      <c r="H70" s="367">
        <f t="shared" ref="H70" si="33">SUM(H71:H75)</f>
        <v>4662.0660000000007</v>
      </c>
      <c r="I70" s="367">
        <f t="shared" ref="I70" si="34">SUM(I71:I75)</f>
        <v>16228</v>
      </c>
      <c r="J70" s="367">
        <f t="shared" ref="J70" si="35">SUM(J71:J75)</f>
        <v>16504.171000000002</v>
      </c>
      <c r="K70" s="367">
        <f t="shared" ref="K70" si="36">SUM(K71:K75)</f>
        <v>3505.5070000000019</v>
      </c>
      <c r="L70" s="367">
        <f t="shared" ref="L70" si="37">SUM(L71:L75)</f>
        <v>4013</v>
      </c>
      <c r="M70" s="388">
        <f t="shared" ref="M70" si="38">SUM(M71:M75)</f>
        <v>3444</v>
      </c>
      <c r="N70" s="358">
        <f t="shared" ref="N70" si="39">SUM(N71:N75)</f>
        <v>76111.780000000013</v>
      </c>
      <c r="P70" s="488"/>
    </row>
    <row r="71" spans="1:16" ht="14.25" x14ac:dyDescent="0.3">
      <c r="A71" s="359" t="s">
        <v>360</v>
      </c>
      <c r="B71" s="464"/>
      <c r="C71" s="465"/>
      <c r="D71" s="465">
        <v>-43.0150000000001</v>
      </c>
      <c r="E71" s="465">
        <v>56.710999999999999</v>
      </c>
      <c r="F71" s="465"/>
      <c r="G71" s="465"/>
      <c r="H71" s="465"/>
      <c r="I71" s="465"/>
      <c r="J71" s="465"/>
      <c r="K71" s="465"/>
      <c r="L71" s="465"/>
      <c r="M71" s="497"/>
      <c r="N71" s="360">
        <f>SUM(B71:M71)</f>
        <v>13.695999999999898</v>
      </c>
      <c r="P71" s="487"/>
    </row>
    <row r="72" spans="1:16" ht="14.25" x14ac:dyDescent="0.3">
      <c r="A72" s="359" t="s">
        <v>396</v>
      </c>
      <c r="B72" s="464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97"/>
      <c r="N72" s="360">
        <f t="shared" ref="N72:N75" si="40">SUM(B72:M72)</f>
        <v>0</v>
      </c>
      <c r="P72" s="487"/>
    </row>
    <row r="73" spans="1:16" ht="14.25" x14ac:dyDescent="0.3">
      <c r="A73" s="391" t="s">
        <v>359</v>
      </c>
      <c r="B73" s="498">
        <v>0</v>
      </c>
      <c r="C73" s="499">
        <v>0</v>
      </c>
      <c r="D73" s="499">
        <v>6887.9950000000044</v>
      </c>
      <c r="E73" s="499">
        <v>0</v>
      </c>
      <c r="F73" s="499">
        <v>0</v>
      </c>
      <c r="G73" s="499">
        <v>0</v>
      </c>
      <c r="H73" s="499">
        <v>0</v>
      </c>
      <c r="I73" s="499">
        <v>2305</v>
      </c>
      <c r="J73" s="499">
        <v>0</v>
      </c>
      <c r="K73" s="499">
        <v>627.97700000000123</v>
      </c>
      <c r="L73" s="499">
        <v>0</v>
      </c>
      <c r="M73" s="500">
        <v>3444</v>
      </c>
      <c r="N73" s="360">
        <f t="shared" si="40"/>
        <v>13264.972000000005</v>
      </c>
      <c r="P73" s="487"/>
    </row>
    <row r="74" spans="1:16" ht="14.25" x14ac:dyDescent="0.3">
      <c r="A74" s="391" t="s">
        <v>361</v>
      </c>
      <c r="B74" s="498">
        <v>0</v>
      </c>
      <c r="C74" s="499">
        <v>0</v>
      </c>
      <c r="D74" s="499">
        <v>4746.599000000002</v>
      </c>
      <c r="E74" s="499">
        <v>2915.1980000000003</v>
      </c>
      <c r="F74" s="499">
        <v>7603.4819999999982</v>
      </c>
      <c r="G74" s="499">
        <v>5758.9430000000011</v>
      </c>
      <c r="H74" s="499">
        <v>4662.0660000000007</v>
      </c>
      <c r="I74" s="499">
        <v>13923</v>
      </c>
      <c r="J74" s="499">
        <v>16504.171000000002</v>
      </c>
      <c r="K74" s="499">
        <v>2877.5300000000007</v>
      </c>
      <c r="L74" s="499">
        <v>4013</v>
      </c>
      <c r="M74" s="500">
        <v>0</v>
      </c>
      <c r="N74" s="360">
        <f t="shared" si="40"/>
        <v>63003.989000000001</v>
      </c>
      <c r="P74" s="487"/>
    </row>
    <row r="75" spans="1:16" ht="15" thickBot="1" x14ac:dyDescent="0.35">
      <c r="A75" s="391" t="s">
        <v>362</v>
      </c>
      <c r="B75" s="498"/>
      <c r="C75" s="499">
        <v>-170.87699999999998</v>
      </c>
      <c r="D75" s="499">
        <v>0</v>
      </c>
      <c r="E75" s="499"/>
      <c r="F75" s="499">
        <v>0</v>
      </c>
      <c r="G75" s="499">
        <v>0</v>
      </c>
      <c r="H75" s="499">
        <v>0</v>
      </c>
      <c r="I75" s="499">
        <v>0</v>
      </c>
      <c r="J75" s="499">
        <v>0</v>
      </c>
      <c r="K75" s="499">
        <v>0</v>
      </c>
      <c r="L75" s="499">
        <v>0</v>
      </c>
      <c r="M75" s="500">
        <v>0</v>
      </c>
      <c r="N75" s="360">
        <f t="shared" si="40"/>
        <v>-170.87699999999998</v>
      </c>
      <c r="P75" s="487"/>
    </row>
    <row r="76" spans="1:16" ht="14.25" thickBot="1" x14ac:dyDescent="0.3">
      <c r="A76" s="357" t="s">
        <v>363</v>
      </c>
      <c r="B76" s="367">
        <f>SUM(B77:B94)</f>
        <v>44111.434000000008</v>
      </c>
      <c r="C76" s="367">
        <f t="shared" ref="C76:M76" si="41">SUM(C77:C94)</f>
        <v>20341.977000000003</v>
      </c>
      <c r="D76" s="367">
        <f t="shared" si="41"/>
        <v>31080.805999999997</v>
      </c>
      <c r="E76" s="367">
        <f t="shared" si="41"/>
        <v>27672.750999999993</v>
      </c>
      <c r="F76" s="367">
        <f t="shared" si="41"/>
        <v>10763.007999999998</v>
      </c>
      <c r="G76" s="367">
        <f t="shared" si="41"/>
        <v>17601.332000000002</v>
      </c>
      <c r="H76" s="367">
        <f t="shared" si="41"/>
        <v>25669.657500737096</v>
      </c>
      <c r="I76" s="367">
        <f t="shared" si="41"/>
        <v>33364</v>
      </c>
      <c r="J76" s="367">
        <f t="shared" si="41"/>
        <v>39421.266632234998</v>
      </c>
      <c r="K76" s="367">
        <f t="shared" si="41"/>
        <v>43992.910769831848</v>
      </c>
      <c r="L76" s="367">
        <f t="shared" si="41"/>
        <v>34070</v>
      </c>
      <c r="M76" s="388">
        <f t="shared" si="41"/>
        <v>41366</v>
      </c>
      <c r="N76" s="358">
        <f t="shared" ref="N76" si="42">SUM(N77:N94)</f>
        <v>369455.14290280396</v>
      </c>
      <c r="P76" s="488"/>
    </row>
    <row r="77" spans="1:16" ht="14.25" x14ac:dyDescent="0.3">
      <c r="A77" s="359" t="s">
        <v>364</v>
      </c>
      <c r="B77" s="464"/>
      <c r="C77" s="465"/>
      <c r="D77" s="465"/>
      <c r="E77" s="465"/>
      <c r="F77" s="465"/>
      <c r="G77" s="465"/>
      <c r="H77" s="465"/>
      <c r="I77" s="465"/>
      <c r="J77" s="465"/>
      <c r="K77" s="465"/>
      <c r="L77" s="465"/>
      <c r="M77" s="497"/>
      <c r="N77" s="360">
        <f>SUM(B77:M77)</f>
        <v>0</v>
      </c>
      <c r="P77" s="487"/>
    </row>
    <row r="78" spans="1:16" ht="14.25" x14ac:dyDescent="0.3">
      <c r="A78" s="391" t="s">
        <v>365</v>
      </c>
      <c r="B78" s="498"/>
      <c r="C78" s="499"/>
      <c r="D78" s="499"/>
      <c r="E78" s="499"/>
      <c r="F78" s="499"/>
      <c r="G78" s="499"/>
      <c r="H78" s="499"/>
      <c r="I78" s="499"/>
      <c r="J78" s="499"/>
      <c r="K78" s="499"/>
      <c r="L78" s="499"/>
      <c r="M78" s="500"/>
      <c r="N78" s="360">
        <f t="shared" ref="N78:N105" si="43">SUM(B78:M78)</f>
        <v>0</v>
      </c>
      <c r="P78" s="487"/>
    </row>
    <row r="79" spans="1:16" ht="14.25" x14ac:dyDescent="0.3">
      <c r="A79" s="391" t="s">
        <v>183</v>
      </c>
      <c r="B79" s="498"/>
      <c r="C79" s="499"/>
      <c r="D79" s="499"/>
      <c r="E79" s="499"/>
      <c r="F79" s="499"/>
      <c r="G79" s="499"/>
      <c r="H79" s="499"/>
      <c r="I79" s="499"/>
      <c r="J79" s="499"/>
      <c r="K79" s="499"/>
      <c r="L79" s="499"/>
      <c r="M79" s="500"/>
      <c r="N79" s="360">
        <f t="shared" si="43"/>
        <v>0</v>
      </c>
      <c r="P79" s="487"/>
    </row>
    <row r="80" spans="1:16" ht="14.25" x14ac:dyDescent="0.3">
      <c r="A80" s="391" t="s">
        <v>366</v>
      </c>
      <c r="B80" s="498">
        <v>25360.376000000007</v>
      </c>
      <c r="C80" s="499">
        <v>9406.1930000000029</v>
      </c>
      <c r="D80" s="499">
        <v>7695.1709999999985</v>
      </c>
      <c r="E80" s="499">
        <v>11557.635999999999</v>
      </c>
      <c r="F80" s="499">
        <v>0</v>
      </c>
      <c r="G80" s="499">
        <v>1939.3849999999998</v>
      </c>
      <c r="H80" s="499">
        <v>0</v>
      </c>
      <c r="I80" s="499">
        <v>3438</v>
      </c>
      <c r="J80" s="499">
        <v>6247.8359999999993</v>
      </c>
      <c r="K80" s="499">
        <v>1041.0040000000017</v>
      </c>
      <c r="L80" s="499">
        <v>3690</v>
      </c>
      <c r="M80" s="500">
        <v>19543</v>
      </c>
      <c r="N80" s="360">
        <f t="shared" si="43"/>
        <v>89918.60100000001</v>
      </c>
      <c r="P80" s="487"/>
    </row>
    <row r="81" spans="1:16" ht="14.25" x14ac:dyDescent="0.3">
      <c r="A81" s="391" t="s">
        <v>473</v>
      </c>
      <c r="B81" s="498">
        <v>7049.1530000000002</v>
      </c>
      <c r="C81" s="499">
        <v>-161.60700000000008</v>
      </c>
      <c r="D81" s="499">
        <v>0</v>
      </c>
      <c r="E81" s="499"/>
      <c r="F81" s="499">
        <v>-432.10300000000007</v>
      </c>
      <c r="G81" s="499">
        <v>0</v>
      </c>
      <c r="H81" s="499">
        <v>0</v>
      </c>
      <c r="I81" s="499">
        <v>0</v>
      </c>
      <c r="J81" s="499">
        <v>0</v>
      </c>
      <c r="K81" s="499">
        <v>4757.2249999999995</v>
      </c>
      <c r="L81" s="499">
        <v>0</v>
      </c>
      <c r="M81" s="500">
        <v>0</v>
      </c>
      <c r="N81" s="360">
        <f t="shared" si="43"/>
        <v>11212.668</v>
      </c>
      <c r="P81" s="487"/>
    </row>
    <row r="82" spans="1:16" ht="14.25" x14ac:dyDescent="0.3">
      <c r="A82" s="391" t="s">
        <v>367</v>
      </c>
      <c r="B82" s="498"/>
      <c r="C82" s="499"/>
      <c r="D82" s="499">
        <v>7652.87</v>
      </c>
      <c r="E82" s="499"/>
      <c r="F82" s="499">
        <v>5502.5739999999996</v>
      </c>
      <c r="G82" s="499">
        <v>0</v>
      </c>
      <c r="H82" s="499">
        <v>0</v>
      </c>
      <c r="I82" s="499">
        <v>0</v>
      </c>
      <c r="J82" s="499">
        <v>0</v>
      </c>
      <c r="K82" s="499">
        <v>223.22399999999999</v>
      </c>
      <c r="L82" s="499"/>
      <c r="M82" s="500"/>
      <c r="N82" s="360">
        <f t="shared" si="43"/>
        <v>13378.668</v>
      </c>
      <c r="P82" s="487"/>
    </row>
    <row r="83" spans="1:16" ht="14.25" x14ac:dyDescent="0.3">
      <c r="A83" s="391" t="s">
        <v>471</v>
      </c>
      <c r="B83" s="498"/>
      <c r="C83" s="499"/>
      <c r="D83" s="499"/>
      <c r="E83" s="499">
        <v>0</v>
      </c>
      <c r="F83" s="499"/>
      <c r="G83" s="499"/>
      <c r="H83" s="499"/>
      <c r="I83" s="499"/>
      <c r="J83" s="499"/>
      <c r="K83" s="499"/>
      <c r="L83" s="499"/>
      <c r="M83" s="500"/>
      <c r="N83" s="360">
        <f t="shared" si="43"/>
        <v>0</v>
      </c>
      <c r="P83" s="487"/>
    </row>
    <row r="84" spans="1:16" ht="14.25" x14ac:dyDescent="0.3">
      <c r="A84" s="391" t="s">
        <v>155</v>
      </c>
      <c r="B84" s="498">
        <v>8246.4959999999992</v>
      </c>
      <c r="C84" s="499">
        <v>10434.605</v>
      </c>
      <c r="D84" s="499">
        <v>10220.352000000001</v>
      </c>
      <c r="E84" s="499">
        <v>10966.414999999999</v>
      </c>
      <c r="F84" s="499">
        <v>5449.5889999999999</v>
      </c>
      <c r="G84" s="499">
        <v>4755.362000000001</v>
      </c>
      <c r="H84" s="499">
        <v>5659.5310000000009</v>
      </c>
      <c r="I84" s="499">
        <v>12187</v>
      </c>
      <c r="J84" s="499">
        <v>14857.817000000003</v>
      </c>
      <c r="K84" s="499">
        <v>13554.049000000001</v>
      </c>
      <c r="L84" s="499">
        <v>14058</v>
      </c>
      <c r="M84" s="500">
        <v>6883</v>
      </c>
      <c r="N84" s="360">
        <f t="shared" si="43"/>
        <v>117272.21600000001</v>
      </c>
      <c r="P84" s="487"/>
    </row>
    <row r="85" spans="1:16" ht="14.25" x14ac:dyDescent="0.3">
      <c r="A85" s="391" t="s">
        <v>368</v>
      </c>
      <c r="B85" s="498">
        <v>0</v>
      </c>
      <c r="C85" s="499">
        <v>0</v>
      </c>
      <c r="D85" s="499">
        <v>0</v>
      </c>
      <c r="E85" s="499">
        <v>-4.0000000000000001E-3</v>
      </c>
      <c r="F85" s="499">
        <v>0</v>
      </c>
      <c r="G85" s="499">
        <v>0</v>
      </c>
      <c r="H85" s="499">
        <v>0</v>
      </c>
      <c r="I85" s="499">
        <v>0</v>
      </c>
      <c r="J85" s="499">
        <v>0</v>
      </c>
      <c r="K85" s="499">
        <v>0</v>
      </c>
      <c r="L85" s="499">
        <v>0</v>
      </c>
      <c r="M85" s="500">
        <v>0</v>
      </c>
      <c r="N85" s="360">
        <f t="shared" si="43"/>
        <v>-4.0000000000000001E-3</v>
      </c>
      <c r="P85" s="487"/>
    </row>
    <row r="86" spans="1:16" ht="14.25" x14ac:dyDescent="0.3">
      <c r="A86" s="391" t="s">
        <v>369</v>
      </c>
      <c r="B86" s="498">
        <v>2273.3640000000014</v>
      </c>
      <c r="C86" s="499">
        <v>0</v>
      </c>
      <c r="D86" s="499">
        <v>5114.1099999999988</v>
      </c>
      <c r="E86" s="499">
        <v>3954.5789999999988</v>
      </c>
      <c r="F86" s="499">
        <v>0</v>
      </c>
      <c r="G86" s="499">
        <v>0</v>
      </c>
      <c r="H86" s="499">
        <v>0</v>
      </c>
      <c r="I86" s="499">
        <v>583</v>
      </c>
      <c r="J86" s="499">
        <v>2051.8460000000005</v>
      </c>
      <c r="K86" s="499">
        <v>0</v>
      </c>
      <c r="L86" s="499">
        <v>0</v>
      </c>
      <c r="M86" s="500">
        <v>3096</v>
      </c>
      <c r="N86" s="360">
        <f t="shared" si="43"/>
        <v>17072.899000000001</v>
      </c>
      <c r="P86" s="487"/>
    </row>
    <row r="87" spans="1:16" ht="14.25" x14ac:dyDescent="0.3">
      <c r="A87" s="391" t="s">
        <v>370</v>
      </c>
      <c r="B87" s="498">
        <v>1251.0259999999998</v>
      </c>
      <c r="C87" s="499">
        <v>0</v>
      </c>
      <c r="D87" s="499">
        <v>0</v>
      </c>
      <c r="E87" s="499">
        <v>0</v>
      </c>
      <c r="F87" s="499">
        <v>278.23700000000008</v>
      </c>
      <c r="G87" s="499">
        <v>0</v>
      </c>
      <c r="H87" s="499">
        <v>221.56299999999987</v>
      </c>
      <c r="I87" s="499">
        <v>0</v>
      </c>
      <c r="J87" s="499">
        <v>767.67200000000003</v>
      </c>
      <c r="K87" s="499">
        <v>0</v>
      </c>
      <c r="L87" s="499">
        <v>0</v>
      </c>
      <c r="M87" s="500">
        <v>0</v>
      </c>
      <c r="N87" s="360">
        <f t="shared" si="43"/>
        <v>2518.4979999999996</v>
      </c>
      <c r="P87" s="487"/>
    </row>
    <row r="88" spans="1:16" ht="14.25" x14ac:dyDescent="0.3">
      <c r="A88" s="391" t="s">
        <v>371</v>
      </c>
      <c r="B88" s="498">
        <v>0</v>
      </c>
      <c r="C88" s="499">
        <v>0</v>
      </c>
      <c r="D88" s="499">
        <v>0</v>
      </c>
      <c r="E88" s="499">
        <v>-37.574000000000012</v>
      </c>
      <c r="F88" s="499">
        <v>0</v>
      </c>
      <c r="G88" s="499">
        <v>75.886999999999944</v>
      </c>
      <c r="H88" s="499">
        <v>0</v>
      </c>
      <c r="I88" s="499">
        <v>0</v>
      </c>
      <c r="J88" s="499">
        <v>0</v>
      </c>
      <c r="K88" s="499">
        <v>0</v>
      </c>
      <c r="L88" s="499">
        <v>0</v>
      </c>
      <c r="M88" s="500">
        <v>0</v>
      </c>
      <c r="N88" s="360">
        <f t="shared" si="43"/>
        <v>38.312999999999931</v>
      </c>
      <c r="P88" s="487"/>
    </row>
    <row r="89" spans="1:16" ht="14.25" x14ac:dyDescent="0.3">
      <c r="A89" s="391" t="s">
        <v>470</v>
      </c>
      <c r="B89" s="498"/>
      <c r="C89" s="499"/>
      <c r="D89" s="499"/>
      <c r="E89" s="499">
        <v>-4000.26</v>
      </c>
      <c r="F89" s="499"/>
      <c r="G89" s="499"/>
      <c r="H89" s="499"/>
      <c r="I89" s="499"/>
      <c r="J89" s="499"/>
      <c r="K89" s="499"/>
      <c r="L89" s="499"/>
      <c r="M89" s="500"/>
      <c r="N89" s="360">
        <f t="shared" si="43"/>
        <v>-4000.26</v>
      </c>
      <c r="P89" s="487"/>
    </row>
    <row r="90" spans="1:16" ht="14.25" x14ac:dyDescent="0.3">
      <c r="A90" s="391" t="s">
        <v>484</v>
      </c>
      <c r="B90" s="498">
        <v>-74.983000000000004</v>
      </c>
      <c r="C90" s="499">
        <v>662.78600000000006</v>
      </c>
      <c r="D90" s="499">
        <v>351.25099999999998</v>
      </c>
      <c r="E90" s="499">
        <v>-74.683999999999997</v>
      </c>
      <c r="F90" s="499">
        <v>-35.289000000000001</v>
      </c>
      <c r="G90" s="499">
        <v>553.69799999999998</v>
      </c>
      <c r="H90" s="499">
        <v>0</v>
      </c>
      <c r="I90" s="499">
        <v>0</v>
      </c>
      <c r="J90" s="499">
        <v>0</v>
      </c>
      <c r="K90" s="499">
        <v>600.75400000000002</v>
      </c>
      <c r="L90" s="499">
        <v>0</v>
      </c>
      <c r="M90" s="500">
        <v>664</v>
      </c>
      <c r="N90" s="360">
        <f t="shared" si="43"/>
        <v>2647.5329999999999</v>
      </c>
      <c r="P90" s="487"/>
    </row>
    <row r="91" spans="1:16" ht="14.25" x14ac:dyDescent="0.3">
      <c r="A91" s="391" t="s">
        <v>472</v>
      </c>
      <c r="B91" s="498">
        <v>6.0020000000004075</v>
      </c>
      <c r="C91" s="499"/>
      <c r="D91" s="499">
        <v>47.05199999999968</v>
      </c>
      <c r="E91" s="499">
        <v>5306.643</v>
      </c>
      <c r="F91" s="499"/>
      <c r="G91" s="499"/>
      <c r="H91" s="499"/>
      <c r="I91" s="499">
        <v>0</v>
      </c>
      <c r="J91" s="499"/>
      <c r="K91" s="499">
        <v>5628.89</v>
      </c>
      <c r="L91" s="499">
        <v>0</v>
      </c>
      <c r="M91" s="500">
        <v>3472</v>
      </c>
      <c r="N91" s="360">
        <f t="shared" si="43"/>
        <v>14460.587</v>
      </c>
      <c r="P91" s="487"/>
    </row>
    <row r="92" spans="1:16" ht="14.25" x14ac:dyDescent="0.3">
      <c r="A92" s="456" t="s">
        <v>474</v>
      </c>
      <c r="B92" s="501"/>
      <c r="C92" s="502"/>
      <c r="D92" s="502"/>
      <c r="E92" s="502"/>
      <c r="F92" s="502"/>
      <c r="G92" s="502"/>
      <c r="H92" s="502"/>
      <c r="I92" s="502"/>
      <c r="J92" s="502"/>
      <c r="K92" s="502"/>
      <c r="L92" s="502"/>
      <c r="M92" s="503"/>
      <c r="N92" s="360">
        <f t="shared" si="43"/>
        <v>0</v>
      </c>
      <c r="P92" s="487"/>
    </row>
    <row r="93" spans="1:16" ht="14.25" x14ac:dyDescent="0.3">
      <c r="A93" s="456" t="s">
        <v>475</v>
      </c>
      <c r="B93" s="501">
        <v>0</v>
      </c>
      <c r="C93" s="502">
        <v>0</v>
      </c>
      <c r="D93" s="502">
        <v>0</v>
      </c>
      <c r="E93" s="502">
        <v>0</v>
      </c>
      <c r="F93" s="502">
        <v>0</v>
      </c>
      <c r="G93" s="502">
        <v>10277</v>
      </c>
      <c r="H93" s="502">
        <v>19788.563500737095</v>
      </c>
      <c r="I93" s="502">
        <v>17156</v>
      </c>
      <c r="J93" s="502">
        <v>15496.095632234992</v>
      </c>
      <c r="K93" s="502">
        <v>18187.764769831847</v>
      </c>
      <c r="L93" s="502">
        <v>16322</v>
      </c>
      <c r="M93" s="503">
        <v>7708</v>
      </c>
      <c r="N93" s="360">
        <f t="shared" si="43"/>
        <v>104935.42390280393</v>
      </c>
      <c r="P93" s="487"/>
    </row>
    <row r="94" spans="1:16" ht="15" thickBot="1" x14ac:dyDescent="0.35">
      <c r="A94" s="456" t="s">
        <v>476</v>
      </c>
      <c r="B94" s="501"/>
      <c r="C94" s="502"/>
      <c r="D94" s="502"/>
      <c r="E94" s="502"/>
      <c r="F94" s="502"/>
      <c r="G94" s="502"/>
      <c r="H94" s="502"/>
      <c r="I94" s="502"/>
      <c r="J94" s="502"/>
      <c r="K94" s="502"/>
      <c r="L94" s="502"/>
      <c r="M94" s="503"/>
      <c r="N94" s="360">
        <f t="shared" si="43"/>
        <v>0</v>
      </c>
      <c r="P94" s="487"/>
    </row>
    <row r="95" spans="1:16" ht="14.25" thickBot="1" x14ac:dyDescent="0.3">
      <c r="A95" s="357" t="s">
        <v>372</v>
      </c>
      <c r="B95" s="367">
        <f>SUM(B96:B103)</f>
        <v>0</v>
      </c>
      <c r="C95" s="367">
        <f t="shared" ref="C95:N95" si="44">SUM(C96:C103)</f>
        <v>0</v>
      </c>
      <c r="D95" s="367">
        <f t="shared" si="44"/>
        <v>0</v>
      </c>
      <c r="E95" s="367">
        <f t="shared" si="44"/>
        <v>0</v>
      </c>
      <c r="F95" s="367">
        <f t="shared" si="44"/>
        <v>0</v>
      </c>
      <c r="G95" s="367">
        <f t="shared" si="44"/>
        <v>0</v>
      </c>
      <c r="H95" s="367">
        <f t="shared" si="44"/>
        <v>0</v>
      </c>
      <c r="I95" s="367">
        <f t="shared" si="44"/>
        <v>0</v>
      </c>
      <c r="J95" s="367">
        <f t="shared" si="44"/>
        <v>0</v>
      </c>
      <c r="K95" s="367">
        <f t="shared" si="44"/>
        <v>0</v>
      </c>
      <c r="L95" s="367">
        <f t="shared" si="44"/>
        <v>0</v>
      </c>
      <c r="M95" s="388">
        <f t="shared" si="44"/>
        <v>0</v>
      </c>
      <c r="N95" s="358">
        <f t="shared" si="44"/>
        <v>0</v>
      </c>
      <c r="P95" s="488"/>
    </row>
    <row r="96" spans="1:16" ht="14.25" x14ac:dyDescent="0.3">
      <c r="A96" s="359" t="s">
        <v>184</v>
      </c>
      <c r="B96" s="464"/>
      <c r="C96" s="465"/>
      <c r="D96" s="465"/>
      <c r="E96" s="465"/>
      <c r="F96" s="465"/>
      <c r="G96" s="465"/>
      <c r="H96" s="465"/>
      <c r="I96" s="465"/>
      <c r="J96" s="465"/>
      <c r="K96" s="465"/>
      <c r="L96" s="465"/>
      <c r="M96" s="497"/>
      <c r="N96" s="360">
        <f t="shared" si="43"/>
        <v>0</v>
      </c>
      <c r="P96" s="487"/>
    </row>
    <row r="97" spans="1:16" ht="14.25" x14ac:dyDescent="0.3">
      <c r="A97" s="359" t="s">
        <v>477</v>
      </c>
      <c r="B97" s="464"/>
      <c r="C97" s="465"/>
      <c r="D97" s="465"/>
      <c r="E97" s="465"/>
      <c r="F97" s="465"/>
      <c r="G97" s="465"/>
      <c r="H97" s="465"/>
      <c r="I97" s="465"/>
      <c r="J97" s="465"/>
      <c r="K97" s="465"/>
      <c r="L97" s="465"/>
      <c r="M97" s="497"/>
      <c r="N97" s="360">
        <f t="shared" si="43"/>
        <v>0</v>
      </c>
      <c r="P97" s="487"/>
    </row>
    <row r="98" spans="1:16" ht="14.25" x14ac:dyDescent="0.3">
      <c r="A98" s="359" t="s">
        <v>373</v>
      </c>
      <c r="B98" s="464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97"/>
      <c r="N98" s="360">
        <f t="shared" si="43"/>
        <v>0</v>
      </c>
      <c r="P98" s="487"/>
    </row>
    <row r="99" spans="1:16" ht="14.25" x14ac:dyDescent="0.3">
      <c r="A99" s="359" t="s">
        <v>478</v>
      </c>
      <c r="B99" s="464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97"/>
      <c r="N99" s="360">
        <f t="shared" si="43"/>
        <v>0</v>
      </c>
      <c r="P99" s="487"/>
    </row>
    <row r="100" spans="1:16" ht="14.25" x14ac:dyDescent="0.3">
      <c r="A100" s="359" t="s">
        <v>479</v>
      </c>
      <c r="B100" s="464"/>
      <c r="C100" s="465"/>
      <c r="D100" s="465"/>
      <c r="E100" s="465"/>
      <c r="F100" s="465"/>
      <c r="G100" s="465"/>
      <c r="H100" s="465"/>
      <c r="I100" s="465"/>
      <c r="J100" s="465"/>
      <c r="K100" s="465"/>
      <c r="L100" s="465"/>
      <c r="M100" s="497"/>
      <c r="N100" s="360">
        <f t="shared" si="43"/>
        <v>0</v>
      </c>
      <c r="P100" s="487"/>
    </row>
    <row r="101" spans="1:16" ht="14.25" x14ac:dyDescent="0.3">
      <c r="A101" s="391" t="s">
        <v>480</v>
      </c>
      <c r="B101" s="498"/>
      <c r="C101" s="499"/>
      <c r="D101" s="499"/>
      <c r="E101" s="499"/>
      <c r="F101" s="499"/>
      <c r="G101" s="499"/>
      <c r="H101" s="499"/>
      <c r="I101" s="499"/>
      <c r="J101" s="499"/>
      <c r="K101" s="499"/>
      <c r="L101" s="499"/>
      <c r="M101" s="500"/>
      <c r="N101" s="360">
        <f t="shared" si="43"/>
        <v>0</v>
      </c>
      <c r="P101" s="487"/>
    </row>
    <row r="102" spans="1:16" ht="14.25" x14ac:dyDescent="0.3">
      <c r="A102" s="391" t="s">
        <v>481</v>
      </c>
      <c r="B102" s="498"/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  <c r="M102" s="500"/>
      <c r="N102" s="548">
        <f t="shared" si="43"/>
        <v>0</v>
      </c>
      <c r="P102" s="487"/>
    </row>
    <row r="103" spans="1:16" ht="15" thickBot="1" x14ac:dyDescent="0.35">
      <c r="A103" s="463" t="s">
        <v>551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32"/>
      <c r="N103" s="548">
        <f t="shared" si="43"/>
        <v>0</v>
      </c>
      <c r="P103" s="487"/>
    </row>
    <row r="104" spans="1:16" ht="14.25" thickBot="1" x14ac:dyDescent="0.3">
      <c r="A104" s="357" t="s">
        <v>185</v>
      </c>
      <c r="B104" s="367">
        <f>B105</f>
        <v>0</v>
      </c>
      <c r="C104" s="367">
        <f t="shared" ref="C104:M104" si="45">C105</f>
        <v>0</v>
      </c>
      <c r="D104" s="367">
        <f t="shared" si="45"/>
        <v>0</v>
      </c>
      <c r="E104" s="367">
        <f t="shared" si="45"/>
        <v>0</v>
      </c>
      <c r="F104" s="367">
        <f t="shared" si="45"/>
        <v>0</v>
      </c>
      <c r="G104" s="367">
        <f t="shared" si="45"/>
        <v>0</v>
      </c>
      <c r="H104" s="367">
        <f t="shared" si="45"/>
        <v>0</v>
      </c>
      <c r="I104" s="367">
        <f t="shared" si="45"/>
        <v>0</v>
      </c>
      <c r="J104" s="367">
        <f t="shared" si="45"/>
        <v>0</v>
      </c>
      <c r="K104" s="367">
        <f t="shared" si="45"/>
        <v>0</v>
      </c>
      <c r="L104" s="367">
        <f t="shared" si="45"/>
        <v>0</v>
      </c>
      <c r="M104" s="388">
        <f t="shared" si="45"/>
        <v>0</v>
      </c>
      <c r="N104" s="358">
        <f t="shared" ref="N104" si="46">N105</f>
        <v>0</v>
      </c>
      <c r="P104" s="488"/>
    </row>
    <row r="105" spans="1:16" ht="15" thickBot="1" x14ac:dyDescent="0.35">
      <c r="A105" s="463" t="s">
        <v>185</v>
      </c>
      <c r="B105" s="504"/>
      <c r="C105" s="553"/>
      <c r="D105" s="553"/>
      <c r="E105" s="553"/>
      <c r="F105" s="553"/>
      <c r="G105" s="553"/>
      <c r="H105" s="553"/>
      <c r="I105" s="553"/>
      <c r="J105" s="553"/>
      <c r="K105" s="553"/>
      <c r="L105" s="553"/>
      <c r="M105" s="554"/>
      <c r="N105" s="360">
        <f t="shared" si="43"/>
        <v>0</v>
      </c>
      <c r="P105" s="487"/>
    </row>
    <row r="106" spans="1:16" ht="14.25" thickBot="1" x14ac:dyDescent="0.3">
      <c r="A106" s="361" t="s">
        <v>15</v>
      </c>
      <c r="B106" s="368">
        <f t="shared" ref="B106:L106" si="47">+B5+B11+B29+B34+B48+B59+B62+B70+B76+B95+B104</f>
        <v>513044.99200000003</v>
      </c>
      <c r="C106" s="368">
        <f t="shared" si="47"/>
        <v>394367.03300000005</v>
      </c>
      <c r="D106" s="368">
        <f t="shared" si="47"/>
        <v>409197.94299999997</v>
      </c>
      <c r="E106" s="368">
        <f t="shared" si="47"/>
        <v>396985.76399999997</v>
      </c>
      <c r="F106" s="368">
        <f t="shared" si="47"/>
        <v>490586.06899999996</v>
      </c>
      <c r="G106" s="368">
        <f t="shared" si="47"/>
        <v>497478.25800000003</v>
      </c>
      <c r="H106" s="368">
        <f t="shared" si="47"/>
        <v>575818.34050073707</v>
      </c>
      <c r="I106" s="368">
        <f t="shared" si="47"/>
        <v>528481</v>
      </c>
      <c r="J106" s="368">
        <f t="shared" si="47"/>
        <v>551536.290632235</v>
      </c>
      <c r="K106" s="368">
        <f t="shared" si="47"/>
        <v>572779.54376983177</v>
      </c>
      <c r="L106" s="368">
        <f t="shared" si="47"/>
        <v>566667</v>
      </c>
      <c r="M106" s="496">
        <f t="shared" ref="M106:N106" si="48">+M5+M11+M29+M34+M48+M59+M62+M70+M76+M95+M104</f>
        <v>350983</v>
      </c>
      <c r="N106" s="362">
        <f t="shared" si="48"/>
        <v>5847925.2339028027</v>
      </c>
      <c r="P106" s="489"/>
    </row>
  </sheetData>
  <pageMargins left="0.7" right="0.7" top="0.75" bottom="0.75" header="0.3" footer="0.3"/>
  <pageSetup orientation="portrait" r:id="rId1"/>
  <ignoredErrors>
    <ignoredError sqref="B76 B70 B62 B29 B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2024-03-28T15:07:54Z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